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'市町村分担金内訳'!$2:$22</definedName>
    <definedName name="_xlnm.Print_Area" localSheetId="4">'組合分担金内訳'!$2:$48</definedName>
    <definedName name="_xlnm.Print_Area" localSheetId="3">'廃棄物事業経費（歳出）'!$2:$63</definedName>
    <definedName name="_xlnm.Print_Area" localSheetId="2">'廃棄物事業経費（歳入）'!$2:$63</definedName>
    <definedName name="_xlnm.Print_Area" localSheetId="0">'廃棄物事業経費（市町村）'!$2:$48</definedName>
    <definedName name="_xlnm.Print_Area" localSheetId="1">'廃棄物事業経費（組合）'!$2:$22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<sst xmlns="http://schemas.openxmlformats.org/spreadsheetml/2006/main" count="2531" uniqueCount="715">
  <si>
    <t>ごみ</t>
  </si>
  <si>
    <t>その他</t>
  </si>
  <si>
    <t>合計</t>
  </si>
  <si>
    <t>(組合分担金)</t>
  </si>
  <si>
    <t>（市区町村
分担金）</t>
  </si>
  <si>
    <t>その他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</si>
  <si>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</si>
  <si>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</si>
  <si>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</si>
  <si>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</si>
  <si>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</si>
  <si>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</si>
  <si>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</si>
  <si>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</si>
  <si>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</si>
  <si>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</si>
  <si>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</si>
  <si>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</si>
  <si>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</si>
  <si>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</si>
  <si>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</si>
  <si>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</si>
  <si>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</si>
  <si>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</si>
  <si>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</si>
  <si>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</si>
  <si>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</si>
  <si>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</si>
  <si>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</si>
  <si>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</si>
  <si>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</si>
  <si>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</si>
  <si>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</si>
  <si>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</si>
  <si>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</si>
  <si>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</si>
  <si>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広域団体ｺｰﾄﾞ</t>
  </si>
  <si>
    <t>広域団体１</t>
  </si>
  <si>
    <t>広域団体２</t>
  </si>
  <si>
    <t>広域団体３</t>
  </si>
  <si>
    <t>広域団体４</t>
  </si>
  <si>
    <t>広域団体５</t>
  </si>
  <si>
    <t>広域団体６</t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</si>
  <si>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</si>
  <si>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</si>
  <si>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</si>
  <si>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</si>
  <si>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</si>
  <si>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</si>
  <si>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</si>
  <si>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</si>
  <si>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</si>
  <si>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</si>
  <si>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</si>
  <si>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</si>
  <si>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</si>
  <si>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</si>
  <si>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</si>
  <si>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</si>
  <si>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</si>
  <si>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</si>
  <si>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</si>
  <si>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廃棄物処理事業経費（市区町村の合計）（平成23年度実績）</t>
  </si>
  <si>
    <t>廃棄物処理事業経費（市区町村及び一部事務組合・広域連合の合計）【歳入】（平成23年度実績）</t>
  </si>
  <si>
    <t>廃棄物処理事業経費（市区町村及び一部事務組合・広域連合の合計）【歳出】（平成23年度実績）</t>
  </si>
  <si>
    <t>廃棄物処理事業経費【分担金の合計】（平成23年度実績）</t>
  </si>
  <si>
    <t>廃棄物処理事業経費【市区町村分担金の合計】（平成23年度実績）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</si>
  <si>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</si>
  <si>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</si>
  <si>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</si>
  <si>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</si>
  <si>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</si>
  <si>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</si>
  <si>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</si>
  <si>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</si>
  <si>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</si>
  <si>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</si>
  <si>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</si>
  <si>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</si>
  <si>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</si>
  <si>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</si>
  <si>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</si>
  <si>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</si>
  <si>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</si>
  <si>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</si>
  <si>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</si>
  <si>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</si>
  <si>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</si>
  <si>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</si>
  <si>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</si>
  <si>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</si>
  <si>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</si>
  <si>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</si>
  <si>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</si>
  <si>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</si>
  <si>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</si>
  <si>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</si>
  <si>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</si>
  <si>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</si>
  <si>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</si>
  <si>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</si>
  <si>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</si>
  <si>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</si>
  <si>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</si>
  <si>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</si>
  <si>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</si>
  <si>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</si>
  <si>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</si>
  <si>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</si>
  <si>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</si>
  <si>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</si>
  <si>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</si>
  <si>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</si>
  <si>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</si>
  <si>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</si>
  <si>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</si>
  <si>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</si>
  <si>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</si>
  <si>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</si>
  <si>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</si>
  <si>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</si>
  <si>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兵庫県</t>
  </si>
  <si>
    <t>28000</t>
  </si>
  <si>
    <t>28000</t>
  </si>
  <si>
    <t>-</t>
  </si>
  <si>
    <t>28100</t>
  </si>
  <si>
    <t>神戸市</t>
  </si>
  <si>
    <t>28201</t>
  </si>
  <si>
    <t>姫路市</t>
  </si>
  <si>
    <t>-</t>
  </si>
  <si>
    <t>28202</t>
  </si>
  <si>
    <t>尼崎市</t>
  </si>
  <si>
    <t>-</t>
  </si>
  <si>
    <t>-</t>
  </si>
  <si>
    <t>28203</t>
  </si>
  <si>
    <t>明石市</t>
  </si>
  <si>
    <t>-</t>
  </si>
  <si>
    <t>28204</t>
  </si>
  <si>
    <t>西宮市</t>
  </si>
  <si>
    <t>兵庫県</t>
  </si>
  <si>
    <t>28205</t>
  </si>
  <si>
    <t>洲本市</t>
  </si>
  <si>
    <t>-</t>
  </si>
  <si>
    <t>-</t>
  </si>
  <si>
    <t>兵庫県</t>
  </si>
  <si>
    <t>28206</t>
  </si>
  <si>
    <t>芦屋市</t>
  </si>
  <si>
    <t>-</t>
  </si>
  <si>
    <t>兵庫県</t>
  </si>
  <si>
    <t>28207</t>
  </si>
  <si>
    <t>伊丹市</t>
  </si>
  <si>
    <t>-</t>
  </si>
  <si>
    <t>兵庫県</t>
  </si>
  <si>
    <t>28208</t>
  </si>
  <si>
    <t>相生市</t>
  </si>
  <si>
    <t>-</t>
  </si>
  <si>
    <t>兵庫県</t>
  </si>
  <si>
    <t>28209</t>
  </si>
  <si>
    <t>豊岡市</t>
  </si>
  <si>
    <t>-</t>
  </si>
  <si>
    <t>-</t>
  </si>
  <si>
    <t>28210</t>
  </si>
  <si>
    <t>加古川市</t>
  </si>
  <si>
    <t>28212</t>
  </si>
  <si>
    <t>赤穂市</t>
  </si>
  <si>
    <t>28213</t>
  </si>
  <si>
    <t>西脇市</t>
  </si>
  <si>
    <t>28214</t>
  </si>
  <si>
    <t>宝塚市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</si>
  <si>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</si>
  <si>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</si>
  <si>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</si>
  <si>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</si>
  <si>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</si>
  <si>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</si>
  <si>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</si>
  <si>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</si>
  <si>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</si>
  <si>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</si>
  <si>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</si>
  <si>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</si>
  <si>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</si>
  <si>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</si>
  <si>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</si>
  <si>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</si>
  <si>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</si>
  <si>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</si>
  <si>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</si>
  <si>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</si>
  <si>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</si>
  <si>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</si>
  <si>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</si>
  <si>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</si>
  <si>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</si>
  <si>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</si>
  <si>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</si>
  <si>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</si>
  <si>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</si>
  <si>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</si>
  <si>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</si>
  <si>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</si>
  <si>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</si>
  <si>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</si>
  <si>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</si>
  <si>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</si>
  <si>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</si>
  <si>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</si>
  <si>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</si>
  <si>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</si>
  <si>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</si>
  <si>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</si>
  <si>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</si>
  <si>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</si>
  <si>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</si>
  <si>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太子町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</si>
  <si>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</si>
  <si>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</si>
  <si>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</si>
  <si>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</si>
  <si>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</si>
  <si>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</si>
  <si>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</si>
  <si>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</si>
  <si>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廃棄物処理事業経費（一部事務組合・広域連合の合計）（平成23年度実績）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</si>
  <si>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</si>
  <si>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</si>
  <si>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</si>
  <si>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</si>
  <si>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</si>
  <si>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</si>
  <si>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</si>
  <si>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</si>
  <si>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</si>
  <si>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</si>
  <si>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</si>
  <si>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</si>
  <si>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</si>
  <si>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</si>
  <si>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</si>
  <si>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</si>
  <si>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</si>
  <si>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</si>
  <si>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</si>
  <si>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</si>
  <si>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</si>
  <si>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</si>
  <si>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</si>
  <si>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</si>
  <si>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</si>
  <si>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</si>
  <si>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</si>
  <si>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</si>
  <si>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</si>
  <si>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</si>
  <si>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</si>
  <si>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</si>
  <si>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</si>
  <si>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</si>
  <si>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</si>
  <si>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</si>
  <si>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</si>
  <si>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</si>
  <si>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</si>
  <si>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</si>
  <si>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兵庫県</t>
  </si>
  <si>
    <t>28000</t>
  </si>
  <si>
    <t>兵庫県</t>
  </si>
  <si>
    <t>28810</t>
  </si>
  <si>
    <t>北播衛生事務組合</t>
  </si>
  <si>
    <t>-</t>
  </si>
  <si>
    <t>-</t>
  </si>
  <si>
    <t>28817</t>
  </si>
  <si>
    <t>揖龍保健衛生施設事務組合</t>
  </si>
  <si>
    <t>-</t>
  </si>
  <si>
    <t>-</t>
  </si>
  <si>
    <t>兵庫県</t>
  </si>
  <si>
    <t>28829</t>
  </si>
  <si>
    <t>北播磨清掃事務組合</t>
  </si>
  <si>
    <t>-</t>
  </si>
  <si>
    <t>-</t>
  </si>
  <si>
    <t>兵庫県</t>
  </si>
  <si>
    <t>28853</t>
  </si>
  <si>
    <t>中播衛生施設事務組合</t>
  </si>
  <si>
    <t>-</t>
  </si>
  <si>
    <t>-</t>
  </si>
  <si>
    <t>-</t>
  </si>
  <si>
    <t>兵庫県</t>
  </si>
  <si>
    <t>28869</t>
  </si>
  <si>
    <t>氷上多可衛生事務組合</t>
  </si>
  <si>
    <t>-</t>
  </si>
  <si>
    <t>28890</t>
  </si>
  <si>
    <t>洲本市・南あわじ市衛生事務組合</t>
  </si>
  <si>
    <t>-</t>
  </si>
  <si>
    <t>-</t>
  </si>
  <si>
    <t>兵庫県</t>
  </si>
  <si>
    <t>28902</t>
  </si>
  <si>
    <t>加古郡衛生事務組合</t>
  </si>
  <si>
    <t>-</t>
  </si>
  <si>
    <t>-</t>
  </si>
  <si>
    <t>兵庫県</t>
  </si>
  <si>
    <t>28904</t>
  </si>
  <si>
    <t>淡路広域行政事務組合</t>
  </si>
  <si>
    <t>-</t>
  </si>
  <si>
    <t>-</t>
  </si>
  <si>
    <t>兵庫県</t>
  </si>
  <si>
    <t>28910</t>
  </si>
  <si>
    <t>宍粟環境事務組合</t>
  </si>
  <si>
    <t>-</t>
  </si>
  <si>
    <t>-</t>
  </si>
  <si>
    <t>-</t>
  </si>
  <si>
    <t>兵庫県</t>
  </si>
  <si>
    <t>28925</t>
  </si>
  <si>
    <t>中播北部行政事務組合</t>
  </si>
  <si>
    <t>-</t>
  </si>
  <si>
    <t>-</t>
  </si>
  <si>
    <t>28932</t>
  </si>
  <si>
    <t>小野加東環境施設事務組合</t>
  </si>
  <si>
    <t>-</t>
  </si>
  <si>
    <t>-</t>
  </si>
  <si>
    <t>28951</t>
  </si>
  <si>
    <t>くれさか環境事務組合</t>
  </si>
  <si>
    <t>28955</t>
  </si>
  <si>
    <t>北但行政事務組合</t>
  </si>
  <si>
    <t>28967</t>
  </si>
  <si>
    <t>猪名川上流広域ごみ処理施設組合</t>
  </si>
  <si>
    <t>-</t>
  </si>
  <si>
    <t>-</t>
  </si>
  <si>
    <t>-</t>
  </si>
  <si>
    <t>兵庫県</t>
  </si>
  <si>
    <t>28970</t>
  </si>
  <si>
    <t>にしはりま環境事務組合</t>
  </si>
  <si>
    <t>-</t>
  </si>
  <si>
    <t>市区町村・一部事務組合・広域連合名</t>
  </si>
  <si>
    <t>28100</t>
  </si>
  <si>
    <t>神戸市</t>
  </si>
  <si>
    <t>兵庫県</t>
  </si>
  <si>
    <t>28204</t>
  </si>
  <si>
    <t>西宮市</t>
  </si>
  <si>
    <t>兵庫県</t>
  </si>
  <si>
    <t>28205</t>
  </si>
  <si>
    <t>洲本市</t>
  </si>
  <si>
    <t>兵庫県</t>
  </si>
  <si>
    <t>28206</t>
  </si>
  <si>
    <t>芦屋市</t>
  </si>
  <si>
    <t>兵庫県</t>
  </si>
  <si>
    <t>28207</t>
  </si>
  <si>
    <t>伊丹市</t>
  </si>
  <si>
    <t>28208</t>
  </si>
  <si>
    <t>相生市</t>
  </si>
  <si>
    <t>28209</t>
  </si>
  <si>
    <t>豊岡市</t>
  </si>
  <si>
    <t>兵庫県</t>
  </si>
  <si>
    <t>28212</t>
  </si>
  <si>
    <t>赤穂市</t>
  </si>
  <si>
    <t>兵庫県</t>
  </si>
  <si>
    <t>28213</t>
  </si>
  <si>
    <t>西脇市</t>
  </si>
  <si>
    <t>28214</t>
  </si>
  <si>
    <t>宝塚市</t>
  </si>
  <si>
    <t>28215</t>
  </si>
  <si>
    <t>三木市</t>
  </si>
  <si>
    <t>28218</t>
  </si>
  <si>
    <t>小野市</t>
  </si>
  <si>
    <t>28219</t>
  </si>
  <si>
    <t>三田市</t>
  </si>
  <si>
    <t>兵庫県</t>
  </si>
  <si>
    <t>28382</t>
  </si>
  <si>
    <t>播磨町</t>
  </si>
  <si>
    <t>兵庫県</t>
  </si>
  <si>
    <t>28585</t>
  </si>
  <si>
    <t>香美町</t>
  </si>
  <si>
    <t>28810</t>
  </si>
  <si>
    <t>北播衛生事務組合</t>
  </si>
  <si>
    <t>28829</t>
  </si>
  <si>
    <t>北播磨清掃事務組合</t>
  </si>
  <si>
    <t>28853</t>
  </si>
  <si>
    <t>中播衛生施設事務組合</t>
  </si>
  <si>
    <t>28869</t>
  </si>
  <si>
    <t>氷上多可衛生事務組合</t>
  </si>
  <si>
    <t>28890</t>
  </si>
  <si>
    <t>洲本市・南あわじ市衛生事務組合</t>
  </si>
  <si>
    <t>28902</t>
  </si>
  <si>
    <t>加古郡衛生事務組合</t>
  </si>
  <si>
    <t>28904</t>
  </si>
  <si>
    <t>淡路広域行政事務組合</t>
  </si>
  <si>
    <t>28910</t>
  </si>
  <si>
    <t>宍粟環境事務組合</t>
  </si>
  <si>
    <t>28925</t>
  </si>
  <si>
    <t>中播北部行政事務組合</t>
  </si>
  <si>
    <t>28970</t>
  </si>
  <si>
    <t>にしはりま環境事務組合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</si>
  <si>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</si>
  <si>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</si>
  <si>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</si>
  <si>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</si>
  <si>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</si>
  <si>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</si>
  <si>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</si>
  <si>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</si>
  <si>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</si>
  <si>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</si>
  <si>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</si>
  <si>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</si>
  <si>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</si>
  <si>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</si>
  <si>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し尿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</si>
  <si>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</si>
  <si>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</si>
  <si>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</si>
  <si>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</si>
  <si>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</si>
  <si>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</si>
  <si>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</si>
  <si>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</si>
  <si>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兵庫県</t>
  </si>
  <si>
    <t>28100</t>
  </si>
  <si>
    <t>神戸市</t>
  </si>
  <si>
    <t>28201</t>
  </si>
  <si>
    <t>姫路市</t>
  </si>
  <si>
    <t>28951</t>
  </si>
  <si>
    <t>くれさか環境事務組合</t>
  </si>
  <si>
    <t>28910</t>
  </si>
  <si>
    <t>宍粟環境事務組合</t>
  </si>
  <si>
    <t>28970</t>
  </si>
  <si>
    <t>にしはりま環境事務組合</t>
  </si>
  <si>
    <t>28853</t>
  </si>
  <si>
    <t>中播衛生施設事務組合</t>
  </si>
  <si>
    <t>28202</t>
  </si>
  <si>
    <t>尼崎市</t>
  </si>
  <si>
    <t>兵庫県</t>
  </si>
  <si>
    <t>28203</t>
  </si>
  <si>
    <t>明石市</t>
  </si>
  <si>
    <t>兵庫県</t>
  </si>
  <si>
    <t>28204</t>
  </si>
  <si>
    <t>西宮市</t>
  </si>
  <si>
    <t>兵庫県</t>
  </si>
  <si>
    <t>28205</t>
  </si>
  <si>
    <t>洲本市</t>
  </si>
  <si>
    <t>28890</t>
  </si>
  <si>
    <t>洲本市・南あわじ市衛生事務組合</t>
  </si>
  <si>
    <t>28904</t>
  </si>
  <si>
    <t>淡路広域行政事務組合</t>
  </si>
  <si>
    <t>28206</t>
  </si>
  <si>
    <t>芦屋市</t>
  </si>
  <si>
    <t>28207</t>
  </si>
  <si>
    <t>伊丹市</t>
  </si>
  <si>
    <t>27827</t>
  </si>
  <si>
    <t>豊中市伊丹市クリーンランド</t>
  </si>
  <si>
    <t>28208</t>
  </si>
  <si>
    <t>相生市</t>
  </si>
  <si>
    <t>28209</t>
  </si>
  <si>
    <t>豊岡市</t>
  </si>
  <si>
    <t>28955</t>
  </si>
  <si>
    <t>北但行政事務組合</t>
  </si>
  <si>
    <t>28210</t>
  </si>
  <si>
    <t>加古川市</t>
  </si>
  <si>
    <t>28212</t>
  </si>
  <si>
    <t>赤穂市</t>
  </si>
  <si>
    <t>28213</t>
  </si>
  <si>
    <t>西脇市</t>
  </si>
  <si>
    <t>28829</t>
  </si>
  <si>
    <t>北播磨清掃事務組合</t>
  </si>
  <si>
    <t>28810</t>
  </si>
  <si>
    <t>北播衛生事務組合</t>
  </si>
  <si>
    <t>28869</t>
  </si>
  <si>
    <t>氷上多可衛生事務組合</t>
  </si>
  <si>
    <t>28214</t>
  </si>
  <si>
    <t>宝塚市</t>
  </si>
  <si>
    <t>28215</t>
  </si>
  <si>
    <t>三木市</t>
  </si>
  <si>
    <t>28216</t>
  </si>
  <si>
    <t>高砂市</t>
  </si>
  <si>
    <t>28217</t>
  </si>
  <si>
    <t>川西市</t>
  </si>
  <si>
    <t>28967</t>
  </si>
  <si>
    <t>猪名川上流広域ごみ処理施設組合</t>
  </si>
  <si>
    <t>28218</t>
  </si>
  <si>
    <t>小野市</t>
  </si>
  <si>
    <t>28932</t>
  </si>
  <si>
    <t>小野加東環境施設事務組合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</si>
  <si>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</si>
  <si>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</si>
  <si>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</si>
  <si>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</si>
  <si>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</si>
  <si>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</si>
  <si>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</si>
  <si>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</si>
  <si>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</si>
  <si>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</si>
  <si>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</si>
  <si>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</si>
  <si>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28904</t>
  </si>
  <si>
    <t>淡路広域行政事務組合</t>
  </si>
  <si>
    <t>28890</t>
  </si>
  <si>
    <t>洲本市南あわじ市衛生事務組合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</si>
  <si>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</si>
  <si>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</si>
  <si>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</si>
  <si>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</si>
  <si>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</si>
  <si>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</si>
  <si>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</si>
  <si>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</si>
  <si>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</si>
  <si>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</si>
  <si>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28817</t>
  </si>
  <si>
    <t>揖龍保健衛生施設事務組合</t>
  </si>
  <si>
    <t>28301</t>
  </si>
  <si>
    <t>猪名川町</t>
  </si>
  <si>
    <t>28365</t>
  </si>
  <si>
    <t>多可町</t>
  </si>
  <si>
    <t>28381</t>
  </si>
  <si>
    <t>稲美町</t>
  </si>
  <si>
    <t>28902</t>
  </si>
  <si>
    <t>加古郡衛生事務組合</t>
  </si>
  <si>
    <t>28382</t>
  </si>
  <si>
    <t>播磨町</t>
  </si>
  <si>
    <t>28442</t>
  </si>
  <si>
    <t>市川町</t>
  </si>
  <si>
    <t>28925</t>
  </si>
  <si>
    <t>中播北部行政事務組合</t>
  </si>
  <si>
    <t>28443</t>
  </si>
  <si>
    <t>福崎町</t>
  </si>
  <si>
    <t>28446</t>
  </si>
  <si>
    <t>神河町</t>
  </si>
  <si>
    <t>28464</t>
  </si>
  <si>
    <t>太子町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</si>
  <si>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</si>
  <si>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</si>
  <si>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</si>
  <si>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</si>
  <si>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</si>
  <si>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</si>
  <si>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</si>
  <si>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</si>
  <si>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</si>
  <si>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</si>
  <si>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</si>
  <si>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</si>
  <si>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</si>
  <si>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</si>
  <si>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</si>
  <si>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</si>
  <si>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</si>
  <si>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</si>
  <si>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</si>
  <si>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</si>
  <si>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</si>
  <si>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</si>
  <si>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</si>
  <si>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</si>
  <si>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</si>
  <si>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</si>
  <si>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</si>
  <si>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</si>
  <si>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</si>
  <si>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</si>
  <si>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</si>
  <si>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</si>
  <si>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</si>
  <si>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</si>
  <si>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</si>
  <si>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</si>
  <si>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</si>
  <si>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</si>
  <si>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</si>
  <si>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</si>
  <si>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28213</t>
  </si>
  <si>
    <t>西脇市</t>
  </si>
  <si>
    <t>28218</t>
  </si>
  <si>
    <t>小野市</t>
  </si>
  <si>
    <t>28228</t>
  </si>
  <si>
    <t>加東市</t>
  </si>
  <si>
    <t>兵庫県</t>
  </si>
  <si>
    <t>28817</t>
  </si>
  <si>
    <t>揖龍保健衛生施設事務組合</t>
  </si>
  <si>
    <t>洲本市・南あわじ市衛生事務組合</t>
  </si>
  <si>
    <t>28205</t>
  </si>
  <si>
    <t>洲本市</t>
  </si>
  <si>
    <t>28227</t>
  </si>
  <si>
    <t>宍粟市</t>
  </si>
  <si>
    <t>28201</t>
  </si>
  <si>
    <t>姫路市</t>
  </si>
  <si>
    <t>兵庫県</t>
  </si>
  <si>
    <t>28925</t>
  </si>
  <si>
    <t>中播北部行政事務組合</t>
  </si>
  <si>
    <t>27321</t>
  </si>
  <si>
    <t>豊能町</t>
  </si>
  <si>
    <t>27322</t>
  </si>
  <si>
    <t>能勢町</t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</si>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</sst>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1" xfId="65" applyNumberFormat="1" applyFont="1" applyFill="1" applyBorder="1" applyAlignment="1">
      <alignment vertical="center" wrapText="1"/>
      <protection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horizontal="center" vertical="center"/>
      <protection/>
    </xf>
    <xf numFmtId="0" fontId="13" fillId="34" borderId="23" xfId="60" applyNumberFormat="1" applyFont="1" applyFill="1" applyBorder="1" applyAlignment="1">
      <alignment horizontal="center" vertical="center" wrapText="1"/>
      <protection/>
    </xf>
    <xf numFmtId="0" fontId="13" fillId="34" borderId="23" xfId="61" applyNumberFormat="1" applyFont="1" applyFill="1" applyBorder="1" applyAlignment="1">
      <alignment horizontal="center" vertical="center"/>
      <protection/>
    </xf>
    <xf numFmtId="0" fontId="13" fillId="34" borderId="23" xfId="61" applyNumberFormat="1" applyFont="1" applyFill="1" applyBorder="1" applyAlignment="1">
      <alignment horizontal="center" vertical="center" wrapText="1"/>
      <protection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3" xfId="0" applyNumberFormat="1" applyFont="1" applyFill="1" applyBorder="1" applyAlignment="1">
      <alignment horizontal="center" vertical="center"/>
    </xf>
    <xf numFmtId="0" fontId="13" fillId="34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49" fontId="0" fillId="0" borderId="0" xfId="0" applyNumberFormat="1" applyFill="1" applyAlignment="1">
      <alignment vertical="center"/>
    </xf>
    <xf numFmtId="0" fontId="14" fillId="34" borderId="12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24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 wrapText="1"/>
      <protection/>
    </xf>
    <xf numFmtId="0" fontId="14" fillId="34" borderId="12" xfId="0" applyNumberFormat="1" applyFont="1" applyFill="1" applyBorder="1" applyAlignment="1">
      <alignment vertical="center"/>
    </xf>
    <xf numFmtId="0" fontId="13" fillId="34" borderId="24" xfId="0" applyNumberFormat="1" applyFont="1" applyFill="1" applyBorder="1" applyAlignment="1">
      <alignment vertical="center"/>
    </xf>
    <xf numFmtId="0" fontId="14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>
      <alignment vertical="center" wrapText="1"/>
      <protection/>
    </xf>
    <xf numFmtId="0" fontId="13" fillId="34" borderId="25" xfId="65" applyNumberFormat="1" applyFont="1" applyFill="1" applyBorder="1" applyAlignment="1">
      <alignment horizontal="center" vertical="center" wrapText="1"/>
      <protection/>
    </xf>
    <xf numFmtId="0" fontId="13" fillId="34" borderId="23" xfId="65" applyNumberFormat="1" applyFont="1" applyFill="1" applyBorder="1" applyAlignment="1">
      <alignment horizontal="center" vertical="center" wrapText="1"/>
      <protection/>
    </xf>
    <xf numFmtId="0" fontId="14" fillId="34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3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3" xfId="65" applyNumberFormat="1" applyFont="1" applyFill="1" applyBorder="1" applyAlignment="1">
      <alignment vertical="center" wrapText="1"/>
      <protection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3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3" xfId="65" applyNumberFormat="1" applyFont="1" applyFill="1" applyBorder="1" applyAlignment="1" quotePrefix="1">
      <alignment vertical="center" wrapText="1"/>
      <protection/>
    </xf>
    <xf numFmtId="0" fontId="14" fillId="34" borderId="24" xfId="65" applyNumberFormat="1" applyFont="1" applyFill="1" applyBorder="1" applyAlignment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114" width="14.69921875" style="77" customWidth="1"/>
    <col min="115" max="16384" width="9" style="47" customWidth="1"/>
  </cols>
  <sheetData>
    <row r="1" spans="1:114" s="45" customFormat="1" ht="17.25">
      <c r="A1" s="123" t="s">
        <v>62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8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45" customFormat="1" ht="13.5">
      <c r="A2" s="145" t="s">
        <v>67</v>
      </c>
      <c r="B2" s="145" t="s">
        <v>68</v>
      </c>
      <c r="C2" s="148" t="s">
        <v>69</v>
      </c>
      <c r="D2" s="129" t="s">
        <v>71</v>
      </c>
      <c r="E2" s="79"/>
      <c r="F2" s="79"/>
      <c r="G2" s="79"/>
      <c r="H2" s="79"/>
      <c r="I2" s="79"/>
      <c r="J2" s="79"/>
      <c r="K2" s="79"/>
      <c r="L2" s="80"/>
      <c r="M2" s="129" t="s">
        <v>73</v>
      </c>
      <c r="N2" s="79"/>
      <c r="O2" s="79"/>
      <c r="P2" s="79"/>
      <c r="Q2" s="79"/>
      <c r="R2" s="79"/>
      <c r="S2" s="79"/>
      <c r="T2" s="79"/>
      <c r="U2" s="80"/>
      <c r="V2" s="129" t="s">
        <v>74</v>
      </c>
      <c r="W2" s="79"/>
      <c r="X2" s="79"/>
      <c r="Y2" s="79"/>
      <c r="Z2" s="79"/>
      <c r="AA2" s="79"/>
      <c r="AB2" s="79"/>
      <c r="AC2" s="79"/>
      <c r="AD2" s="80"/>
      <c r="AE2" s="130" t="s">
        <v>75</v>
      </c>
      <c r="AF2" s="81"/>
      <c r="AG2" s="81"/>
      <c r="AH2" s="81"/>
      <c r="AI2" s="81"/>
      <c r="AJ2" s="81"/>
      <c r="AK2" s="81"/>
      <c r="AL2" s="82"/>
      <c r="AM2" s="81"/>
      <c r="AN2" s="81"/>
      <c r="AO2" s="81"/>
      <c r="AP2" s="81"/>
      <c r="AQ2" s="81"/>
      <c r="AR2" s="81"/>
      <c r="AS2" s="81"/>
      <c r="AT2" s="81"/>
      <c r="AU2" s="81"/>
      <c r="AV2" s="82"/>
      <c r="AW2" s="82"/>
      <c r="AX2" s="82"/>
      <c r="AY2" s="81"/>
      <c r="AZ2" s="81"/>
      <c r="BA2" s="81"/>
      <c r="BB2" s="81"/>
      <c r="BC2" s="81"/>
      <c r="BD2" s="81"/>
      <c r="BE2" s="81"/>
      <c r="BF2" s="83"/>
      <c r="BG2" s="130" t="s">
        <v>76</v>
      </c>
      <c r="BH2" s="81"/>
      <c r="BI2" s="81"/>
      <c r="BJ2" s="81"/>
      <c r="BK2" s="81"/>
      <c r="BL2" s="81"/>
      <c r="BM2" s="81"/>
      <c r="BN2" s="82"/>
      <c r="BO2" s="81"/>
      <c r="BP2" s="81"/>
      <c r="BQ2" s="81"/>
      <c r="BR2" s="81"/>
      <c r="BS2" s="81"/>
      <c r="BT2" s="81"/>
      <c r="BU2" s="81"/>
      <c r="BV2" s="81"/>
      <c r="BW2" s="81"/>
      <c r="BX2" s="82"/>
      <c r="BY2" s="82"/>
      <c r="BZ2" s="82"/>
      <c r="CA2" s="82"/>
      <c r="CB2" s="82"/>
      <c r="CC2" s="82"/>
      <c r="CD2" s="81"/>
      <c r="CE2" s="81"/>
      <c r="CF2" s="81"/>
      <c r="CG2" s="81"/>
      <c r="CH2" s="83"/>
      <c r="CI2" s="130" t="s">
        <v>77</v>
      </c>
      <c r="CJ2" s="81"/>
      <c r="CK2" s="81"/>
      <c r="CL2" s="81"/>
      <c r="CM2" s="81"/>
      <c r="CN2" s="81"/>
      <c r="CO2" s="81"/>
      <c r="CP2" s="82"/>
      <c r="CQ2" s="81"/>
      <c r="CR2" s="81"/>
      <c r="CS2" s="81"/>
      <c r="CT2" s="81"/>
      <c r="CU2" s="81"/>
      <c r="CV2" s="81"/>
      <c r="CW2" s="81"/>
      <c r="CX2" s="81"/>
      <c r="CY2" s="81"/>
      <c r="CZ2" s="82"/>
      <c r="DA2" s="82"/>
      <c r="DB2" s="82"/>
      <c r="DC2" s="82"/>
      <c r="DD2" s="82"/>
      <c r="DE2" s="82"/>
      <c r="DF2" s="81"/>
      <c r="DG2" s="81"/>
      <c r="DH2" s="81"/>
      <c r="DI2" s="81"/>
      <c r="DJ2" s="83"/>
    </row>
    <row r="3" spans="1:114" s="45" customFormat="1" ht="13.5">
      <c r="A3" s="146"/>
      <c r="B3" s="146"/>
      <c r="C3" s="149"/>
      <c r="D3" s="131" t="s">
        <v>78</v>
      </c>
      <c r="E3" s="84"/>
      <c r="F3" s="84"/>
      <c r="G3" s="84"/>
      <c r="H3" s="84"/>
      <c r="I3" s="84"/>
      <c r="J3" s="84"/>
      <c r="K3" s="84"/>
      <c r="L3" s="85"/>
      <c r="M3" s="131" t="s">
        <v>78</v>
      </c>
      <c r="N3" s="84"/>
      <c r="O3" s="84"/>
      <c r="P3" s="84"/>
      <c r="Q3" s="84"/>
      <c r="R3" s="84"/>
      <c r="S3" s="84"/>
      <c r="T3" s="84"/>
      <c r="U3" s="85"/>
      <c r="V3" s="131" t="s">
        <v>78</v>
      </c>
      <c r="W3" s="84"/>
      <c r="X3" s="84"/>
      <c r="Y3" s="84"/>
      <c r="Z3" s="84"/>
      <c r="AA3" s="84"/>
      <c r="AB3" s="84"/>
      <c r="AC3" s="84"/>
      <c r="AD3" s="85"/>
      <c r="AE3" s="132" t="s">
        <v>79</v>
      </c>
      <c r="AF3" s="81"/>
      <c r="AG3" s="81"/>
      <c r="AH3" s="81"/>
      <c r="AI3" s="81"/>
      <c r="AJ3" s="81"/>
      <c r="AK3" s="81"/>
      <c r="AL3" s="86"/>
      <c r="AM3" s="82" t="s">
        <v>80</v>
      </c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8"/>
      <c r="BD3" s="89"/>
      <c r="BE3" s="96" t="s">
        <v>5</v>
      </c>
      <c r="BF3" s="91" t="s">
        <v>74</v>
      </c>
      <c r="BG3" s="132" t="s">
        <v>79</v>
      </c>
      <c r="BH3" s="81"/>
      <c r="BI3" s="81"/>
      <c r="BJ3" s="81"/>
      <c r="BK3" s="81"/>
      <c r="BL3" s="81"/>
      <c r="BM3" s="81"/>
      <c r="BN3" s="86"/>
      <c r="BO3" s="82" t="s">
        <v>80</v>
      </c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8"/>
      <c r="CF3" s="89"/>
      <c r="CG3" s="96" t="s">
        <v>5</v>
      </c>
      <c r="CH3" s="91" t="s">
        <v>74</v>
      </c>
      <c r="CI3" s="132" t="s">
        <v>79</v>
      </c>
      <c r="CJ3" s="81"/>
      <c r="CK3" s="81"/>
      <c r="CL3" s="81"/>
      <c r="CM3" s="81"/>
      <c r="CN3" s="81"/>
      <c r="CO3" s="81"/>
      <c r="CP3" s="86"/>
      <c r="CQ3" s="82" t="s">
        <v>80</v>
      </c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8"/>
      <c r="DH3" s="89"/>
      <c r="DI3" s="96" t="s">
        <v>5</v>
      </c>
      <c r="DJ3" s="91" t="s">
        <v>74</v>
      </c>
    </row>
    <row r="4" spans="1:114" s="45" customFormat="1" ht="13.5">
      <c r="A4" s="146"/>
      <c r="B4" s="146"/>
      <c r="C4" s="149"/>
      <c r="D4" s="68"/>
      <c r="E4" s="131" t="s">
        <v>81</v>
      </c>
      <c r="F4" s="92"/>
      <c r="G4" s="92"/>
      <c r="H4" s="92"/>
      <c r="I4" s="92"/>
      <c r="J4" s="92"/>
      <c r="K4" s="93"/>
      <c r="L4" s="67" t="s">
        <v>83</v>
      </c>
      <c r="M4" s="68"/>
      <c r="N4" s="131" t="s">
        <v>81</v>
      </c>
      <c r="O4" s="92"/>
      <c r="P4" s="92"/>
      <c r="Q4" s="92"/>
      <c r="R4" s="92"/>
      <c r="S4" s="92"/>
      <c r="T4" s="93"/>
      <c r="U4" s="67" t="s">
        <v>83</v>
      </c>
      <c r="V4" s="68"/>
      <c r="W4" s="131" t="s">
        <v>81</v>
      </c>
      <c r="X4" s="92"/>
      <c r="Y4" s="92"/>
      <c r="Z4" s="92"/>
      <c r="AA4" s="92"/>
      <c r="AB4" s="92"/>
      <c r="AC4" s="93"/>
      <c r="AD4" s="67" t="s">
        <v>83</v>
      </c>
      <c r="AE4" s="91" t="s">
        <v>74</v>
      </c>
      <c r="AF4" s="96" t="s">
        <v>84</v>
      </c>
      <c r="AG4" s="90"/>
      <c r="AH4" s="94"/>
      <c r="AI4" s="81"/>
      <c r="AJ4" s="95"/>
      <c r="AK4" s="133" t="s">
        <v>86</v>
      </c>
      <c r="AL4" s="143" t="s">
        <v>87</v>
      </c>
      <c r="AM4" s="91" t="s">
        <v>74</v>
      </c>
      <c r="AN4" s="132" t="s">
        <v>88</v>
      </c>
      <c r="AO4" s="88"/>
      <c r="AP4" s="88"/>
      <c r="AQ4" s="88"/>
      <c r="AR4" s="89"/>
      <c r="AS4" s="132" t="s">
        <v>89</v>
      </c>
      <c r="AT4" s="81"/>
      <c r="AU4" s="81"/>
      <c r="AV4" s="95"/>
      <c r="AW4" s="96" t="s">
        <v>91</v>
      </c>
      <c r="AX4" s="132" t="s">
        <v>92</v>
      </c>
      <c r="AY4" s="87"/>
      <c r="AZ4" s="88"/>
      <c r="BA4" s="88"/>
      <c r="BB4" s="89"/>
      <c r="BC4" s="96" t="s">
        <v>3</v>
      </c>
      <c r="BD4" s="96" t="s">
        <v>93</v>
      </c>
      <c r="BE4" s="91"/>
      <c r="BF4" s="91"/>
      <c r="BG4" s="91" t="s">
        <v>74</v>
      </c>
      <c r="BH4" s="96" t="s">
        <v>84</v>
      </c>
      <c r="BI4" s="90"/>
      <c r="BJ4" s="94"/>
      <c r="BK4" s="81"/>
      <c r="BL4" s="95"/>
      <c r="BM4" s="133" t="s">
        <v>86</v>
      </c>
      <c r="BN4" s="143" t="s">
        <v>87</v>
      </c>
      <c r="BO4" s="91" t="s">
        <v>74</v>
      </c>
      <c r="BP4" s="132" t="s">
        <v>88</v>
      </c>
      <c r="BQ4" s="88"/>
      <c r="BR4" s="88"/>
      <c r="BS4" s="88"/>
      <c r="BT4" s="89"/>
      <c r="BU4" s="132" t="s">
        <v>89</v>
      </c>
      <c r="BV4" s="81"/>
      <c r="BW4" s="81"/>
      <c r="BX4" s="95"/>
      <c r="BY4" s="96" t="s">
        <v>91</v>
      </c>
      <c r="BZ4" s="132" t="s">
        <v>92</v>
      </c>
      <c r="CA4" s="97"/>
      <c r="CB4" s="97"/>
      <c r="CC4" s="98"/>
      <c r="CD4" s="89"/>
      <c r="CE4" s="96" t="s">
        <v>3</v>
      </c>
      <c r="CF4" s="96" t="s">
        <v>93</v>
      </c>
      <c r="CG4" s="91"/>
      <c r="CH4" s="91"/>
      <c r="CI4" s="91" t="s">
        <v>74</v>
      </c>
      <c r="CJ4" s="96" t="s">
        <v>84</v>
      </c>
      <c r="CK4" s="90"/>
      <c r="CL4" s="94"/>
      <c r="CM4" s="81"/>
      <c r="CN4" s="95"/>
      <c r="CO4" s="133" t="s">
        <v>86</v>
      </c>
      <c r="CP4" s="143" t="s">
        <v>87</v>
      </c>
      <c r="CQ4" s="91" t="s">
        <v>74</v>
      </c>
      <c r="CR4" s="132" t="s">
        <v>88</v>
      </c>
      <c r="CS4" s="88"/>
      <c r="CT4" s="88"/>
      <c r="CU4" s="88"/>
      <c r="CV4" s="89"/>
      <c r="CW4" s="132" t="s">
        <v>89</v>
      </c>
      <c r="CX4" s="81"/>
      <c r="CY4" s="81"/>
      <c r="CZ4" s="95"/>
      <c r="DA4" s="96" t="s">
        <v>91</v>
      </c>
      <c r="DB4" s="132" t="s">
        <v>92</v>
      </c>
      <c r="DC4" s="88"/>
      <c r="DD4" s="88"/>
      <c r="DE4" s="88"/>
      <c r="DF4" s="89"/>
      <c r="DG4" s="96" t="s">
        <v>3</v>
      </c>
      <c r="DH4" s="96" t="s">
        <v>93</v>
      </c>
      <c r="DI4" s="91"/>
      <c r="DJ4" s="91"/>
    </row>
    <row r="5" spans="1:114" s="45" customFormat="1" ht="22.5">
      <c r="A5" s="146"/>
      <c r="B5" s="146"/>
      <c r="C5" s="149"/>
      <c r="D5" s="68"/>
      <c r="E5" s="68"/>
      <c r="F5" s="125" t="s">
        <v>95</v>
      </c>
      <c r="G5" s="125" t="s">
        <v>96</v>
      </c>
      <c r="H5" s="125" t="s">
        <v>98</v>
      </c>
      <c r="I5" s="125" t="s">
        <v>99</v>
      </c>
      <c r="J5" s="125" t="s">
        <v>4</v>
      </c>
      <c r="K5" s="125" t="s">
        <v>5</v>
      </c>
      <c r="L5" s="67"/>
      <c r="M5" s="68"/>
      <c r="N5" s="68"/>
      <c r="O5" s="125" t="s">
        <v>95</v>
      </c>
      <c r="P5" s="125" t="s">
        <v>96</v>
      </c>
      <c r="Q5" s="125" t="s">
        <v>98</v>
      </c>
      <c r="R5" s="125" t="s">
        <v>99</v>
      </c>
      <c r="S5" s="125" t="s">
        <v>4</v>
      </c>
      <c r="T5" s="125" t="s">
        <v>5</v>
      </c>
      <c r="U5" s="67"/>
      <c r="V5" s="68"/>
      <c r="W5" s="68"/>
      <c r="X5" s="125" t="s">
        <v>95</v>
      </c>
      <c r="Y5" s="125" t="s">
        <v>96</v>
      </c>
      <c r="Z5" s="125" t="s">
        <v>98</v>
      </c>
      <c r="AA5" s="125" t="s">
        <v>99</v>
      </c>
      <c r="AB5" s="125" t="s">
        <v>4</v>
      </c>
      <c r="AC5" s="125" t="s">
        <v>5</v>
      </c>
      <c r="AD5" s="67"/>
      <c r="AE5" s="91"/>
      <c r="AF5" s="91" t="s">
        <v>74</v>
      </c>
      <c r="AG5" s="133" t="s">
        <v>101</v>
      </c>
      <c r="AH5" s="133" t="s">
        <v>103</v>
      </c>
      <c r="AI5" s="133" t="s">
        <v>105</v>
      </c>
      <c r="AJ5" s="133" t="s">
        <v>5</v>
      </c>
      <c r="AK5" s="99"/>
      <c r="AL5" s="144"/>
      <c r="AM5" s="91"/>
      <c r="AN5" s="91"/>
      <c r="AO5" s="91" t="s">
        <v>107</v>
      </c>
      <c r="AP5" s="91" t="s">
        <v>109</v>
      </c>
      <c r="AQ5" s="91" t="s">
        <v>111</v>
      </c>
      <c r="AR5" s="91" t="s">
        <v>113</v>
      </c>
      <c r="AS5" s="91" t="s">
        <v>74</v>
      </c>
      <c r="AT5" s="96" t="s">
        <v>115</v>
      </c>
      <c r="AU5" s="96" t="s">
        <v>117</v>
      </c>
      <c r="AV5" s="96" t="s">
        <v>119</v>
      </c>
      <c r="AW5" s="91"/>
      <c r="AX5" s="91"/>
      <c r="AY5" s="96" t="s">
        <v>115</v>
      </c>
      <c r="AZ5" s="96" t="s">
        <v>117</v>
      </c>
      <c r="BA5" s="96" t="s">
        <v>119</v>
      </c>
      <c r="BB5" s="96" t="s">
        <v>5</v>
      </c>
      <c r="BC5" s="91"/>
      <c r="BD5" s="91"/>
      <c r="BE5" s="91"/>
      <c r="BF5" s="91"/>
      <c r="BG5" s="91"/>
      <c r="BH5" s="91" t="s">
        <v>74</v>
      </c>
      <c r="BI5" s="133" t="s">
        <v>101</v>
      </c>
      <c r="BJ5" s="133" t="s">
        <v>103</v>
      </c>
      <c r="BK5" s="133" t="s">
        <v>105</v>
      </c>
      <c r="BL5" s="133" t="s">
        <v>5</v>
      </c>
      <c r="BM5" s="99"/>
      <c r="BN5" s="144"/>
      <c r="BO5" s="91"/>
      <c r="BP5" s="91"/>
      <c r="BQ5" s="91" t="s">
        <v>107</v>
      </c>
      <c r="BR5" s="91" t="s">
        <v>109</v>
      </c>
      <c r="BS5" s="91" t="s">
        <v>111</v>
      </c>
      <c r="BT5" s="91" t="s">
        <v>113</v>
      </c>
      <c r="BU5" s="91" t="s">
        <v>74</v>
      </c>
      <c r="BV5" s="96" t="s">
        <v>115</v>
      </c>
      <c r="BW5" s="96" t="s">
        <v>117</v>
      </c>
      <c r="BX5" s="96" t="s">
        <v>119</v>
      </c>
      <c r="BY5" s="91"/>
      <c r="BZ5" s="91"/>
      <c r="CA5" s="96" t="s">
        <v>115</v>
      </c>
      <c r="CB5" s="96" t="s">
        <v>117</v>
      </c>
      <c r="CC5" s="96" t="s">
        <v>119</v>
      </c>
      <c r="CD5" s="96" t="s">
        <v>5</v>
      </c>
      <c r="CE5" s="91"/>
      <c r="CF5" s="91"/>
      <c r="CG5" s="91"/>
      <c r="CH5" s="91"/>
      <c r="CI5" s="91"/>
      <c r="CJ5" s="91" t="s">
        <v>74</v>
      </c>
      <c r="CK5" s="133" t="s">
        <v>101</v>
      </c>
      <c r="CL5" s="133" t="s">
        <v>103</v>
      </c>
      <c r="CM5" s="133" t="s">
        <v>105</v>
      </c>
      <c r="CN5" s="133" t="s">
        <v>5</v>
      </c>
      <c r="CO5" s="99"/>
      <c r="CP5" s="144"/>
      <c r="CQ5" s="91"/>
      <c r="CR5" s="91"/>
      <c r="CS5" s="91" t="s">
        <v>107</v>
      </c>
      <c r="CT5" s="91" t="s">
        <v>109</v>
      </c>
      <c r="CU5" s="91" t="s">
        <v>111</v>
      </c>
      <c r="CV5" s="91" t="s">
        <v>113</v>
      </c>
      <c r="CW5" s="91" t="s">
        <v>74</v>
      </c>
      <c r="CX5" s="96" t="s">
        <v>115</v>
      </c>
      <c r="CY5" s="96" t="s">
        <v>117</v>
      </c>
      <c r="CZ5" s="96" t="s">
        <v>119</v>
      </c>
      <c r="DA5" s="91"/>
      <c r="DB5" s="91"/>
      <c r="DC5" s="96" t="s">
        <v>115</v>
      </c>
      <c r="DD5" s="96" t="s">
        <v>117</v>
      </c>
      <c r="DE5" s="96" t="s">
        <v>119</v>
      </c>
      <c r="DF5" s="96" t="s">
        <v>5</v>
      </c>
      <c r="DG5" s="91"/>
      <c r="DH5" s="91"/>
      <c r="DI5" s="91"/>
      <c r="DJ5" s="91"/>
    </row>
    <row r="6" spans="1:114" s="46" customFormat="1" ht="13.5">
      <c r="A6" s="147"/>
      <c r="B6" s="147"/>
      <c r="C6" s="150"/>
      <c r="D6" s="100" t="s">
        <v>120</v>
      </c>
      <c r="E6" s="100" t="s">
        <v>120</v>
      </c>
      <c r="F6" s="101" t="s">
        <v>120</v>
      </c>
      <c r="G6" s="101" t="s">
        <v>120</v>
      </c>
      <c r="H6" s="101" t="s">
        <v>120</v>
      </c>
      <c r="I6" s="101" t="s">
        <v>120</v>
      </c>
      <c r="J6" s="101" t="s">
        <v>120</v>
      </c>
      <c r="K6" s="101" t="s">
        <v>120</v>
      </c>
      <c r="L6" s="101" t="s">
        <v>120</v>
      </c>
      <c r="M6" s="100" t="s">
        <v>120</v>
      </c>
      <c r="N6" s="100" t="s">
        <v>120</v>
      </c>
      <c r="O6" s="101" t="s">
        <v>120</v>
      </c>
      <c r="P6" s="101" t="s">
        <v>120</v>
      </c>
      <c r="Q6" s="101" t="s">
        <v>120</v>
      </c>
      <c r="R6" s="101" t="s">
        <v>120</v>
      </c>
      <c r="S6" s="101" t="s">
        <v>120</v>
      </c>
      <c r="T6" s="101" t="s">
        <v>120</v>
      </c>
      <c r="U6" s="101" t="s">
        <v>120</v>
      </c>
      <c r="V6" s="100" t="s">
        <v>120</v>
      </c>
      <c r="W6" s="100" t="s">
        <v>120</v>
      </c>
      <c r="X6" s="101" t="s">
        <v>120</v>
      </c>
      <c r="Y6" s="101" t="s">
        <v>120</v>
      </c>
      <c r="Z6" s="101" t="s">
        <v>120</v>
      </c>
      <c r="AA6" s="101" t="s">
        <v>120</v>
      </c>
      <c r="AB6" s="101" t="s">
        <v>120</v>
      </c>
      <c r="AC6" s="101" t="s">
        <v>120</v>
      </c>
      <c r="AD6" s="101" t="s">
        <v>120</v>
      </c>
      <c r="AE6" s="102" t="s">
        <v>120</v>
      </c>
      <c r="AF6" s="102" t="s">
        <v>120</v>
      </c>
      <c r="AG6" s="103" t="s">
        <v>120</v>
      </c>
      <c r="AH6" s="103" t="s">
        <v>120</v>
      </c>
      <c r="AI6" s="103" t="s">
        <v>120</v>
      </c>
      <c r="AJ6" s="103" t="s">
        <v>120</v>
      </c>
      <c r="AK6" s="103" t="s">
        <v>120</v>
      </c>
      <c r="AL6" s="103" t="s">
        <v>120</v>
      </c>
      <c r="AM6" s="102" t="s">
        <v>120</v>
      </c>
      <c r="AN6" s="102" t="s">
        <v>120</v>
      </c>
      <c r="AO6" s="102" t="s">
        <v>120</v>
      </c>
      <c r="AP6" s="102" t="s">
        <v>120</v>
      </c>
      <c r="AQ6" s="102" t="s">
        <v>120</v>
      </c>
      <c r="AR6" s="102" t="s">
        <v>120</v>
      </c>
      <c r="AS6" s="102" t="s">
        <v>120</v>
      </c>
      <c r="AT6" s="102" t="s">
        <v>120</v>
      </c>
      <c r="AU6" s="102" t="s">
        <v>120</v>
      </c>
      <c r="AV6" s="102" t="s">
        <v>120</v>
      </c>
      <c r="AW6" s="102" t="s">
        <v>120</v>
      </c>
      <c r="AX6" s="102" t="s">
        <v>120</v>
      </c>
      <c r="AY6" s="102" t="s">
        <v>120</v>
      </c>
      <c r="AZ6" s="102" t="s">
        <v>120</v>
      </c>
      <c r="BA6" s="102" t="s">
        <v>120</v>
      </c>
      <c r="BB6" s="102" t="s">
        <v>120</v>
      </c>
      <c r="BC6" s="102" t="s">
        <v>120</v>
      </c>
      <c r="BD6" s="102" t="s">
        <v>120</v>
      </c>
      <c r="BE6" s="102" t="s">
        <v>120</v>
      </c>
      <c r="BF6" s="102" t="s">
        <v>120</v>
      </c>
      <c r="BG6" s="102" t="s">
        <v>120</v>
      </c>
      <c r="BH6" s="102" t="s">
        <v>120</v>
      </c>
      <c r="BI6" s="103" t="s">
        <v>120</v>
      </c>
      <c r="BJ6" s="103" t="s">
        <v>120</v>
      </c>
      <c r="BK6" s="103" t="s">
        <v>120</v>
      </c>
      <c r="BL6" s="103" t="s">
        <v>120</v>
      </c>
      <c r="BM6" s="103" t="s">
        <v>120</v>
      </c>
      <c r="BN6" s="103" t="s">
        <v>120</v>
      </c>
      <c r="BO6" s="102" t="s">
        <v>120</v>
      </c>
      <c r="BP6" s="102" t="s">
        <v>120</v>
      </c>
      <c r="BQ6" s="102" t="s">
        <v>120</v>
      </c>
      <c r="BR6" s="102" t="s">
        <v>120</v>
      </c>
      <c r="BS6" s="102" t="s">
        <v>120</v>
      </c>
      <c r="BT6" s="102" t="s">
        <v>120</v>
      </c>
      <c r="BU6" s="102" t="s">
        <v>120</v>
      </c>
      <c r="BV6" s="102" t="s">
        <v>120</v>
      </c>
      <c r="BW6" s="102" t="s">
        <v>120</v>
      </c>
      <c r="BX6" s="102" t="s">
        <v>120</v>
      </c>
      <c r="BY6" s="102" t="s">
        <v>120</v>
      </c>
      <c r="BZ6" s="102" t="s">
        <v>120</v>
      </c>
      <c r="CA6" s="102" t="s">
        <v>120</v>
      </c>
      <c r="CB6" s="102" t="s">
        <v>120</v>
      </c>
      <c r="CC6" s="102" t="s">
        <v>120</v>
      </c>
      <c r="CD6" s="102" t="s">
        <v>120</v>
      </c>
      <c r="CE6" s="102" t="s">
        <v>120</v>
      </c>
      <c r="CF6" s="102" t="s">
        <v>120</v>
      </c>
      <c r="CG6" s="102" t="s">
        <v>120</v>
      </c>
      <c r="CH6" s="102" t="s">
        <v>120</v>
      </c>
      <c r="CI6" s="102" t="s">
        <v>120</v>
      </c>
      <c r="CJ6" s="102" t="s">
        <v>120</v>
      </c>
      <c r="CK6" s="103" t="s">
        <v>120</v>
      </c>
      <c r="CL6" s="103" t="s">
        <v>120</v>
      </c>
      <c r="CM6" s="103" t="s">
        <v>120</v>
      </c>
      <c r="CN6" s="103" t="s">
        <v>120</v>
      </c>
      <c r="CO6" s="103" t="s">
        <v>120</v>
      </c>
      <c r="CP6" s="103" t="s">
        <v>120</v>
      </c>
      <c r="CQ6" s="102" t="s">
        <v>120</v>
      </c>
      <c r="CR6" s="102" t="s">
        <v>120</v>
      </c>
      <c r="CS6" s="103" t="s">
        <v>120</v>
      </c>
      <c r="CT6" s="103" t="s">
        <v>120</v>
      </c>
      <c r="CU6" s="103" t="s">
        <v>120</v>
      </c>
      <c r="CV6" s="103" t="s">
        <v>120</v>
      </c>
      <c r="CW6" s="102" t="s">
        <v>120</v>
      </c>
      <c r="CX6" s="102" t="s">
        <v>120</v>
      </c>
      <c r="CY6" s="102" t="s">
        <v>120</v>
      </c>
      <c r="CZ6" s="102" t="s">
        <v>120</v>
      </c>
      <c r="DA6" s="102" t="s">
        <v>120</v>
      </c>
      <c r="DB6" s="102" t="s">
        <v>120</v>
      </c>
      <c r="DC6" s="102" t="s">
        <v>120</v>
      </c>
      <c r="DD6" s="102" t="s">
        <v>120</v>
      </c>
      <c r="DE6" s="102" t="s">
        <v>120</v>
      </c>
      <c r="DF6" s="102" t="s">
        <v>120</v>
      </c>
      <c r="DG6" s="102" t="s">
        <v>120</v>
      </c>
      <c r="DH6" s="102" t="s">
        <v>120</v>
      </c>
      <c r="DI6" s="102" t="s">
        <v>120</v>
      </c>
      <c r="DJ6" s="102" t="s">
        <v>120</v>
      </c>
    </row>
    <row r="7" spans="1:114" s="50" customFormat="1" ht="12" customHeight="1">
      <c r="A7" s="48" t="s">
        <v>121</v>
      </c>
      <c r="B7" s="63" t="s">
        <v>123</v>
      </c>
      <c r="C7" s="48" t="s">
        <v>74</v>
      </c>
      <c r="D7" s="71">
        <f aca="true" t="shared" si="0" ref="D7:I7">SUM(D8:D48)</f>
        <v>77489164</v>
      </c>
      <c r="E7" s="71">
        <f t="shared" si="0"/>
        <v>20591502</v>
      </c>
      <c r="F7" s="71">
        <f t="shared" si="0"/>
        <v>1240383</v>
      </c>
      <c r="G7" s="71">
        <f t="shared" si="0"/>
        <v>52007</v>
      </c>
      <c r="H7" s="71">
        <f t="shared" si="0"/>
        <v>8132200</v>
      </c>
      <c r="I7" s="71">
        <f t="shared" si="0"/>
        <v>7486202</v>
      </c>
      <c r="J7" s="72" t="s">
        <v>124</v>
      </c>
      <c r="K7" s="71">
        <f aca="true" t="shared" si="1" ref="K7:R7">SUM(K8:K48)</f>
        <v>3680710</v>
      </c>
      <c r="L7" s="71">
        <f t="shared" si="1"/>
        <v>56897662</v>
      </c>
      <c r="M7" s="71">
        <f t="shared" si="1"/>
        <v>5368084</v>
      </c>
      <c r="N7" s="71">
        <f t="shared" si="1"/>
        <v>1511377</v>
      </c>
      <c r="O7" s="71">
        <f t="shared" si="1"/>
        <v>2781</v>
      </c>
      <c r="P7" s="71">
        <f t="shared" si="1"/>
        <v>61455</v>
      </c>
      <c r="Q7" s="71">
        <f t="shared" si="1"/>
        <v>600</v>
      </c>
      <c r="R7" s="71">
        <f t="shared" si="1"/>
        <v>1378764</v>
      </c>
      <c r="S7" s="72" t="s">
        <v>124</v>
      </c>
      <c r="T7" s="71">
        <f aca="true" t="shared" si="2" ref="T7:AA7">SUM(T8:T48)</f>
        <v>67777</v>
      </c>
      <c r="U7" s="71">
        <f t="shared" si="2"/>
        <v>3856707</v>
      </c>
      <c r="V7" s="71">
        <f t="shared" si="2"/>
        <v>82857248</v>
      </c>
      <c r="W7" s="71">
        <f t="shared" si="2"/>
        <v>22102879</v>
      </c>
      <c r="X7" s="71">
        <f t="shared" si="2"/>
        <v>1243164</v>
      </c>
      <c r="Y7" s="71">
        <f t="shared" si="2"/>
        <v>113462</v>
      </c>
      <c r="Z7" s="71">
        <f t="shared" si="2"/>
        <v>8132800</v>
      </c>
      <c r="AA7" s="71">
        <f t="shared" si="2"/>
        <v>8864966</v>
      </c>
      <c r="AB7" s="72" t="s">
        <v>124</v>
      </c>
      <c r="AC7" s="71">
        <f aca="true" t="shared" si="3" ref="AC7:BH7">SUM(AC8:AC48)</f>
        <v>3748487</v>
      </c>
      <c r="AD7" s="71">
        <f t="shared" si="3"/>
        <v>60754369</v>
      </c>
      <c r="AE7" s="71">
        <f t="shared" si="3"/>
        <v>9745524</v>
      </c>
      <c r="AF7" s="71">
        <f t="shared" si="3"/>
        <v>9737249</v>
      </c>
      <c r="AG7" s="71">
        <f t="shared" si="3"/>
        <v>47440</v>
      </c>
      <c r="AH7" s="71">
        <f t="shared" si="3"/>
        <v>9215386</v>
      </c>
      <c r="AI7" s="71">
        <f t="shared" si="3"/>
        <v>242316</v>
      </c>
      <c r="AJ7" s="71">
        <f t="shared" si="3"/>
        <v>232107</v>
      </c>
      <c r="AK7" s="71">
        <f t="shared" si="3"/>
        <v>8275</v>
      </c>
      <c r="AL7" s="71">
        <f t="shared" si="3"/>
        <v>633867</v>
      </c>
      <c r="AM7" s="71">
        <f t="shared" si="3"/>
        <v>59811555</v>
      </c>
      <c r="AN7" s="71">
        <f t="shared" si="3"/>
        <v>27605740</v>
      </c>
      <c r="AO7" s="71">
        <f t="shared" si="3"/>
        <v>6188869</v>
      </c>
      <c r="AP7" s="71">
        <f t="shared" si="3"/>
        <v>15605086</v>
      </c>
      <c r="AQ7" s="71">
        <f t="shared" si="3"/>
        <v>5424872</v>
      </c>
      <c r="AR7" s="71">
        <f t="shared" si="3"/>
        <v>386913</v>
      </c>
      <c r="AS7" s="71">
        <f t="shared" si="3"/>
        <v>10941166</v>
      </c>
      <c r="AT7" s="71">
        <f t="shared" si="3"/>
        <v>2095771</v>
      </c>
      <c r="AU7" s="71">
        <f t="shared" si="3"/>
        <v>7873586</v>
      </c>
      <c r="AV7" s="71">
        <f t="shared" si="3"/>
        <v>971809</v>
      </c>
      <c r="AW7" s="71">
        <f t="shared" si="3"/>
        <v>2613855</v>
      </c>
      <c r="AX7" s="71">
        <f t="shared" si="3"/>
        <v>18636744</v>
      </c>
      <c r="AY7" s="71">
        <f t="shared" si="3"/>
        <v>7950717</v>
      </c>
      <c r="AZ7" s="71">
        <f t="shared" si="3"/>
        <v>9186646</v>
      </c>
      <c r="BA7" s="71">
        <f t="shared" si="3"/>
        <v>1119304</v>
      </c>
      <c r="BB7" s="71">
        <f t="shared" si="3"/>
        <v>380077</v>
      </c>
      <c r="BC7" s="71">
        <f t="shared" si="3"/>
        <v>5308424</v>
      </c>
      <c r="BD7" s="71">
        <f t="shared" si="3"/>
        <v>14050</v>
      </c>
      <c r="BE7" s="71">
        <f t="shared" si="3"/>
        <v>1989794</v>
      </c>
      <c r="BF7" s="71">
        <f t="shared" si="3"/>
        <v>71546873</v>
      </c>
      <c r="BG7" s="71">
        <f t="shared" si="3"/>
        <v>229217</v>
      </c>
      <c r="BH7" s="71">
        <f t="shared" si="3"/>
        <v>229217</v>
      </c>
      <c r="BI7" s="71">
        <f aca="true" t="shared" si="4" ref="BI7:CN7">SUM(BI8:BI48)</f>
        <v>43884</v>
      </c>
      <c r="BJ7" s="71">
        <f t="shared" si="4"/>
        <v>137952</v>
      </c>
      <c r="BK7" s="71">
        <f t="shared" si="4"/>
        <v>0</v>
      </c>
      <c r="BL7" s="71">
        <f t="shared" si="4"/>
        <v>47381</v>
      </c>
      <c r="BM7" s="71">
        <f t="shared" si="4"/>
        <v>0</v>
      </c>
      <c r="BN7" s="71">
        <f t="shared" si="4"/>
        <v>163223</v>
      </c>
      <c r="BO7" s="71">
        <f t="shared" si="4"/>
        <v>4089895</v>
      </c>
      <c r="BP7" s="71">
        <f t="shared" si="4"/>
        <v>1588477</v>
      </c>
      <c r="BQ7" s="71">
        <f t="shared" si="4"/>
        <v>726127</v>
      </c>
      <c r="BR7" s="71">
        <f t="shared" si="4"/>
        <v>409052</v>
      </c>
      <c r="BS7" s="71">
        <f t="shared" si="4"/>
        <v>421125</v>
      </c>
      <c r="BT7" s="71">
        <f t="shared" si="4"/>
        <v>32173</v>
      </c>
      <c r="BU7" s="71">
        <f t="shared" si="4"/>
        <v>945480</v>
      </c>
      <c r="BV7" s="71">
        <f t="shared" si="4"/>
        <v>179777</v>
      </c>
      <c r="BW7" s="71">
        <f t="shared" si="4"/>
        <v>717530</v>
      </c>
      <c r="BX7" s="71">
        <f t="shared" si="4"/>
        <v>48173</v>
      </c>
      <c r="BY7" s="71">
        <f t="shared" si="4"/>
        <v>5758</v>
      </c>
      <c r="BZ7" s="71">
        <f t="shared" si="4"/>
        <v>1550005</v>
      </c>
      <c r="CA7" s="71">
        <f t="shared" si="4"/>
        <v>783629</v>
      </c>
      <c r="CB7" s="71">
        <f t="shared" si="4"/>
        <v>531800</v>
      </c>
      <c r="CC7" s="71">
        <f t="shared" si="4"/>
        <v>192490</v>
      </c>
      <c r="CD7" s="71">
        <f t="shared" si="4"/>
        <v>42086</v>
      </c>
      <c r="CE7" s="71">
        <f t="shared" si="4"/>
        <v>715106</v>
      </c>
      <c r="CF7" s="71">
        <f t="shared" si="4"/>
        <v>175</v>
      </c>
      <c r="CG7" s="71">
        <f t="shared" si="4"/>
        <v>170643</v>
      </c>
      <c r="CH7" s="71">
        <f t="shared" si="4"/>
        <v>4489755</v>
      </c>
      <c r="CI7" s="71">
        <f t="shared" si="4"/>
        <v>9974741</v>
      </c>
      <c r="CJ7" s="71">
        <f t="shared" si="4"/>
        <v>9966466</v>
      </c>
      <c r="CK7" s="71">
        <f t="shared" si="4"/>
        <v>91324</v>
      </c>
      <c r="CL7" s="71">
        <f t="shared" si="4"/>
        <v>9353338</v>
      </c>
      <c r="CM7" s="71">
        <f t="shared" si="4"/>
        <v>242316</v>
      </c>
      <c r="CN7" s="71">
        <f t="shared" si="4"/>
        <v>279488</v>
      </c>
      <c r="CO7" s="71">
        <f aca="true" t="shared" si="5" ref="CO7:DT7">SUM(CO8:CO48)</f>
        <v>8275</v>
      </c>
      <c r="CP7" s="71">
        <f t="shared" si="5"/>
        <v>797090</v>
      </c>
      <c r="CQ7" s="71">
        <f t="shared" si="5"/>
        <v>63901450</v>
      </c>
      <c r="CR7" s="71">
        <f t="shared" si="5"/>
        <v>29194217</v>
      </c>
      <c r="CS7" s="71">
        <f t="shared" si="5"/>
        <v>6914996</v>
      </c>
      <c r="CT7" s="71">
        <f t="shared" si="5"/>
        <v>16014138</v>
      </c>
      <c r="CU7" s="71">
        <f t="shared" si="5"/>
        <v>5845997</v>
      </c>
      <c r="CV7" s="71">
        <f t="shared" si="5"/>
        <v>419086</v>
      </c>
      <c r="CW7" s="71">
        <f t="shared" si="5"/>
        <v>11886646</v>
      </c>
      <c r="CX7" s="71">
        <f t="shared" si="5"/>
        <v>2275548</v>
      </c>
      <c r="CY7" s="71">
        <f t="shared" si="5"/>
        <v>8591116</v>
      </c>
      <c r="CZ7" s="71">
        <f t="shared" si="5"/>
        <v>1019982</v>
      </c>
      <c r="DA7" s="71">
        <f t="shared" si="5"/>
        <v>2619613</v>
      </c>
      <c r="DB7" s="71">
        <f t="shared" si="5"/>
        <v>20186749</v>
      </c>
      <c r="DC7" s="71">
        <f t="shared" si="5"/>
        <v>8734346</v>
      </c>
      <c r="DD7" s="71">
        <f t="shared" si="5"/>
        <v>9718446</v>
      </c>
      <c r="DE7" s="71">
        <f t="shared" si="5"/>
        <v>1311794</v>
      </c>
      <c r="DF7" s="71">
        <f t="shared" si="5"/>
        <v>422163</v>
      </c>
      <c r="DG7" s="71">
        <f t="shared" si="5"/>
        <v>6023530</v>
      </c>
      <c r="DH7" s="71">
        <f t="shared" si="5"/>
        <v>14225</v>
      </c>
      <c r="DI7" s="71">
        <f t="shared" si="5"/>
        <v>2160437</v>
      </c>
      <c r="DJ7" s="71">
        <f t="shared" si="5"/>
        <v>76036628</v>
      </c>
    </row>
    <row r="8" spans="1:114" s="50" customFormat="1" ht="12" customHeight="1">
      <c r="A8" s="51" t="s">
        <v>121</v>
      </c>
      <c r="B8" s="64" t="s">
        <v>125</v>
      </c>
      <c r="C8" s="51" t="s">
        <v>126</v>
      </c>
      <c r="D8" s="73">
        <f aca="true" t="shared" si="6" ref="D8:D48">SUM(E8,+L8)</f>
        <v>24865083</v>
      </c>
      <c r="E8" s="73">
        <f aca="true" t="shared" si="7" ref="E8:E48">SUM(F8:I8)+K8</f>
        <v>8014642</v>
      </c>
      <c r="F8" s="73">
        <v>2436</v>
      </c>
      <c r="G8" s="73">
        <v>38000</v>
      </c>
      <c r="H8" s="73">
        <v>3157000</v>
      </c>
      <c r="I8" s="73">
        <v>2877781</v>
      </c>
      <c r="J8" s="74" t="s">
        <v>124</v>
      </c>
      <c r="K8" s="73">
        <v>1939425</v>
      </c>
      <c r="L8" s="73">
        <v>16850441</v>
      </c>
      <c r="M8" s="73">
        <f aca="true" t="shared" si="8" ref="M8:M48">SUM(N8,+U8)</f>
        <v>221708</v>
      </c>
      <c r="N8" s="73">
        <f aca="true" t="shared" si="9" ref="N8:N48">SUM(O8:R8)+T8</f>
        <v>2613</v>
      </c>
      <c r="O8" s="73">
        <v>0</v>
      </c>
      <c r="P8" s="73">
        <v>0</v>
      </c>
      <c r="Q8" s="73">
        <v>0</v>
      </c>
      <c r="R8" s="73">
        <v>2453</v>
      </c>
      <c r="S8" s="74" t="s">
        <v>124</v>
      </c>
      <c r="T8" s="73">
        <v>160</v>
      </c>
      <c r="U8" s="73">
        <v>219095</v>
      </c>
      <c r="V8" s="73">
        <f aca="true" t="shared" si="10" ref="V8:V48">+SUM(D8,M8)</f>
        <v>25086791</v>
      </c>
      <c r="W8" s="73">
        <f aca="true" t="shared" si="11" ref="W8:W48">+SUM(E8,N8)</f>
        <v>8017255</v>
      </c>
      <c r="X8" s="73">
        <f aca="true" t="shared" si="12" ref="X8:X48">+SUM(F8,O8)</f>
        <v>2436</v>
      </c>
      <c r="Y8" s="73">
        <f aca="true" t="shared" si="13" ref="Y8:Y48">+SUM(G8,P8)</f>
        <v>38000</v>
      </c>
      <c r="Z8" s="73">
        <f aca="true" t="shared" si="14" ref="Z8:Z48">+SUM(H8,Q8)</f>
        <v>3157000</v>
      </c>
      <c r="AA8" s="73">
        <f aca="true" t="shared" si="15" ref="AA8:AA48">+SUM(I8,R8)</f>
        <v>2880234</v>
      </c>
      <c r="AB8" s="74" t="s">
        <v>124</v>
      </c>
      <c r="AC8" s="73">
        <f aca="true" t="shared" si="16" ref="AC8:AC48">+SUM(K8,T8)</f>
        <v>1939585</v>
      </c>
      <c r="AD8" s="73">
        <f aca="true" t="shared" si="17" ref="AD8:AD48">+SUM(L8,U8)</f>
        <v>17069536</v>
      </c>
      <c r="AE8" s="73">
        <f aca="true" t="shared" si="18" ref="AE8:AE48">SUM(AF8,+AK8)</f>
        <v>1061504</v>
      </c>
      <c r="AF8" s="73">
        <f aca="true" t="shared" si="19" ref="AF8:AF48">SUM(AG8:AJ8)</f>
        <v>1061504</v>
      </c>
      <c r="AG8" s="73">
        <v>0</v>
      </c>
      <c r="AH8" s="73">
        <v>925673</v>
      </c>
      <c r="AI8" s="73">
        <v>135831</v>
      </c>
      <c r="AJ8" s="73">
        <v>0</v>
      </c>
      <c r="AK8" s="73">
        <v>0</v>
      </c>
      <c r="AL8" s="73">
        <v>0</v>
      </c>
      <c r="AM8" s="73">
        <f aca="true" t="shared" si="20" ref="AM8:AM48">SUM(AN8,AS8,AW8,AX8,BD8)</f>
        <v>22214059</v>
      </c>
      <c r="AN8" s="73">
        <f aca="true" t="shared" si="21" ref="AN8:AN48">SUM(AO8:AR8)</f>
        <v>13569996</v>
      </c>
      <c r="AO8" s="73">
        <v>1308935</v>
      </c>
      <c r="AP8" s="73">
        <v>9272750</v>
      </c>
      <c r="AQ8" s="73">
        <v>2804194</v>
      </c>
      <c r="AR8" s="73">
        <v>184117</v>
      </c>
      <c r="AS8" s="73">
        <f aca="true" t="shared" si="22" ref="AS8:AS48">SUM(AT8:AV8)</f>
        <v>5055614</v>
      </c>
      <c r="AT8" s="73">
        <v>1187930</v>
      </c>
      <c r="AU8" s="73">
        <v>3151197</v>
      </c>
      <c r="AV8" s="73">
        <v>716487</v>
      </c>
      <c r="AW8" s="73">
        <v>2472322</v>
      </c>
      <c r="AX8" s="73">
        <f aca="true" t="shared" si="23" ref="AX8:AX48">SUM(AY8:BB8)</f>
        <v>1116127</v>
      </c>
      <c r="AY8" s="73">
        <v>7417</v>
      </c>
      <c r="AZ8" s="73">
        <v>664139</v>
      </c>
      <c r="BA8" s="73">
        <v>410109</v>
      </c>
      <c r="BB8" s="73">
        <v>34462</v>
      </c>
      <c r="BC8" s="73">
        <v>0</v>
      </c>
      <c r="BD8" s="73">
        <v>0</v>
      </c>
      <c r="BE8" s="73">
        <v>1589520</v>
      </c>
      <c r="BF8" s="73">
        <f aca="true" t="shared" si="24" ref="BF8:BF48">SUM(AE8,+AM8,+BE8)</f>
        <v>24865083</v>
      </c>
      <c r="BG8" s="73">
        <f aca="true" t="shared" si="25" ref="BG8:BG48">SUM(BH8,+BM8)</f>
        <v>0</v>
      </c>
      <c r="BH8" s="73">
        <f aca="true" t="shared" si="26" ref="BH8:BH48">SUM(BI8:BL8)</f>
        <v>0</v>
      </c>
      <c r="BI8" s="73">
        <v>0</v>
      </c>
      <c r="BJ8" s="73">
        <v>0</v>
      </c>
      <c r="BK8" s="73">
        <v>0</v>
      </c>
      <c r="BL8" s="73">
        <v>0</v>
      </c>
      <c r="BM8" s="73">
        <v>0</v>
      </c>
      <c r="BN8" s="73">
        <v>0</v>
      </c>
      <c r="BO8" s="73">
        <f aca="true" t="shared" si="27" ref="BO8:BO48">SUM(BP8,BU8,BY8,BZ8,CF8)</f>
        <v>210511</v>
      </c>
      <c r="BP8" s="73">
        <f aca="true" t="shared" si="28" ref="BP8:BP48">SUM(BQ8:BT8)</f>
        <v>0</v>
      </c>
      <c r="BQ8" s="73">
        <v>0</v>
      </c>
      <c r="BR8" s="73">
        <v>0</v>
      </c>
      <c r="BS8" s="73">
        <v>0</v>
      </c>
      <c r="BT8" s="73">
        <v>0</v>
      </c>
      <c r="BU8" s="73">
        <f aca="true" t="shared" si="29" ref="BU8:BU48">SUM(BV8:BX8)</f>
        <v>166715</v>
      </c>
      <c r="BV8" s="73">
        <v>153045</v>
      </c>
      <c r="BW8" s="73">
        <v>13670</v>
      </c>
      <c r="BX8" s="73">
        <v>0</v>
      </c>
      <c r="BY8" s="73">
        <v>0</v>
      </c>
      <c r="BZ8" s="73">
        <f aca="true" t="shared" si="30" ref="BZ8:BZ48">SUM(CA8:CD8)</f>
        <v>43796</v>
      </c>
      <c r="CA8" s="73">
        <v>0</v>
      </c>
      <c r="CB8" s="73">
        <v>43796</v>
      </c>
      <c r="CC8" s="73">
        <v>0</v>
      </c>
      <c r="CD8" s="73">
        <v>0</v>
      </c>
      <c r="CE8" s="73">
        <v>0</v>
      </c>
      <c r="CF8" s="73">
        <v>0</v>
      </c>
      <c r="CG8" s="73">
        <v>11197</v>
      </c>
      <c r="CH8" s="73">
        <f aca="true" t="shared" si="31" ref="CH8:CH48">SUM(BG8,+BO8,+CG8)</f>
        <v>221708</v>
      </c>
      <c r="CI8" s="73">
        <f aca="true" t="shared" si="32" ref="CI8:CI48">SUM(AE8,+BG8)</f>
        <v>1061504</v>
      </c>
      <c r="CJ8" s="73">
        <f aca="true" t="shared" si="33" ref="CJ8:CJ48">SUM(AF8,+BH8)</f>
        <v>1061504</v>
      </c>
      <c r="CK8" s="73">
        <f aca="true" t="shared" si="34" ref="CK8:CK48">SUM(AG8,+BI8)</f>
        <v>0</v>
      </c>
      <c r="CL8" s="73">
        <f aca="true" t="shared" si="35" ref="CL8:CL48">SUM(AH8,+BJ8)</f>
        <v>925673</v>
      </c>
      <c r="CM8" s="73">
        <f aca="true" t="shared" si="36" ref="CM8:CM48">SUM(AI8,+BK8)</f>
        <v>135831</v>
      </c>
      <c r="CN8" s="73">
        <f aca="true" t="shared" si="37" ref="CN8:CN48">SUM(AJ8,+BL8)</f>
        <v>0</v>
      </c>
      <c r="CO8" s="73">
        <f aca="true" t="shared" si="38" ref="CO8:CO48">SUM(AK8,+BM8)</f>
        <v>0</v>
      </c>
      <c r="CP8" s="73">
        <f aca="true" t="shared" si="39" ref="CP8:CP48">SUM(AL8,+BN8)</f>
        <v>0</v>
      </c>
      <c r="CQ8" s="73">
        <f aca="true" t="shared" si="40" ref="CQ8:CQ48">SUM(AM8,+BO8)</f>
        <v>22424570</v>
      </c>
      <c r="CR8" s="73">
        <f aca="true" t="shared" si="41" ref="CR8:CR48">SUM(AN8,+BP8)</f>
        <v>13569996</v>
      </c>
      <c r="CS8" s="73">
        <f aca="true" t="shared" si="42" ref="CS8:CS48">SUM(AO8,+BQ8)</f>
        <v>1308935</v>
      </c>
      <c r="CT8" s="73">
        <f aca="true" t="shared" si="43" ref="CT8:CT48">SUM(AP8,+BR8)</f>
        <v>9272750</v>
      </c>
      <c r="CU8" s="73">
        <f aca="true" t="shared" si="44" ref="CU8:CU48">SUM(AQ8,+BS8)</f>
        <v>2804194</v>
      </c>
      <c r="CV8" s="73">
        <f aca="true" t="shared" si="45" ref="CV8:CV48">SUM(AR8,+BT8)</f>
        <v>184117</v>
      </c>
      <c r="CW8" s="73">
        <f aca="true" t="shared" si="46" ref="CW8:CW48">SUM(AS8,+BU8)</f>
        <v>5222329</v>
      </c>
      <c r="CX8" s="73">
        <f aca="true" t="shared" si="47" ref="CX8:CX48">SUM(AT8,+BV8)</f>
        <v>1340975</v>
      </c>
      <c r="CY8" s="73">
        <f aca="true" t="shared" si="48" ref="CY8:CY48">SUM(AU8,+BW8)</f>
        <v>3164867</v>
      </c>
      <c r="CZ8" s="73">
        <f aca="true" t="shared" si="49" ref="CZ8:CZ48">SUM(AV8,+BX8)</f>
        <v>716487</v>
      </c>
      <c r="DA8" s="73">
        <f aca="true" t="shared" si="50" ref="DA8:DA48">SUM(AW8,+BY8)</f>
        <v>2472322</v>
      </c>
      <c r="DB8" s="73">
        <f aca="true" t="shared" si="51" ref="DB8:DB48">SUM(AX8,+BZ8)</f>
        <v>1159923</v>
      </c>
      <c r="DC8" s="73">
        <f aca="true" t="shared" si="52" ref="DC8:DC48">SUM(AY8,+CA8)</f>
        <v>7417</v>
      </c>
      <c r="DD8" s="73">
        <f aca="true" t="shared" si="53" ref="DD8:DD48">SUM(AZ8,+CB8)</f>
        <v>707935</v>
      </c>
      <c r="DE8" s="73">
        <f aca="true" t="shared" si="54" ref="DE8:DE48">SUM(BA8,+CC8)</f>
        <v>410109</v>
      </c>
      <c r="DF8" s="73">
        <f aca="true" t="shared" si="55" ref="DF8:DF48">SUM(BB8,+CD8)</f>
        <v>34462</v>
      </c>
      <c r="DG8" s="73">
        <f aca="true" t="shared" si="56" ref="DG8:DG48">SUM(BC8,+CE8)</f>
        <v>0</v>
      </c>
      <c r="DH8" s="73">
        <f aca="true" t="shared" si="57" ref="DH8:DH48">SUM(BD8,+CF8)</f>
        <v>0</v>
      </c>
      <c r="DI8" s="73">
        <f aca="true" t="shared" si="58" ref="DI8:DI48">SUM(BE8,+CG8)</f>
        <v>1600717</v>
      </c>
      <c r="DJ8" s="73">
        <f aca="true" t="shared" si="59" ref="DJ8:DJ48">SUM(BF8,+CH8)</f>
        <v>25086791</v>
      </c>
    </row>
    <row r="9" spans="1:114" s="50" customFormat="1" ht="12" customHeight="1">
      <c r="A9" s="51" t="s">
        <v>121</v>
      </c>
      <c r="B9" s="64" t="s">
        <v>127</v>
      </c>
      <c r="C9" s="51" t="s">
        <v>128</v>
      </c>
      <c r="D9" s="73">
        <f t="shared" si="6"/>
        <v>6748905</v>
      </c>
      <c r="E9" s="73">
        <f t="shared" si="7"/>
        <v>891380</v>
      </c>
      <c r="F9" s="73">
        <v>0</v>
      </c>
      <c r="G9" s="73">
        <v>4343</v>
      </c>
      <c r="H9" s="73">
        <v>16000</v>
      </c>
      <c r="I9" s="73">
        <v>589851</v>
      </c>
      <c r="J9" s="74" t="s">
        <v>129</v>
      </c>
      <c r="K9" s="73">
        <v>281186</v>
      </c>
      <c r="L9" s="73">
        <v>5857525</v>
      </c>
      <c r="M9" s="73">
        <f t="shared" si="8"/>
        <v>741637</v>
      </c>
      <c r="N9" s="73">
        <f t="shared" si="9"/>
        <v>51361</v>
      </c>
      <c r="O9" s="73">
        <v>1355</v>
      </c>
      <c r="P9" s="73">
        <v>0</v>
      </c>
      <c r="Q9" s="73">
        <v>0</v>
      </c>
      <c r="R9" s="73">
        <v>50006</v>
      </c>
      <c r="S9" s="74" t="s">
        <v>124</v>
      </c>
      <c r="T9" s="73">
        <v>0</v>
      </c>
      <c r="U9" s="73">
        <v>690276</v>
      </c>
      <c r="V9" s="73">
        <f t="shared" si="10"/>
        <v>7490542</v>
      </c>
      <c r="W9" s="73">
        <f t="shared" si="11"/>
        <v>942741</v>
      </c>
      <c r="X9" s="73">
        <f t="shared" si="12"/>
        <v>1355</v>
      </c>
      <c r="Y9" s="73">
        <f t="shared" si="13"/>
        <v>4343</v>
      </c>
      <c r="Z9" s="73">
        <f t="shared" si="14"/>
        <v>16000</v>
      </c>
      <c r="AA9" s="73">
        <f t="shared" si="15"/>
        <v>639857</v>
      </c>
      <c r="AB9" s="74" t="s">
        <v>124</v>
      </c>
      <c r="AC9" s="73">
        <f t="shared" si="16"/>
        <v>281186</v>
      </c>
      <c r="AD9" s="73">
        <f t="shared" si="17"/>
        <v>6547801</v>
      </c>
      <c r="AE9" s="73">
        <f t="shared" si="18"/>
        <v>730798</v>
      </c>
      <c r="AF9" s="73">
        <f t="shared" si="19"/>
        <v>730798</v>
      </c>
      <c r="AG9" s="73">
        <v>0</v>
      </c>
      <c r="AH9" s="73">
        <v>707065</v>
      </c>
      <c r="AI9" s="73">
        <v>23733</v>
      </c>
      <c r="AJ9" s="73">
        <v>0</v>
      </c>
      <c r="AK9" s="73">
        <v>0</v>
      </c>
      <c r="AL9" s="73">
        <v>65726</v>
      </c>
      <c r="AM9" s="73">
        <f t="shared" si="20"/>
        <v>5648345</v>
      </c>
      <c r="AN9" s="73">
        <f t="shared" si="21"/>
        <v>2548341</v>
      </c>
      <c r="AO9" s="73">
        <v>2155238</v>
      </c>
      <c r="AP9" s="73">
        <v>139340</v>
      </c>
      <c r="AQ9" s="73">
        <v>226683</v>
      </c>
      <c r="AR9" s="73">
        <v>27080</v>
      </c>
      <c r="AS9" s="73">
        <f t="shared" si="22"/>
        <v>0</v>
      </c>
      <c r="AT9" s="73">
        <v>0</v>
      </c>
      <c r="AU9" s="73">
        <v>0</v>
      </c>
      <c r="AV9" s="73">
        <v>0</v>
      </c>
      <c r="AW9" s="73">
        <v>20348</v>
      </c>
      <c r="AX9" s="73">
        <f t="shared" si="23"/>
        <v>3079656</v>
      </c>
      <c r="AY9" s="73">
        <v>1673902</v>
      </c>
      <c r="AZ9" s="73">
        <v>1385953</v>
      </c>
      <c r="BA9" s="73">
        <v>12882</v>
      </c>
      <c r="BB9" s="73">
        <v>6919</v>
      </c>
      <c r="BC9" s="73">
        <v>297348</v>
      </c>
      <c r="BD9" s="73">
        <v>0</v>
      </c>
      <c r="BE9" s="73">
        <v>6688</v>
      </c>
      <c r="BF9" s="73">
        <f t="shared" si="24"/>
        <v>6385831</v>
      </c>
      <c r="BG9" s="73">
        <f t="shared" si="25"/>
        <v>725</v>
      </c>
      <c r="BH9" s="73">
        <f t="shared" si="26"/>
        <v>725</v>
      </c>
      <c r="BI9" s="73">
        <v>0</v>
      </c>
      <c r="BJ9" s="73">
        <v>725</v>
      </c>
      <c r="BK9" s="73">
        <v>0</v>
      </c>
      <c r="BL9" s="73">
        <v>0</v>
      </c>
      <c r="BM9" s="73">
        <v>0</v>
      </c>
      <c r="BN9" s="73">
        <v>73346</v>
      </c>
      <c r="BO9" s="73">
        <f t="shared" si="27"/>
        <v>653744</v>
      </c>
      <c r="BP9" s="73">
        <f t="shared" si="28"/>
        <v>485708</v>
      </c>
      <c r="BQ9" s="73">
        <v>255302</v>
      </c>
      <c r="BR9" s="73">
        <v>9700</v>
      </c>
      <c r="BS9" s="73">
        <v>220706</v>
      </c>
      <c r="BT9" s="73">
        <v>0</v>
      </c>
      <c r="BU9" s="73">
        <f t="shared" si="29"/>
        <v>0</v>
      </c>
      <c r="BV9" s="73">
        <v>0</v>
      </c>
      <c r="BW9" s="73">
        <v>0</v>
      </c>
      <c r="BX9" s="73">
        <v>0</v>
      </c>
      <c r="BY9" s="73">
        <v>0</v>
      </c>
      <c r="BZ9" s="73">
        <f t="shared" si="30"/>
        <v>168036</v>
      </c>
      <c r="CA9" s="73">
        <v>59356</v>
      </c>
      <c r="CB9" s="73">
        <v>108680</v>
      </c>
      <c r="CC9" s="73">
        <v>0</v>
      </c>
      <c r="CD9" s="73">
        <v>0</v>
      </c>
      <c r="CE9" s="73">
        <v>13822</v>
      </c>
      <c r="CF9" s="73">
        <v>0</v>
      </c>
      <c r="CG9" s="73">
        <v>0</v>
      </c>
      <c r="CH9" s="73">
        <f t="shared" si="31"/>
        <v>654469</v>
      </c>
      <c r="CI9" s="73">
        <f t="shared" si="32"/>
        <v>731523</v>
      </c>
      <c r="CJ9" s="73">
        <f t="shared" si="33"/>
        <v>731523</v>
      </c>
      <c r="CK9" s="73">
        <f t="shared" si="34"/>
        <v>0</v>
      </c>
      <c r="CL9" s="73">
        <f t="shared" si="35"/>
        <v>707790</v>
      </c>
      <c r="CM9" s="73">
        <f t="shared" si="36"/>
        <v>23733</v>
      </c>
      <c r="CN9" s="73">
        <f t="shared" si="37"/>
        <v>0</v>
      </c>
      <c r="CO9" s="73">
        <f t="shared" si="38"/>
        <v>0</v>
      </c>
      <c r="CP9" s="73">
        <f t="shared" si="39"/>
        <v>139072</v>
      </c>
      <c r="CQ9" s="73">
        <f t="shared" si="40"/>
        <v>6302089</v>
      </c>
      <c r="CR9" s="73">
        <f t="shared" si="41"/>
        <v>3034049</v>
      </c>
      <c r="CS9" s="73">
        <f t="shared" si="42"/>
        <v>2410540</v>
      </c>
      <c r="CT9" s="73">
        <f t="shared" si="43"/>
        <v>149040</v>
      </c>
      <c r="CU9" s="73">
        <f t="shared" si="44"/>
        <v>447389</v>
      </c>
      <c r="CV9" s="73">
        <f t="shared" si="45"/>
        <v>27080</v>
      </c>
      <c r="CW9" s="73">
        <f t="shared" si="46"/>
        <v>0</v>
      </c>
      <c r="CX9" s="73">
        <f t="shared" si="47"/>
        <v>0</v>
      </c>
      <c r="CY9" s="73">
        <f t="shared" si="48"/>
        <v>0</v>
      </c>
      <c r="CZ9" s="73">
        <f t="shared" si="49"/>
        <v>0</v>
      </c>
      <c r="DA9" s="73">
        <f t="shared" si="50"/>
        <v>20348</v>
      </c>
      <c r="DB9" s="73">
        <f t="shared" si="51"/>
        <v>3247692</v>
      </c>
      <c r="DC9" s="73">
        <f t="shared" si="52"/>
        <v>1733258</v>
      </c>
      <c r="DD9" s="73">
        <f t="shared" si="53"/>
        <v>1494633</v>
      </c>
      <c r="DE9" s="73">
        <f t="shared" si="54"/>
        <v>12882</v>
      </c>
      <c r="DF9" s="73">
        <f t="shared" si="55"/>
        <v>6919</v>
      </c>
      <c r="DG9" s="73">
        <f t="shared" si="56"/>
        <v>311170</v>
      </c>
      <c r="DH9" s="73">
        <f t="shared" si="57"/>
        <v>0</v>
      </c>
      <c r="DI9" s="73">
        <f t="shared" si="58"/>
        <v>6688</v>
      </c>
      <c r="DJ9" s="73">
        <f t="shared" si="59"/>
        <v>7040300</v>
      </c>
    </row>
    <row r="10" spans="1:114" s="50" customFormat="1" ht="12" customHeight="1">
      <c r="A10" s="51" t="s">
        <v>121</v>
      </c>
      <c r="B10" s="64" t="s">
        <v>130</v>
      </c>
      <c r="C10" s="51" t="s">
        <v>131</v>
      </c>
      <c r="D10" s="73">
        <f t="shared" si="6"/>
        <v>5039805</v>
      </c>
      <c r="E10" s="73">
        <f t="shared" si="7"/>
        <v>874375</v>
      </c>
      <c r="F10" s="73">
        <v>0</v>
      </c>
      <c r="G10" s="73">
        <v>0</v>
      </c>
      <c r="H10" s="73">
        <v>53400</v>
      </c>
      <c r="I10" s="73">
        <v>645937</v>
      </c>
      <c r="J10" s="74" t="s">
        <v>132</v>
      </c>
      <c r="K10" s="73">
        <v>175038</v>
      </c>
      <c r="L10" s="73">
        <v>4165430</v>
      </c>
      <c r="M10" s="73">
        <f t="shared" si="8"/>
        <v>93218</v>
      </c>
      <c r="N10" s="73">
        <f t="shared" si="9"/>
        <v>11852</v>
      </c>
      <c r="O10" s="73">
        <v>0</v>
      </c>
      <c r="P10" s="73">
        <v>0</v>
      </c>
      <c r="Q10" s="73">
        <v>0</v>
      </c>
      <c r="R10" s="73">
        <v>11852</v>
      </c>
      <c r="S10" s="74" t="s">
        <v>133</v>
      </c>
      <c r="T10" s="73">
        <v>0</v>
      </c>
      <c r="U10" s="73">
        <v>81366</v>
      </c>
      <c r="V10" s="73">
        <f t="shared" si="10"/>
        <v>5133023</v>
      </c>
      <c r="W10" s="73">
        <f t="shared" si="11"/>
        <v>886227</v>
      </c>
      <c r="X10" s="73">
        <f t="shared" si="12"/>
        <v>0</v>
      </c>
      <c r="Y10" s="73">
        <f t="shared" si="13"/>
        <v>0</v>
      </c>
      <c r="Z10" s="73">
        <f t="shared" si="14"/>
        <v>53400</v>
      </c>
      <c r="AA10" s="73">
        <f t="shared" si="15"/>
        <v>657789</v>
      </c>
      <c r="AB10" s="74" t="s">
        <v>133</v>
      </c>
      <c r="AC10" s="73">
        <f t="shared" si="16"/>
        <v>175038</v>
      </c>
      <c r="AD10" s="73">
        <f t="shared" si="17"/>
        <v>4246796</v>
      </c>
      <c r="AE10" s="73">
        <f t="shared" si="18"/>
        <v>434313</v>
      </c>
      <c r="AF10" s="73">
        <f t="shared" si="19"/>
        <v>434313</v>
      </c>
      <c r="AG10" s="73"/>
      <c r="AH10" s="73">
        <v>434313</v>
      </c>
      <c r="AI10" s="73">
        <v>0</v>
      </c>
      <c r="AJ10" s="73">
        <v>0</v>
      </c>
      <c r="AK10" s="73">
        <v>0</v>
      </c>
      <c r="AL10" s="73">
        <v>0</v>
      </c>
      <c r="AM10" s="73">
        <f t="shared" si="20"/>
        <v>4592954</v>
      </c>
      <c r="AN10" s="73">
        <f t="shared" si="21"/>
        <v>1727088</v>
      </c>
      <c r="AO10" s="73">
        <v>378747</v>
      </c>
      <c r="AP10" s="73">
        <v>969594</v>
      </c>
      <c r="AQ10" s="73">
        <v>378747</v>
      </c>
      <c r="AR10" s="73">
        <v>0</v>
      </c>
      <c r="AS10" s="73">
        <f t="shared" si="22"/>
        <v>628029</v>
      </c>
      <c r="AT10" s="73">
        <v>190488</v>
      </c>
      <c r="AU10" s="73">
        <v>437541</v>
      </c>
      <c r="AV10" s="73">
        <v>0</v>
      </c>
      <c r="AW10" s="73">
        <v>0</v>
      </c>
      <c r="AX10" s="73">
        <f t="shared" si="23"/>
        <v>2237837</v>
      </c>
      <c r="AY10" s="73">
        <v>932804</v>
      </c>
      <c r="AZ10" s="73">
        <v>1005141</v>
      </c>
      <c r="BA10" s="73">
        <v>120535</v>
      </c>
      <c r="BB10" s="73">
        <v>179357</v>
      </c>
      <c r="BC10" s="73">
        <v>0</v>
      </c>
      <c r="BD10" s="73">
        <v>0</v>
      </c>
      <c r="BE10" s="73">
        <v>12538</v>
      </c>
      <c r="BF10" s="73">
        <f t="shared" si="24"/>
        <v>5039805</v>
      </c>
      <c r="BG10" s="73">
        <f t="shared" si="25"/>
        <v>914</v>
      </c>
      <c r="BH10" s="73">
        <f t="shared" si="26"/>
        <v>914</v>
      </c>
      <c r="BI10" s="73"/>
      <c r="BJ10" s="73">
        <v>914</v>
      </c>
      <c r="BK10" s="73">
        <v>0</v>
      </c>
      <c r="BL10" s="73">
        <v>0</v>
      </c>
      <c r="BM10" s="73">
        <v>0</v>
      </c>
      <c r="BN10" s="73">
        <v>0</v>
      </c>
      <c r="BO10" s="73">
        <f t="shared" si="27"/>
        <v>92304</v>
      </c>
      <c r="BP10" s="73">
        <f t="shared" si="28"/>
        <v>7575</v>
      </c>
      <c r="BQ10" s="73">
        <v>7575</v>
      </c>
      <c r="BR10" s="73">
        <v>0</v>
      </c>
      <c r="BS10" s="73">
        <v>0</v>
      </c>
      <c r="BT10" s="73">
        <v>0</v>
      </c>
      <c r="BU10" s="73">
        <f t="shared" si="29"/>
        <v>4359</v>
      </c>
      <c r="BV10" s="73">
        <v>194</v>
      </c>
      <c r="BW10" s="73">
        <v>4165</v>
      </c>
      <c r="BX10" s="73">
        <v>0</v>
      </c>
      <c r="BY10" s="73">
        <v>0</v>
      </c>
      <c r="BZ10" s="73">
        <f t="shared" si="30"/>
        <v>80370</v>
      </c>
      <c r="CA10" s="73">
        <v>46982</v>
      </c>
      <c r="CB10" s="73">
        <v>33388</v>
      </c>
      <c r="CC10" s="73">
        <v>0</v>
      </c>
      <c r="CD10" s="73">
        <v>0</v>
      </c>
      <c r="CE10" s="73">
        <v>0</v>
      </c>
      <c r="CF10" s="73">
        <v>0</v>
      </c>
      <c r="CG10" s="73">
        <v>0</v>
      </c>
      <c r="CH10" s="73">
        <f t="shared" si="31"/>
        <v>93218</v>
      </c>
      <c r="CI10" s="73">
        <f t="shared" si="32"/>
        <v>435227</v>
      </c>
      <c r="CJ10" s="73">
        <f t="shared" si="33"/>
        <v>435227</v>
      </c>
      <c r="CK10" s="73">
        <f t="shared" si="34"/>
        <v>0</v>
      </c>
      <c r="CL10" s="73">
        <f t="shared" si="35"/>
        <v>435227</v>
      </c>
      <c r="CM10" s="73">
        <f t="shared" si="36"/>
        <v>0</v>
      </c>
      <c r="CN10" s="73">
        <f t="shared" si="37"/>
        <v>0</v>
      </c>
      <c r="CO10" s="73">
        <f t="shared" si="38"/>
        <v>0</v>
      </c>
      <c r="CP10" s="73">
        <f t="shared" si="39"/>
        <v>0</v>
      </c>
      <c r="CQ10" s="73">
        <f t="shared" si="40"/>
        <v>4685258</v>
      </c>
      <c r="CR10" s="73">
        <f t="shared" si="41"/>
        <v>1734663</v>
      </c>
      <c r="CS10" s="73">
        <f t="shared" si="42"/>
        <v>386322</v>
      </c>
      <c r="CT10" s="73">
        <f t="shared" si="43"/>
        <v>969594</v>
      </c>
      <c r="CU10" s="73">
        <f t="shared" si="44"/>
        <v>378747</v>
      </c>
      <c r="CV10" s="73">
        <f t="shared" si="45"/>
        <v>0</v>
      </c>
      <c r="CW10" s="73">
        <f t="shared" si="46"/>
        <v>632388</v>
      </c>
      <c r="CX10" s="73">
        <f t="shared" si="47"/>
        <v>190682</v>
      </c>
      <c r="CY10" s="73">
        <f t="shared" si="48"/>
        <v>441706</v>
      </c>
      <c r="CZ10" s="73">
        <f t="shared" si="49"/>
        <v>0</v>
      </c>
      <c r="DA10" s="73">
        <f t="shared" si="50"/>
        <v>0</v>
      </c>
      <c r="DB10" s="73">
        <f t="shared" si="51"/>
        <v>2318207</v>
      </c>
      <c r="DC10" s="73">
        <f t="shared" si="52"/>
        <v>979786</v>
      </c>
      <c r="DD10" s="73">
        <f t="shared" si="53"/>
        <v>1038529</v>
      </c>
      <c r="DE10" s="73">
        <f t="shared" si="54"/>
        <v>120535</v>
      </c>
      <c r="DF10" s="73">
        <f t="shared" si="55"/>
        <v>179357</v>
      </c>
      <c r="DG10" s="73">
        <f t="shared" si="56"/>
        <v>0</v>
      </c>
      <c r="DH10" s="73">
        <f t="shared" si="57"/>
        <v>0</v>
      </c>
      <c r="DI10" s="73">
        <f t="shared" si="58"/>
        <v>12538</v>
      </c>
      <c r="DJ10" s="73">
        <f t="shared" si="59"/>
        <v>5133023</v>
      </c>
    </row>
    <row r="11" spans="1:114" s="50" customFormat="1" ht="12" customHeight="1">
      <c r="A11" s="51" t="s">
        <v>121</v>
      </c>
      <c r="B11" s="64" t="s">
        <v>134</v>
      </c>
      <c r="C11" s="51" t="s">
        <v>135</v>
      </c>
      <c r="D11" s="73">
        <f t="shared" si="6"/>
        <v>2766856</v>
      </c>
      <c r="E11" s="73">
        <f t="shared" si="7"/>
        <v>898343</v>
      </c>
      <c r="F11" s="73">
        <v>0</v>
      </c>
      <c r="G11" s="73">
        <v>0</v>
      </c>
      <c r="H11" s="73">
        <v>242700</v>
      </c>
      <c r="I11" s="73">
        <v>280061</v>
      </c>
      <c r="J11" s="74" t="s">
        <v>124</v>
      </c>
      <c r="K11" s="73">
        <v>375582</v>
      </c>
      <c r="L11" s="73">
        <v>1868513</v>
      </c>
      <c r="M11" s="73">
        <f t="shared" si="8"/>
        <v>133413</v>
      </c>
      <c r="N11" s="73">
        <f t="shared" si="9"/>
        <v>13374</v>
      </c>
      <c r="O11" s="73">
        <v>0</v>
      </c>
      <c r="P11" s="73">
        <v>249</v>
      </c>
      <c r="Q11" s="73">
        <v>0</v>
      </c>
      <c r="R11" s="73">
        <v>13120</v>
      </c>
      <c r="S11" s="74" t="s">
        <v>136</v>
      </c>
      <c r="T11" s="73">
        <v>5</v>
      </c>
      <c r="U11" s="73">
        <v>120039</v>
      </c>
      <c r="V11" s="73">
        <f t="shared" si="10"/>
        <v>2900269</v>
      </c>
      <c r="W11" s="73">
        <f t="shared" si="11"/>
        <v>911717</v>
      </c>
      <c r="X11" s="73">
        <f t="shared" si="12"/>
        <v>0</v>
      </c>
      <c r="Y11" s="73">
        <f t="shared" si="13"/>
        <v>249</v>
      </c>
      <c r="Z11" s="73">
        <f t="shared" si="14"/>
        <v>242700</v>
      </c>
      <c r="AA11" s="73">
        <f t="shared" si="15"/>
        <v>293181</v>
      </c>
      <c r="AB11" s="74" t="s">
        <v>136</v>
      </c>
      <c r="AC11" s="73">
        <f t="shared" si="16"/>
        <v>375587</v>
      </c>
      <c r="AD11" s="73">
        <f t="shared" si="17"/>
        <v>1988552</v>
      </c>
      <c r="AE11" s="73">
        <f t="shared" si="18"/>
        <v>234646</v>
      </c>
      <c r="AF11" s="73">
        <f t="shared" si="19"/>
        <v>234646</v>
      </c>
      <c r="AG11" s="73">
        <v>0</v>
      </c>
      <c r="AH11" s="73">
        <v>233720</v>
      </c>
      <c r="AI11" s="73">
        <v>926</v>
      </c>
      <c r="AJ11" s="73">
        <v>0</v>
      </c>
      <c r="AK11" s="73">
        <v>0</v>
      </c>
      <c r="AL11" s="73">
        <v>0</v>
      </c>
      <c r="AM11" s="73">
        <f t="shared" si="20"/>
        <v>2455229</v>
      </c>
      <c r="AN11" s="73">
        <f t="shared" si="21"/>
        <v>992002</v>
      </c>
      <c r="AO11" s="73">
        <v>296063</v>
      </c>
      <c r="AP11" s="73">
        <v>610082</v>
      </c>
      <c r="AQ11" s="73">
        <v>85857</v>
      </c>
      <c r="AR11" s="73">
        <v>0</v>
      </c>
      <c r="AS11" s="73">
        <f t="shared" si="22"/>
        <v>88889</v>
      </c>
      <c r="AT11" s="73">
        <v>69500</v>
      </c>
      <c r="AU11" s="73">
        <v>4028</v>
      </c>
      <c r="AV11" s="73">
        <v>15361</v>
      </c>
      <c r="AW11" s="73">
        <v>9681</v>
      </c>
      <c r="AX11" s="73">
        <f t="shared" si="23"/>
        <v>1360695</v>
      </c>
      <c r="AY11" s="73">
        <v>332973</v>
      </c>
      <c r="AZ11" s="73">
        <v>909514</v>
      </c>
      <c r="BA11" s="73">
        <v>112223</v>
      </c>
      <c r="BB11" s="73">
        <v>5985</v>
      </c>
      <c r="BC11" s="73">
        <v>0</v>
      </c>
      <c r="BD11" s="73">
        <v>3962</v>
      </c>
      <c r="BE11" s="73">
        <v>76981</v>
      </c>
      <c r="BF11" s="73">
        <f t="shared" si="24"/>
        <v>2766856</v>
      </c>
      <c r="BG11" s="73">
        <f t="shared" si="25"/>
        <v>1662</v>
      </c>
      <c r="BH11" s="73">
        <f t="shared" si="26"/>
        <v>1662</v>
      </c>
      <c r="BI11" s="73">
        <v>0</v>
      </c>
      <c r="BJ11" s="73">
        <v>1662</v>
      </c>
      <c r="BK11" s="73">
        <v>0</v>
      </c>
      <c r="BL11" s="73">
        <v>0</v>
      </c>
      <c r="BM11" s="73">
        <v>0</v>
      </c>
      <c r="BN11" s="73">
        <v>0</v>
      </c>
      <c r="BO11" s="73">
        <f t="shared" si="27"/>
        <v>113814</v>
      </c>
      <c r="BP11" s="73">
        <f t="shared" si="28"/>
        <v>29051</v>
      </c>
      <c r="BQ11" s="73">
        <v>29051</v>
      </c>
      <c r="BR11" s="73">
        <v>0</v>
      </c>
      <c r="BS11" s="73">
        <v>0</v>
      </c>
      <c r="BT11" s="73">
        <v>0</v>
      </c>
      <c r="BU11" s="73">
        <f t="shared" si="29"/>
        <v>0</v>
      </c>
      <c r="BV11" s="73">
        <v>0</v>
      </c>
      <c r="BW11" s="73">
        <v>0</v>
      </c>
      <c r="BX11" s="73">
        <v>0</v>
      </c>
      <c r="BY11" s="73">
        <v>0</v>
      </c>
      <c r="BZ11" s="73">
        <f t="shared" si="30"/>
        <v>84763</v>
      </c>
      <c r="CA11" s="73">
        <v>84364</v>
      </c>
      <c r="CB11" s="73">
        <v>0</v>
      </c>
      <c r="CC11" s="73">
        <v>0</v>
      </c>
      <c r="CD11" s="73">
        <v>399</v>
      </c>
      <c r="CE11" s="73">
        <v>0</v>
      </c>
      <c r="CF11" s="73">
        <v>0</v>
      </c>
      <c r="CG11" s="73">
        <v>17937</v>
      </c>
      <c r="CH11" s="73">
        <f t="shared" si="31"/>
        <v>133413</v>
      </c>
      <c r="CI11" s="73">
        <f t="shared" si="32"/>
        <v>236308</v>
      </c>
      <c r="CJ11" s="73">
        <f t="shared" si="33"/>
        <v>236308</v>
      </c>
      <c r="CK11" s="73">
        <f t="shared" si="34"/>
        <v>0</v>
      </c>
      <c r="CL11" s="73">
        <f t="shared" si="35"/>
        <v>235382</v>
      </c>
      <c r="CM11" s="73">
        <f t="shared" si="36"/>
        <v>926</v>
      </c>
      <c r="CN11" s="73">
        <f t="shared" si="37"/>
        <v>0</v>
      </c>
      <c r="CO11" s="73">
        <f t="shared" si="38"/>
        <v>0</v>
      </c>
      <c r="CP11" s="73">
        <f t="shared" si="39"/>
        <v>0</v>
      </c>
      <c r="CQ11" s="73">
        <f t="shared" si="40"/>
        <v>2569043</v>
      </c>
      <c r="CR11" s="73">
        <f t="shared" si="41"/>
        <v>1021053</v>
      </c>
      <c r="CS11" s="73">
        <f t="shared" si="42"/>
        <v>325114</v>
      </c>
      <c r="CT11" s="73">
        <f t="shared" si="43"/>
        <v>610082</v>
      </c>
      <c r="CU11" s="73">
        <f t="shared" si="44"/>
        <v>85857</v>
      </c>
      <c r="CV11" s="73">
        <f t="shared" si="45"/>
        <v>0</v>
      </c>
      <c r="CW11" s="73">
        <f t="shared" si="46"/>
        <v>88889</v>
      </c>
      <c r="CX11" s="73">
        <f t="shared" si="47"/>
        <v>69500</v>
      </c>
      <c r="CY11" s="73">
        <f t="shared" si="48"/>
        <v>4028</v>
      </c>
      <c r="CZ11" s="73">
        <f t="shared" si="49"/>
        <v>15361</v>
      </c>
      <c r="DA11" s="73">
        <f t="shared" si="50"/>
        <v>9681</v>
      </c>
      <c r="DB11" s="73">
        <f t="shared" si="51"/>
        <v>1445458</v>
      </c>
      <c r="DC11" s="73">
        <f t="shared" si="52"/>
        <v>417337</v>
      </c>
      <c r="DD11" s="73">
        <f t="shared" si="53"/>
        <v>909514</v>
      </c>
      <c r="DE11" s="73">
        <f t="shared" si="54"/>
        <v>112223</v>
      </c>
      <c r="DF11" s="73">
        <f t="shared" si="55"/>
        <v>6384</v>
      </c>
      <c r="DG11" s="73">
        <f t="shared" si="56"/>
        <v>0</v>
      </c>
      <c r="DH11" s="73">
        <f t="shared" si="57"/>
        <v>3962</v>
      </c>
      <c r="DI11" s="73">
        <f t="shared" si="58"/>
        <v>94918</v>
      </c>
      <c r="DJ11" s="73">
        <f t="shared" si="59"/>
        <v>2900269</v>
      </c>
    </row>
    <row r="12" spans="1:114" s="50" customFormat="1" ht="12" customHeight="1">
      <c r="A12" s="53" t="s">
        <v>121</v>
      </c>
      <c r="B12" s="54" t="s">
        <v>137</v>
      </c>
      <c r="C12" s="53" t="s">
        <v>138</v>
      </c>
      <c r="D12" s="75">
        <f t="shared" si="6"/>
        <v>10526840</v>
      </c>
      <c r="E12" s="75">
        <f t="shared" si="7"/>
        <v>6476134</v>
      </c>
      <c r="F12" s="75">
        <v>1187061</v>
      </c>
      <c r="G12" s="75">
        <v>0</v>
      </c>
      <c r="H12" s="75">
        <v>4219800</v>
      </c>
      <c r="I12" s="75">
        <v>604547</v>
      </c>
      <c r="J12" s="76" t="s">
        <v>129</v>
      </c>
      <c r="K12" s="75">
        <v>464726</v>
      </c>
      <c r="L12" s="75">
        <v>4050706</v>
      </c>
      <c r="M12" s="75">
        <f t="shared" si="8"/>
        <v>69303</v>
      </c>
      <c r="N12" s="75">
        <f t="shared" si="9"/>
        <v>11631</v>
      </c>
      <c r="O12" s="75">
        <v>0</v>
      </c>
      <c r="P12" s="75">
        <v>0</v>
      </c>
      <c r="Q12" s="75">
        <v>0</v>
      </c>
      <c r="R12" s="75">
        <v>11493</v>
      </c>
      <c r="S12" s="76" t="s">
        <v>124</v>
      </c>
      <c r="T12" s="75">
        <v>138</v>
      </c>
      <c r="U12" s="75">
        <v>57672</v>
      </c>
      <c r="V12" s="75">
        <f t="shared" si="10"/>
        <v>10596143</v>
      </c>
      <c r="W12" s="75">
        <f t="shared" si="11"/>
        <v>6487765</v>
      </c>
      <c r="X12" s="75">
        <f t="shared" si="12"/>
        <v>1187061</v>
      </c>
      <c r="Y12" s="75">
        <f t="shared" si="13"/>
        <v>0</v>
      </c>
      <c r="Z12" s="75">
        <f t="shared" si="14"/>
        <v>4219800</v>
      </c>
      <c r="AA12" s="75">
        <f t="shared" si="15"/>
        <v>616040</v>
      </c>
      <c r="AB12" s="76" t="s">
        <v>124</v>
      </c>
      <c r="AC12" s="75">
        <f t="shared" si="16"/>
        <v>464864</v>
      </c>
      <c r="AD12" s="75">
        <f t="shared" si="17"/>
        <v>4108378</v>
      </c>
      <c r="AE12" s="75">
        <f t="shared" si="18"/>
        <v>6201859</v>
      </c>
      <c r="AF12" s="75">
        <f t="shared" si="19"/>
        <v>6201859</v>
      </c>
      <c r="AG12" s="75">
        <v>0</v>
      </c>
      <c r="AH12" s="75">
        <v>6178113</v>
      </c>
      <c r="AI12" s="75">
        <v>23746</v>
      </c>
      <c r="AJ12" s="75">
        <v>0</v>
      </c>
      <c r="AK12" s="75">
        <v>0</v>
      </c>
      <c r="AL12" s="75">
        <v>0</v>
      </c>
      <c r="AM12" s="75">
        <f t="shared" si="20"/>
        <v>4324981</v>
      </c>
      <c r="AN12" s="75">
        <f t="shared" si="21"/>
        <v>2138490</v>
      </c>
      <c r="AO12" s="75">
        <v>579661</v>
      </c>
      <c r="AP12" s="75">
        <v>990056</v>
      </c>
      <c r="AQ12" s="75">
        <v>568773</v>
      </c>
      <c r="AR12" s="75">
        <v>0</v>
      </c>
      <c r="AS12" s="75">
        <f t="shared" si="22"/>
        <v>783320</v>
      </c>
      <c r="AT12" s="75">
        <v>134317</v>
      </c>
      <c r="AU12" s="75">
        <v>649003</v>
      </c>
      <c r="AV12" s="75">
        <v>0</v>
      </c>
      <c r="AW12" s="75">
        <v>26842</v>
      </c>
      <c r="AX12" s="75">
        <f t="shared" si="23"/>
        <v>1376329</v>
      </c>
      <c r="AY12" s="75">
        <v>896354</v>
      </c>
      <c r="AZ12" s="75">
        <v>252930</v>
      </c>
      <c r="BA12" s="75">
        <v>193549</v>
      </c>
      <c r="BB12" s="75">
        <v>33496</v>
      </c>
      <c r="BC12" s="75">
        <v>0</v>
      </c>
      <c r="BD12" s="75">
        <v>0</v>
      </c>
      <c r="BE12" s="75">
        <v>0</v>
      </c>
      <c r="BF12" s="75">
        <f t="shared" si="24"/>
        <v>10526840</v>
      </c>
      <c r="BG12" s="75">
        <f t="shared" si="25"/>
        <v>0</v>
      </c>
      <c r="BH12" s="75">
        <f t="shared" si="26"/>
        <v>0</v>
      </c>
      <c r="BI12" s="75">
        <v>0</v>
      </c>
      <c r="BJ12" s="75">
        <v>0</v>
      </c>
      <c r="BK12" s="75">
        <v>0</v>
      </c>
      <c r="BL12" s="75">
        <v>0</v>
      </c>
      <c r="BM12" s="75">
        <v>0</v>
      </c>
      <c r="BN12" s="75">
        <v>0</v>
      </c>
      <c r="BO12" s="75">
        <f t="shared" si="27"/>
        <v>69303</v>
      </c>
      <c r="BP12" s="75">
        <f t="shared" si="28"/>
        <v>41948</v>
      </c>
      <c r="BQ12" s="75">
        <v>33701</v>
      </c>
      <c r="BR12" s="75">
        <v>0</v>
      </c>
      <c r="BS12" s="75">
        <v>8247</v>
      </c>
      <c r="BT12" s="75">
        <v>0</v>
      </c>
      <c r="BU12" s="75">
        <f t="shared" si="29"/>
        <v>2764</v>
      </c>
      <c r="BV12" s="75">
        <v>230</v>
      </c>
      <c r="BW12" s="75">
        <v>2534</v>
      </c>
      <c r="BX12" s="75">
        <v>0</v>
      </c>
      <c r="BY12" s="75">
        <v>0</v>
      </c>
      <c r="BZ12" s="75">
        <f t="shared" si="30"/>
        <v>24591</v>
      </c>
      <c r="CA12" s="75">
        <v>24484</v>
      </c>
      <c r="CB12" s="75">
        <v>0</v>
      </c>
      <c r="CC12" s="75">
        <v>0</v>
      </c>
      <c r="CD12" s="75">
        <v>107</v>
      </c>
      <c r="CE12" s="75">
        <v>0</v>
      </c>
      <c r="CF12" s="75">
        <v>0</v>
      </c>
      <c r="CG12" s="75">
        <v>0</v>
      </c>
      <c r="CH12" s="75">
        <f t="shared" si="31"/>
        <v>69303</v>
      </c>
      <c r="CI12" s="75">
        <f t="shared" si="32"/>
        <v>6201859</v>
      </c>
      <c r="CJ12" s="75">
        <f t="shared" si="33"/>
        <v>6201859</v>
      </c>
      <c r="CK12" s="75">
        <f t="shared" si="34"/>
        <v>0</v>
      </c>
      <c r="CL12" s="75">
        <f t="shared" si="35"/>
        <v>6178113</v>
      </c>
      <c r="CM12" s="75">
        <f t="shared" si="36"/>
        <v>23746</v>
      </c>
      <c r="CN12" s="75">
        <f t="shared" si="37"/>
        <v>0</v>
      </c>
      <c r="CO12" s="75">
        <f t="shared" si="38"/>
        <v>0</v>
      </c>
      <c r="CP12" s="75">
        <f t="shared" si="39"/>
        <v>0</v>
      </c>
      <c r="CQ12" s="75">
        <f t="shared" si="40"/>
        <v>4394284</v>
      </c>
      <c r="CR12" s="75">
        <f t="shared" si="41"/>
        <v>2180438</v>
      </c>
      <c r="CS12" s="75">
        <f t="shared" si="42"/>
        <v>613362</v>
      </c>
      <c r="CT12" s="75">
        <f t="shared" si="43"/>
        <v>990056</v>
      </c>
      <c r="CU12" s="75">
        <f t="shared" si="44"/>
        <v>577020</v>
      </c>
      <c r="CV12" s="75">
        <f t="shared" si="45"/>
        <v>0</v>
      </c>
      <c r="CW12" s="75">
        <f t="shared" si="46"/>
        <v>786084</v>
      </c>
      <c r="CX12" s="75">
        <f t="shared" si="47"/>
        <v>134547</v>
      </c>
      <c r="CY12" s="75">
        <f t="shared" si="48"/>
        <v>651537</v>
      </c>
      <c r="CZ12" s="75">
        <f t="shared" si="49"/>
        <v>0</v>
      </c>
      <c r="DA12" s="75">
        <f t="shared" si="50"/>
        <v>26842</v>
      </c>
      <c r="DB12" s="75">
        <f t="shared" si="51"/>
        <v>1400920</v>
      </c>
      <c r="DC12" s="75">
        <f t="shared" si="52"/>
        <v>920838</v>
      </c>
      <c r="DD12" s="75">
        <f t="shared" si="53"/>
        <v>252930</v>
      </c>
      <c r="DE12" s="75">
        <f t="shared" si="54"/>
        <v>193549</v>
      </c>
      <c r="DF12" s="75">
        <f t="shared" si="55"/>
        <v>33603</v>
      </c>
      <c r="DG12" s="75">
        <f t="shared" si="56"/>
        <v>0</v>
      </c>
      <c r="DH12" s="75">
        <f t="shared" si="57"/>
        <v>0</v>
      </c>
      <c r="DI12" s="75">
        <f t="shared" si="58"/>
        <v>0</v>
      </c>
      <c r="DJ12" s="75">
        <f t="shared" si="59"/>
        <v>10596143</v>
      </c>
    </row>
    <row r="13" spans="1:114" s="50" customFormat="1" ht="12" customHeight="1">
      <c r="A13" s="53" t="s">
        <v>139</v>
      </c>
      <c r="B13" s="54" t="s">
        <v>140</v>
      </c>
      <c r="C13" s="53" t="s">
        <v>141</v>
      </c>
      <c r="D13" s="75">
        <f t="shared" si="6"/>
        <v>653954</v>
      </c>
      <c r="E13" s="75">
        <f t="shared" si="7"/>
        <v>273539</v>
      </c>
      <c r="F13" s="75">
        <v>37979</v>
      </c>
      <c r="G13" s="75">
        <v>0</v>
      </c>
      <c r="H13" s="75">
        <v>178900</v>
      </c>
      <c r="I13" s="75">
        <v>55901</v>
      </c>
      <c r="J13" s="76" t="s">
        <v>142</v>
      </c>
      <c r="K13" s="75">
        <v>759</v>
      </c>
      <c r="L13" s="75">
        <v>380415</v>
      </c>
      <c r="M13" s="75">
        <f t="shared" si="8"/>
        <v>96659</v>
      </c>
      <c r="N13" s="75">
        <f t="shared" si="9"/>
        <v>29511</v>
      </c>
      <c r="O13" s="75">
        <v>0</v>
      </c>
      <c r="P13" s="75">
        <v>0</v>
      </c>
      <c r="Q13" s="75">
        <v>0</v>
      </c>
      <c r="R13" s="75">
        <v>29439</v>
      </c>
      <c r="S13" s="76" t="s">
        <v>143</v>
      </c>
      <c r="T13" s="75">
        <v>72</v>
      </c>
      <c r="U13" s="75">
        <v>67148</v>
      </c>
      <c r="V13" s="75">
        <f t="shared" si="10"/>
        <v>750613</v>
      </c>
      <c r="W13" s="75">
        <f t="shared" si="11"/>
        <v>303050</v>
      </c>
      <c r="X13" s="75">
        <f t="shared" si="12"/>
        <v>37979</v>
      </c>
      <c r="Y13" s="75">
        <f t="shared" si="13"/>
        <v>0</v>
      </c>
      <c r="Z13" s="75">
        <f t="shared" si="14"/>
        <v>178900</v>
      </c>
      <c r="AA13" s="75">
        <f t="shared" si="15"/>
        <v>85340</v>
      </c>
      <c r="AB13" s="76" t="s">
        <v>143</v>
      </c>
      <c r="AC13" s="75">
        <f t="shared" si="16"/>
        <v>831</v>
      </c>
      <c r="AD13" s="75">
        <f t="shared" si="17"/>
        <v>447563</v>
      </c>
      <c r="AE13" s="75">
        <f t="shared" si="18"/>
        <v>228457</v>
      </c>
      <c r="AF13" s="75">
        <f t="shared" si="19"/>
        <v>228457</v>
      </c>
      <c r="AG13" s="75">
        <v>0</v>
      </c>
      <c r="AH13" s="75">
        <v>0</v>
      </c>
      <c r="AI13" s="75">
        <v>0</v>
      </c>
      <c r="AJ13" s="75">
        <v>228457</v>
      </c>
      <c r="AK13" s="75">
        <v>0</v>
      </c>
      <c r="AL13" s="75">
        <v>2249</v>
      </c>
      <c r="AM13" s="75">
        <f t="shared" si="20"/>
        <v>229646</v>
      </c>
      <c r="AN13" s="75">
        <f t="shared" si="21"/>
        <v>61540</v>
      </c>
      <c r="AO13" s="75">
        <v>19529</v>
      </c>
      <c r="AP13" s="75">
        <v>42011</v>
      </c>
      <c r="AQ13" s="75">
        <v>0</v>
      </c>
      <c r="AR13" s="75">
        <v>0</v>
      </c>
      <c r="AS13" s="75">
        <f t="shared" si="22"/>
        <v>19628</v>
      </c>
      <c r="AT13" s="75">
        <v>19628</v>
      </c>
      <c r="AU13" s="75">
        <v>0</v>
      </c>
      <c r="AV13" s="75">
        <v>0</v>
      </c>
      <c r="AW13" s="75">
        <v>0</v>
      </c>
      <c r="AX13" s="75">
        <f t="shared" si="23"/>
        <v>148478</v>
      </c>
      <c r="AY13" s="75">
        <v>133875</v>
      </c>
      <c r="AZ13" s="75">
        <v>11752</v>
      </c>
      <c r="BA13" s="75">
        <v>2851</v>
      </c>
      <c r="BB13" s="75">
        <v>0</v>
      </c>
      <c r="BC13" s="75">
        <v>193602</v>
      </c>
      <c r="BD13" s="75">
        <v>0</v>
      </c>
      <c r="BE13" s="75">
        <v>0</v>
      </c>
      <c r="BF13" s="75">
        <f t="shared" si="24"/>
        <v>458103</v>
      </c>
      <c r="BG13" s="75">
        <f t="shared" si="25"/>
        <v>0</v>
      </c>
      <c r="BH13" s="75">
        <f t="shared" si="26"/>
        <v>0</v>
      </c>
      <c r="BI13" s="75">
        <v>0</v>
      </c>
      <c r="BJ13" s="75">
        <v>0</v>
      </c>
      <c r="BK13" s="75">
        <v>0</v>
      </c>
      <c r="BL13" s="75">
        <v>0</v>
      </c>
      <c r="BM13" s="75">
        <v>0</v>
      </c>
      <c r="BN13" s="75">
        <v>0</v>
      </c>
      <c r="BO13" s="75">
        <f t="shared" si="27"/>
        <v>96659</v>
      </c>
      <c r="BP13" s="75">
        <f t="shared" si="28"/>
        <v>10543</v>
      </c>
      <c r="BQ13" s="75">
        <v>10543</v>
      </c>
      <c r="BR13" s="75">
        <v>0</v>
      </c>
      <c r="BS13" s="75">
        <v>0</v>
      </c>
      <c r="BT13" s="75">
        <v>0</v>
      </c>
      <c r="BU13" s="75">
        <f t="shared" si="29"/>
        <v>36760</v>
      </c>
      <c r="BV13" s="75">
        <v>0</v>
      </c>
      <c r="BW13" s="75">
        <v>36760</v>
      </c>
      <c r="BX13" s="75">
        <v>0</v>
      </c>
      <c r="BY13" s="75">
        <v>0</v>
      </c>
      <c r="BZ13" s="75">
        <f t="shared" si="30"/>
        <v>49356</v>
      </c>
      <c r="CA13" s="75">
        <v>0</v>
      </c>
      <c r="CB13" s="75">
        <v>34306</v>
      </c>
      <c r="CC13" s="75">
        <v>15050</v>
      </c>
      <c r="CD13" s="75">
        <v>0</v>
      </c>
      <c r="CE13" s="75">
        <v>0</v>
      </c>
      <c r="CF13" s="75">
        <v>0</v>
      </c>
      <c r="CG13" s="75">
        <v>0</v>
      </c>
      <c r="CH13" s="75">
        <f t="shared" si="31"/>
        <v>96659</v>
      </c>
      <c r="CI13" s="75">
        <f t="shared" si="32"/>
        <v>228457</v>
      </c>
      <c r="CJ13" s="75">
        <f t="shared" si="33"/>
        <v>228457</v>
      </c>
      <c r="CK13" s="75">
        <f t="shared" si="34"/>
        <v>0</v>
      </c>
      <c r="CL13" s="75">
        <f t="shared" si="35"/>
        <v>0</v>
      </c>
      <c r="CM13" s="75">
        <f t="shared" si="36"/>
        <v>0</v>
      </c>
      <c r="CN13" s="75">
        <f t="shared" si="37"/>
        <v>228457</v>
      </c>
      <c r="CO13" s="75">
        <f t="shared" si="38"/>
        <v>0</v>
      </c>
      <c r="CP13" s="75">
        <f t="shared" si="39"/>
        <v>2249</v>
      </c>
      <c r="CQ13" s="75">
        <f t="shared" si="40"/>
        <v>326305</v>
      </c>
      <c r="CR13" s="75">
        <f t="shared" si="41"/>
        <v>72083</v>
      </c>
      <c r="CS13" s="75">
        <f t="shared" si="42"/>
        <v>30072</v>
      </c>
      <c r="CT13" s="75">
        <f t="shared" si="43"/>
        <v>42011</v>
      </c>
      <c r="CU13" s="75">
        <f t="shared" si="44"/>
        <v>0</v>
      </c>
      <c r="CV13" s="75">
        <f t="shared" si="45"/>
        <v>0</v>
      </c>
      <c r="CW13" s="75">
        <f t="shared" si="46"/>
        <v>56388</v>
      </c>
      <c r="CX13" s="75">
        <f t="shared" si="47"/>
        <v>19628</v>
      </c>
      <c r="CY13" s="75">
        <f t="shared" si="48"/>
        <v>36760</v>
      </c>
      <c r="CZ13" s="75">
        <f t="shared" si="49"/>
        <v>0</v>
      </c>
      <c r="DA13" s="75">
        <f t="shared" si="50"/>
        <v>0</v>
      </c>
      <c r="DB13" s="75">
        <f t="shared" si="51"/>
        <v>197834</v>
      </c>
      <c r="DC13" s="75">
        <f t="shared" si="52"/>
        <v>133875</v>
      </c>
      <c r="DD13" s="75">
        <f t="shared" si="53"/>
        <v>46058</v>
      </c>
      <c r="DE13" s="75">
        <f t="shared" si="54"/>
        <v>17901</v>
      </c>
      <c r="DF13" s="75">
        <f t="shared" si="55"/>
        <v>0</v>
      </c>
      <c r="DG13" s="75">
        <f t="shared" si="56"/>
        <v>193602</v>
      </c>
      <c r="DH13" s="75">
        <f t="shared" si="57"/>
        <v>0</v>
      </c>
      <c r="DI13" s="75">
        <f t="shared" si="58"/>
        <v>0</v>
      </c>
      <c r="DJ13" s="75">
        <f t="shared" si="59"/>
        <v>554762</v>
      </c>
    </row>
    <row r="14" spans="1:114" s="50" customFormat="1" ht="12" customHeight="1">
      <c r="A14" s="53" t="s">
        <v>144</v>
      </c>
      <c r="B14" s="54" t="s">
        <v>145</v>
      </c>
      <c r="C14" s="53" t="s">
        <v>146</v>
      </c>
      <c r="D14" s="75">
        <f t="shared" si="6"/>
        <v>1453700</v>
      </c>
      <c r="E14" s="75">
        <f t="shared" si="7"/>
        <v>150284</v>
      </c>
      <c r="F14" s="75">
        <v>0</v>
      </c>
      <c r="G14" s="75">
        <v>0</v>
      </c>
      <c r="H14" s="75">
        <v>0</v>
      </c>
      <c r="I14" s="75">
        <v>130110</v>
      </c>
      <c r="J14" s="76" t="s">
        <v>147</v>
      </c>
      <c r="K14" s="75">
        <v>20174</v>
      </c>
      <c r="L14" s="75">
        <v>1303416</v>
      </c>
      <c r="M14" s="75">
        <f t="shared" si="8"/>
        <v>23187</v>
      </c>
      <c r="N14" s="75">
        <f t="shared" si="9"/>
        <v>1060</v>
      </c>
      <c r="O14" s="75">
        <v>0</v>
      </c>
      <c r="P14" s="75">
        <v>0</v>
      </c>
      <c r="Q14" s="75">
        <v>0</v>
      </c>
      <c r="R14" s="75">
        <v>1060</v>
      </c>
      <c r="S14" s="76" t="s">
        <v>124</v>
      </c>
      <c r="T14" s="75">
        <v>0</v>
      </c>
      <c r="U14" s="75">
        <v>22127</v>
      </c>
      <c r="V14" s="75">
        <f t="shared" si="10"/>
        <v>1476887</v>
      </c>
      <c r="W14" s="75">
        <f t="shared" si="11"/>
        <v>151344</v>
      </c>
      <c r="X14" s="75">
        <f t="shared" si="12"/>
        <v>0</v>
      </c>
      <c r="Y14" s="75">
        <f t="shared" si="13"/>
        <v>0</v>
      </c>
      <c r="Z14" s="75">
        <f t="shared" si="14"/>
        <v>0</v>
      </c>
      <c r="AA14" s="75">
        <f t="shared" si="15"/>
        <v>131170</v>
      </c>
      <c r="AB14" s="76" t="s">
        <v>124</v>
      </c>
      <c r="AC14" s="75">
        <f t="shared" si="16"/>
        <v>20174</v>
      </c>
      <c r="AD14" s="75">
        <f t="shared" si="17"/>
        <v>1325543</v>
      </c>
      <c r="AE14" s="75">
        <f t="shared" si="18"/>
        <v>233140</v>
      </c>
      <c r="AF14" s="75">
        <f t="shared" si="19"/>
        <v>233140</v>
      </c>
      <c r="AG14" s="75">
        <v>46392</v>
      </c>
      <c r="AH14" s="75">
        <v>186748</v>
      </c>
      <c r="AI14" s="75">
        <v>0</v>
      </c>
      <c r="AJ14" s="75">
        <v>0</v>
      </c>
      <c r="AK14" s="75">
        <v>0</v>
      </c>
      <c r="AL14" s="75">
        <v>0</v>
      </c>
      <c r="AM14" s="75">
        <f t="shared" si="20"/>
        <v>1220560</v>
      </c>
      <c r="AN14" s="75">
        <f t="shared" si="21"/>
        <v>394666</v>
      </c>
      <c r="AO14" s="75">
        <v>109944</v>
      </c>
      <c r="AP14" s="75">
        <v>269323</v>
      </c>
      <c r="AQ14" s="75">
        <v>15399</v>
      </c>
      <c r="AR14" s="75">
        <v>0</v>
      </c>
      <c r="AS14" s="75">
        <f t="shared" si="22"/>
        <v>227858</v>
      </c>
      <c r="AT14" s="75">
        <v>64253</v>
      </c>
      <c r="AU14" s="75">
        <v>159875</v>
      </c>
      <c r="AV14" s="75">
        <v>3730</v>
      </c>
      <c r="AW14" s="75">
        <v>12086</v>
      </c>
      <c r="AX14" s="75">
        <f t="shared" si="23"/>
        <v>585950</v>
      </c>
      <c r="AY14" s="75">
        <v>213505</v>
      </c>
      <c r="AZ14" s="75">
        <v>340543</v>
      </c>
      <c r="BA14" s="75">
        <v>31902</v>
      </c>
      <c r="BB14" s="75">
        <v>0</v>
      </c>
      <c r="BC14" s="75">
        <v>0</v>
      </c>
      <c r="BD14" s="75">
        <v>0</v>
      </c>
      <c r="BE14" s="75">
        <v>0</v>
      </c>
      <c r="BF14" s="75">
        <f t="shared" si="24"/>
        <v>1453700</v>
      </c>
      <c r="BG14" s="75">
        <f t="shared" si="25"/>
        <v>0</v>
      </c>
      <c r="BH14" s="75">
        <f t="shared" si="26"/>
        <v>0</v>
      </c>
      <c r="BI14" s="75">
        <v>0</v>
      </c>
      <c r="BJ14" s="75">
        <v>0</v>
      </c>
      <c r="BK14" s="75">
        <v>0</v>
      </c>
      <c r="BL14" s="75">
        <v>0</v>
      </c>
      <c r="BM14" s="75">
        <v>0</v>
      </c>
      <c r="BN14" s="75">
        <v>0</v>
      </c>
      <c r="BO14" s="75">
        <f t="shared" si="27"/>
        <v>23187</v>
      </c>
      <c r="BP14" s="75">
        <f t="shared" si="28"/>
        <v>19466</v>
      </c>
      <c r="BQ14" s="75">
        <v>19466</v>
      </c>
      <c r="BR14" s="75">
        <v>0</v>
      </c>
      <c r="BS14" s="75">
        <v>0</v>
      </c>
      <c r="BT14" s="75">
        <v>0</v>
      </c>
      <c r="BU14" s="75">
        <f t="shared" si="29"/>
        <v>0</v>
      </c>
      <c r="BV14" s="75">
        <v>0</v>
      </c>
      <c r="BW14" s="75">
        <v>0</v>
      </c>
      <c r="BX14" s="75">
        <v>0</v>
      </c>
      <c r="BY14" s="75">
        <v>0</v>
      </c>
      <c r="BZ14" s="75">
        <f t="shared" si="30"/>
        <v>3721</v>
      </c>
      <c r="CA14" s="75">
        <v>3281</v>
      </c>
      <c r="CB14" s="75">
        <v>0</v>
      </c>
      <c r="CC14" s="75">
        <v>440</v>
      </c>
      <c r="CD14" s="75">
        <v>0</v>
      </c>
      <c r="CE14" s="75">
        <v>0</v>
      </c>
      <c r="CF14" s="75">
        <v>0</v>
      </c>
      <c r="CG14" s="75">
        <v>0</v>
      </c>
      <c r="CH14" s="75">
        <f t="shared" si="31"/>
        <v>23187</v>
      </c>
      <c r="CI14" s="75">
        <f t="shared" si="32"/>
        <v>233140</v>
      </c>
      <c r="CJ14" s="75">
        <f t="shared" si="33"/>
        <v>233140</v>
      </c>
      <c r="CK14" s="75">
        <f t="shared" si="34"/>
        <v>46392</v>
      </c>
      <c r="CL14" s="75">
        <f t="shared" si="35"/>
        <v>186748</v>
      </c>
      <c r="CM14" s="75">
        <f t="shared" si="36"/>
        <v>0</v>
      </c>
      <c r="CN14" s="75">
        <f t="shared" si="37"/>
        <v>0</v>
      </c>
      <c r="CO14" s="75">
        <f t="shared" si="38"/>
        <v>0</v>
      </c>
      <c r="CP14" s="75">
        <f t="shared" si="39"/>
        <v>0</v>
      </c>
      <c r="CQ14" s="75">
        <f t="shared" si="40"/>
        <v>1243747</v>
      </c>
      <c r="CR14" s="75">
        <f t="shared" si="41"/>
        <v>414132</v>
      </c>
      <c r="CS14" s="75">
        <f t="shared" si="42"/>
        <v>129410</v>
      </c>
      <c r="CT14" s="75">
        <f t="shared" si="43"/>
        <v>269323</v>
      </c>
      <c r="CU14" s="75">
        <f t="shared" si="44"/>
        <v>15399</v>
      </c>
      <c r="CV14" s="75">
        <f t="shared" si="45"/>
        <v>0</v>
      </c>
      <c r="CW14" s="75">
        <f t="shared" si="46"/>
        <v>227858</v>
      </c>
      <c r="CX14" s="75">
        <f t="shared" si="47"/>
        <v>64253</v>
      </c>
      <c r="CY14" s="75">
        <f t="shared" si="48"/>
        <v>159875</v>
      </c>
      <c r="CZ14" s="75">
        <f t="shared" si="49"/>
        <v>3730</v>
      </c>
      <c r="DA14" s="75">
        <f t="shared" si="50"/>
        <v>12086</v>
      </c>
      <c r="DB14" s="75">
        <f t="shared" si="51"/>
        <v>589671</v>
      </c>
      <c r="DC14" s="75">
        <f t="shared" si="52"/>
        <v>216786</v>
      </c>
      <c r="DD14" s="75">
        <f t="shared" si="53"/>
        <v>340543</v>
      </c>
      <c r="DE14" s="75">
        <f t="shared" si="54"/>
        <v>32342</v>
      </c>
      <c r="DF14" s="75">
        <f t="shared" si="55"/>
        <v>0</v>
      </c>
      <c r="DG14" s="75">
        <f t="shared" si="56"/>
        <v>0</v>
      </c>
      <c r="DH14" s="75">
        <f t="shared" si="57"/>
        <v>0</v>
      </c>
      <c r="DI14" s="75">
        <f t="shared" si="58"/>
        <v>0</v>
      </c>
      <c r="DJ14" s="75">
        <f t="shared" si="59"/>
        <v>1476887</v>
      </c>
    </row>
    <row r="15" spans="1:114" s="50" customFormat="1" ht="12" customHeight="1">
      <c r="A15" s="53" t="s">
        <v>148</v>
      </c>
      <c r="B15" s="54" t="s">
        <v>149</v>
      </c>
      <c r="C15" s="53" t="s">
        <v>150</v>
      </c>
      <c r="D15" s="75">
        <f t="shared" si="6"/>
        <v>1659227</v>
      </c>
      <c r="E15" s="75">
        <f t="shared" si="7"/>
        <v>7612</v>
      </c>
      <c r="F15" s="75">
        <v>0</v>
      </c>
      <c r="G15" s="75">
        <v>0</v>
      </c>
      <c r="H15" s="75">
        <v>0</v>
      </c>
      <c r="I15" s="75">
        <v>7612</v>
      </c>
      <c r="J15" s="76" t="s">
        <v>151</v>
      </c>
      <c r="K15" s="75"/>
      <c r="L15" s="75">
        <v>1651615</v>
      </c>
      <c r="M15" s="75">
        <f t="shared" si="8"/>
        <v>70933</v>
      </c>
      <c r="N15" s="75">
        <f t="shared" si="9"/>
        <v>4487</v>
      </c>
      <c r="O15" s="75">
        <v>0</v>
      </c>
      <c r="P15" s="75">
        <v>0</v>
      </c>
      <c r="Q15" s="75">
        <v>0</v>
      </c>
      <c r="R15" s="75">
        <v>4487</v>
      </c>
      <c r="S15" s="76" t="s">
        <v>124</v>
      </c>
      <c r="T15" s="75"/>
      <c r="U15" s="75">
        <v>66446</v>
      </c>
      <c r="V15" s="75">
        <f t="shared" si="10"/>
        <v>1730160</v>
      </c>
      <c r="W15" s="75">
        <f t="shared" si="11"/>
        <v>12099</v>
      </c>
      <c r="X15" s="75">
        <f t="shared" si="12"/>
        <v>0</v>
      </c>
      <c r="Y15" s="75">
        <f t="shared" si="13"/>
        <v>0</v>
      </c>
      <c r="Z15" s="75">
        <f t="shared" si="14"/>
        <v>0</v>
      </c>
      <c r="AA15" s="75">
        <f t="shared" si="15"/>
        <v>12099</v>
      </c>
      <c r="AB15" s="76" t="s">
        <v>124</v>
      </c>
      <c r="AC15" s="75">
        <f t="shared" si="16"/>
        <v>0</v>
      </c>
      <c r="AD15" s="75">
        <f t="shared" si="17"/>
        <v>1718061</v>
      </c>
      <c r="AE15" s="75">
        <f t="shared" si="18"/>
        <v>0</v>
      </c>
      <c r="AF15" s="75">
        <f t="shared" si="19"/>
        <v>0</v>
      </c>
      <c r="AG15" s="75">
        <v>0</v>
      </c>
      <c r="AH15" s="75">
        <v>0</v>
      </c>
      <c r="AI15" s="75">
        <v>0</v>
      </c>
      <c r="AJ15" s="75">
        <v>0</v>
      </c>
      <c r="AK15" s="75">
        <v>0</v>
      </c>
      <c r="AL15" s="75">
        <v>104970</v>
      </c>
      <c r="AM15" s="75">
        <f t="shared" si="20"/>
        <v>910657</v>
      </c>
      <c r="AN15" s="75">
        <f t="shared" si="21"/>
        <v>437800</v>
      </c>
      <c r="AO15" s="75">
        <v>39800</v>
      </c>
      <c r="AP15" s="75">
        <v>398000</v>
      </c>
      <c r="AQ15" s="75">
        <v>0</v>
      </c>
      <c r="AR15" s="75">
        <v>0</v>
      </c>
      <c r="AS15" s="75">
        <f t="shared" si="22"/>
        <v>21289</v>
      </c>
      <c r="AT15" s="75">
        <v>21289</v>
      </c>
      <c r="AU15" s="75">
        <v>0</v>
      </c>
      <c r="AV15" s="75">
        <v>0</v>
      </c>
      <c r="AW15" s="75">
        <v>0</v>
      </c>
      <c r="AX15" s="75">
        <f t="shared" si="23"/>
        <v>451568</v>
      </c>
      <c r="AY15" s="75">
        <v>451568</v>
      </c>
      <c r="AZ15" s="75">
        <v>0</v>
      </c>
      <c r="BA15" s="75">
        <v>0</v>
      </c>
      <c r="BB15" s="75">
        <v>0</v>
      </c>
      <c r="BC15" s="75">
        <v>630821</v>
      </c>
      <c r="BD15" s="75"/>
      <c r="BE15" s="75">
        <v>12779</v>
      </c>
      <c r="BF15" s="75">
        <f t="shared" si="24"/>
        <v>923436</v>
      </c>
      <c r="BG15" s="75">
        <f t="shared" si="25"/>
        <v>0</v>
      </c>
      <c r="BH15" s="75">
        <f t="shared" si="26"/>
        <v>0</v>
      </c>
      <c r="BI15" s="75">
        <v>0</v>
      </c>
      <c r="BJ15" s="75">
        <v>0</v>
      </c>
      <c r="BK15" s="75">
        <v>0</v>
      </c>
      <c r="BL15" s="75">
        <v>0</v>
      </c>
      <c r="BM15" s="75">
        <v>0</v>
      </c>
      <c r="BN15" s="75">
        <v>0</v>
      </c>
      <c r="BO15" s="75">
        <f t="shared" si="27"/>
        <v>70933</v>
      </c>
      <c r="BP15" s="75">
        <f t="shared" si="28"/>
        <v>7960</v>
      </c>
      <c r="BQ15" s="75">
        <v>7960</v>
      </c>
      <c r="BR15" s="75">
        <v>0</v>
      </c>
      <c r="BS15" s="75">
        <v>0</v>
      </c>
      <c r="BT15" s="75">
        <v>0</v>
      </c>
      <c r="BU15" s="75">
        <f t="shared" si="29"/>
        <v>28619</v>
      </c>
      <c r="BV15" s="75">
        <v>0</v>
      </c>
      <c r="BW15" s="75">
        <v>28619</v>
      </c>
      <c r="BX15" s="75">
        <v>0</v>
      </c>
      <c r="BY15" s="75">
        <v>0</v>
      </c>
      <c r="BZ15" s="75">
        <f t="shared" si="30"/>
        <v>34354</v>
      </c>
      <c r="CA15" s="75">
        <v>17701</v>
      </c>
      <c r="CB15" s="75">
        <v>16653</v>
      </c>
      <c r="CC15" s="75">
        <v>0</v>
      </c>
      <c r="CD15" s="75">
        <v>0</v>
      </c>
      <c r="CE15" s="75">
        <v>0</v>
      </c>
      <c r="CF15" s="75">
        <v>0</v>
      </c>
      <c r="CG15" s="75">
        <v>0</v>
      </c>
      <c r="CH15" s="75">
        <f t="shared" si="31"/>
        <v>70933</v>
      </c>
      <c r="CI15" s="75">
        <f t="shared" si="32"/>
        <v>0</v>
      </c>
      <c r="CJ15" s="75">
        <f t="shared" si="33"/>
        <v>0</v>
      </c>
      <c r="CK15" s="75">
        <f t="shared" si="34"/>
        <v>0</v>
      </c>
      <c r="CL15" s="75">
        <f t="shared" si="35"/>
        <v>0</v>
      </c>
      <c r="CM15" s="75">
        <f t="shared" si="36"/>
        <v>0</v>
      </c>
      <c r="CN15" s="75">
        <f t="shared" si="37"/>
        <v>0</v>
      </c>
      <c r="CO15" s="75">
        <f t="shared" si="38"/>
        <v>0</v>
      </c>
      <c r="CP15" s="75">
        <f t="shared" si="39"/>
        <v>104970</v>
      </c>
      <c r="CQ15" s="75">
        <f t="shared" si="40"/>
        <v>981590</v>
      </c>
      <c r="CR15" s="75">
        <f t="shared" si="41"/>
        <v>445760</v>
      </c>
      <c r="CS15" s="75">
        <f t="shared" si="42"/>
        <v>47760</v>
      </c>
      <c r="CT15" s="75">
        <f t="shared" si="43"/>
        <v>398000</v>
      </c>
      <c r="CU15" s="75">
        <f t="shared" si="44"/>
        <v>0</v>
      </c>
      <c r="CV15" s="75">
        <f t="shared" si="45"/>
        <v>0</v>
      </c>
      <c r="CW15" s="75">
        <f t="shared" si="46"/>
        <v>49908</v>
      </c>
      <c r="CX15" s="75">
        <f t="shared" si="47"/>
        <v>21289</v>
      </c>
      <c r="CY15" s="75">
        <f t="shared" si="48"/>
        <v>28619</v>
      </c>
      <c r="CZ15" s="75">
        <f t="shared" si="49"/>
        <v>0</v>
      </c>
      <c r="DA15" s="75">
        <f t="shared" si="50"/>
        <v>0</v>
      </c>
      <c r="DB15" s="75">
        <f t="shared" si="51"/>
        <v>485922</v>
      </c>
      <c r="DC15" s="75">
        <f t="shared" si="52"/>
        <v>469269</v>
      </c>
      <c r="DD15" s="75">
        <f t="shared" si="53"/>
        <v>16653</v>
      </c>
      <c r="DE15" s="75">
        <f t="shared" si="54"/>
        <v>0</v>
      </c>
      <c r="DF15" s="75">
        <f t="shared" si="55"/>
        <v>0</v>
      </c>
      <c r="DG15" s="75">
        <f t="shared" si="56"/>
        <v>630821</v>
      </c>
      <c r="DH15" s="75">
        <f t="shared" si="57"/>
        <v>0</v>
      </c>
      <c r="DI15" s="75">
        <f t="shared" si="58"/>
        <v>12779</v>
      </c>
      <c r="DJ15" s="75">
        <f t="shared" si="59"/>
        <v>994369</v>
      </c>
    </row>
    <row r="16" spans="1:114" s="50" customFormat="1" ht="12" customHeight="1">
      <c r="A16" s="53" t="s">
        <v>152</v>
      </c>
      <c r="B16" s="54" t="s">
        <v>153</v>
      </c>
      <c r="C16" s="53" t="s">
        <v>154</v>
      </c>
      <c r="D16" s="75">
        <f t="shared" si="6"/>
        <v>428956</v>
      </c>
      <c r="E16" s="75">
        <f t="shared" si="7"/>
        <v>86123</v>
      </c>
      <c r="F16" s="75">
        <v>0</v>
      </c>
      <c r="G16" s="75">
        <v>0</v>
      </c>
      <c r="H16" s="75">
        <v>0</v>
      </c>
      <c r="I16" s="75">
        <v>61301</v>
      </c>
      <c r="J16" s="76" t="s">
        <v>155</v>
      </c>
      <c r="K16" s="75">
        <v>24822</v>
      </c>
      <c r="L16" s="75">
        <v>342833</v>
      </c>
      <c r="M16" s="75">
        <f t="shared" si="8"/>
        <v>13094</v>
      </c>
      <c r="N16" s="75">
        <f t="shared" si="9"/>
        <v>7925</v>
      </c>
      <c r="O16" s="75">
        <v>0</v>
      </c>
      <c r="P16" s="75">
        <v>0</v>
      </c>
      <c r="Q16" s="75">
        <v>0</v>
      </c>
      <c r="R16" s="75">
        <v>7925</v>
      </c>
      <c r="S16" s="76" t="s">
        <v>133</v>
      </c>
      <c r="T16" s="75">
        <v>0</v>
      </c>
      <c r="U16" s="75">
        <v>5169</v>
      </c>
      <c r="V16" s="75">
        <f t="shared" si="10"/>
        <v>442050</v>
      </c>
      <c r="W16" s="75">
        <f t="shared" si="11"/>
        <v>94048</v>
      </c>
      <c r="X16" s="75">
        <f t="shared" si="12"/>
        <v>0</v>
      </c>
      <c r="Y16" s="75">
        <f t="shared" si="13"/>
        <v>0</v>
      </c>
      <c r="Z16" s="75">
        <f t="shared" si="14"/>
        <v>0</v>
      </c>
      <c r="AA16" s="75">
        <f t="shared" si="15"/>
        <v>69226</v>
      </c>
      <c r="AB16" s="76" t="s">
        <v>133</v>
      </c>
      <c r="AC16" s="75">
        <f t="shared" si="16"/>
        <v>24822</v>
      </c>
      <c r="AD16" s="75">
        <f t="shared" si="17"/>
        <v>348002</v>
      </c>
      <c r="AE16" s="75">
        <f t="shared" si="18"/>
        <v>30004</v>
      </c>
      <c r="AF16" s="75">
        <f t="shared" si="19"/>
        <v>30004</v>
      </c>
      <c r="AG16" s="75">
        <v>0</v>
      </c>
      <c r="AH16" s="75">
        <v>28749</v>
      </c>
      <c r="AI16" s="75">
        <v>1255</v>
      </c>
      <c r="AJ16" s="75">
        <v>0</v>
      </c>
      <c r="AK16" s="75">
        <v>0</v>
      </c>
      <c r="AL16" s="75">
        <v>0</v>
      </c>
      <c r="AM16" s="75">
        <f t="shared" si="20"/>
        <v>398529</v>
      </c>
      <c r="AN16" s="75">
        <f t="shared" si="21"/>
        <v>168543</v>
      </c>
      <c r="AO16" s="75">
        <v>1918</v>
      </c>
      <c r="AP16" s="75">
        <v>115356</v>
      </c>
      <c r="AQ16" s="75">
        <v>32043</v>
      </c>
      <c r="AR16" s="75">
        <v>19226</v>
      </c>
      <c r="AS16" s="75">
        <f t="shared" si="22"/>
        <v>111786</v>
      </c>
      <c r="AT16" s="75">
        <v>6419</v>
      </c>
      <c r="AU16" s="75">
        <v>103946</v>
      </c>
      <c r="AV16" s="75">
        <v>1421</v>
      </c>
      <c r="AW16" s="75">
        <v>6511</v>
      </c>
      <c r="AX16" s="75">
        <f t="shared" si="23"/>
        <v>111689</v>
      </c>
      <c r="AY16" s="75">
        <v>15750</v>
      </c>
      <c r="AZ16" s="75">
        <v>80252</v>
      </c>
      <c r="BA16" s="75">
        <v>15687</v>
      </c>
      <c r="BB16" s="75">
        <v>0</v>
      </c>
      <c r="BC16" s="75">
        <v>0</v>
      </c>
      <c r="BD16" s="75">
        <v>0</v>
      </c>
      <c r="BE16" s="75">
        <v>423</v>
      </c>
      <c r="BF16" s="75">
        <f t="shared" si="24"/>
        <v>428956</v>
      </c>
      <c r="BG16" s="75">
        <f t="shared" si="25"/>
        <v>0</v>
      </c>
      <c r="BH16" s="75">
        <f t="shared" si="26"/>
        <v>0</v>
      </c>
      <c r="BI16" s="75">
        <v>0</v>
      </c>
      <c r="BJ16" s="75">
        <v>0</v>
      </c>
      <c r="BK16" s="75">
        <v>0</v>
      </c>
      <c r="BL16" s="75">
        <v>0</v>
      </c>
      <c r="BM16" s="75">
        <v>0</v>
      </c>
      <c r="BN16" s="75">
        <v>0</v>
      </c>
      <c r="BO16" s="75">
        <f t="shared" si="27"/>
        <v>13094</v>
      </c>
      <c r="BP16" s="75">
        <f t="shared" si="28"/>
        <v>11684</v>
      </c>
      <c r="BQ16" s="75">
        <v>0</v>
      </c>
      <c r="BR16" s="75">
        <v>11684</v>
      </c>
      <c r="BS16" s="75">
        <v>0</v>
      </c>
      <c r="BT16" s="75">
        <v>0</v>
      </c>
      <c r="BU16" s="75">
        <f t="shared" si="29"/>
        <v>1410</v>
      </c>
      <c r="BV16" s="75">
        <v>1410</v>
      </c>
      <c r="BW16" s="75">
        <v>0</v>
      </c>
      <c r="BX16" s="75">
        <v>0</v>
      </c>
      <c r="BY16" s="75">
        <v>0</v>
      </c>
      <c r="BZ16" s="75">
        <f t="shared" si="30"/>
        <v>0</v>
      </c>
      <c r="CA16" s="75">
        <v>0</v>
      </c>
      <c r="CB16" s="75">
        <v>0</v>
      </c>
      <c r="CC16" s="75">
        <v>0</v>
      </c>
      <c r="CD16" s="75">
        <v>0</v>
      </c>
      <c r="CE16" s="75">
        <v>0</v>
      </c>
      <c r="CF16" s="75">
        <v>0</v>
      </c>
      <c r="CG16" s="75">
        <v>0</v>
      </c>
      <c r="CH16" s="75">
        <f t="shared" si="31"/>
        <v>13094</v>
      </c>
      <c r="CI16" s="75">
        <f t="shared" si="32"/>
        <v>30004</v>
      </c>
      <c r="CJ16" s="75">
        <f t="shared" si="33"/>
        <v>30004</v>
      </c>
      <c r="CK16" s="75">
        <f t="shared" si="34"/>
        <v>0</v>
      </c>
      <c r="CL16" s="75">
        <f t="shared" si="35"/>
        <v>28749</v>
      </c>
      <c r="CM16" s="75">
        <f t="shared" si="36"/>
        <v>1255</v>
      </c>
      <c r="CN16" s="75">
        <f t="shared" si="37"/>
        <v>0</v>
      </c>
      <c r="CO16" s="75">
        <f t="shared" si="38"/>
        <v>0</v>
      </c>
      <c r="CP16" s="75">
        <f t="shared" si="39"/>
        <v>0</v>
      </c>
      <c r="CQ16" s="75">
        <f t="shared" si="40"/>
        <v>411623</v>
      </c>
      <c r="CR16" s="75">
        <f t="shared" si="41"/>
        <v>180227</v>
      </c>
      <c r="CS16" s="75">
        <f t="shared" si="42"/>
        <v>1918</v>
      </c>
      <c r="CT16" s="75">
        <f t="shared" si="43"/>
        <v>127040</v>
      </c>
      <c r="CU16" s="75">
        <f t="shared" si="44"/>
        <v>32043</v>
      </c>
      <c r="CV16" s="75">
        <f t="shared" si="45"/>
        <v>19226</v>
      </c>
      <c r="CW16" s="75">
        <f t="shared" si="46"/>
        <v>113196</v>
      </c>
      <c r="CX16" s="75">
        <f t="shared" si="47"/>
        <v>7829</v>
      </c>
      <c r="CY16" s="75">
        <f t="shared" si="48"/>
        <v>103946</v>
      </c>
      <c r="CZ16" s="75">
        <f t="shared" si="49"/>
        <v>1421</v>
      </c>
      <c r="DA16" s="75">
        <f t="shared" si="50"/>
        <v>6511</v>
      </c>
      <c r="DB16" s="75">
        <f t="shared" si="51"/>
        <v>111689</v>
      </c>
      <c r="DC16" s="75">
        <f t="shared" si="52"/>
        <v>15750</v>
      </c>
      <c r="DD16" s="75">
        <f t="shared" si="53"/>
        <v>80252</v>
      </c>
      <c r="DE16" s="75">
        <f t="shared" si="54"/>
        <v>15687</v>
      </c>
      <c r="DF16" s="75">
        <f t="shared" si="55"/>
        <v>0</v>
      </c>
      <c r="DG16" s="75">
        <f t="shared" si="56"/>
        <v>0</v>
      </c>
      <c r="DH16" s="75">
        <f t="shared" si="57"/>
        <v>0</v>
      </c>
      <c r="DI16" s="75">
        <f t="shared" si="58"/>
        <v>423</v>
      </c>
      <c r="DJ16" s="75">
        <f t="shared" si="59"/>
        <v>442050</v>
      </c>
    </row>
    <row r="17" spans="1:114" s="50" customFormat="1" ht="12" customHeight="1">
      <c r="A17" s="53" t="s">
        <v>156</v>
      </c>
      <c r="B17" s="54" t="s">
        <v>157</v>
      </c>
      <c r="C17" s="53" t="s">
        <v>158</v>
      </c>
      <c r="D17" s="75">
        <f t="shared" si="6"/>
        <v>924955</v>
      </c>
      <c r="E17" s="75">
        <f t="shared" si="7"/>
        <v>342214</v>
      </c>
      <c r="F17" s="75">
        <v>0</v>
      </c>
      <c r="G17" s="75">
        <v>6966</v>
      </c>
      <c r="H17" s="75">
        <v>8300</v>
      </c>
      <c r="I17" s="75">
        <v>292817</v>
      </c>
      <c r="J17" s="76" t="s">
        <v>159</v>
      </c>
      <c r="K17" s="75">
        <v>34131</v>
      </c>
      <c r="L17" s="75">
        <v>582741</v>
      </c>
      <c r="M17" s="75">
        <f t="shared" si="8"/>
        <v>51668</v>
      </c>
      <c r="N17" s="75">
        <f t="shared" si="9"/>
        <v>42753</v>
      </c>
      <c r="O17" s="75">
        <v>0</v>
      </c>
      <c r="P17" s="75">
        <v>0</v>
      </c>
      <c r="Q17" s="75">
        <v>0</v>
      </c>
      <c r="R17" s="75">
        <v>42673</v>
      </c>
      <c r="S17" s="76" t="s">
        <v>160</v>
      </c>
      <c r="T17" s="75">
        <v>80</v>
      </c>
      <c r="U17" s="75">
        <v>8915</v>
      </c>
      <c r="V17" s="75">
        <f t="shared" si="10"/>
        <v>976623</v>
      </c>
      <c r="W17" s="75">
        <f t="shared" si="11"/>
        <v>384967</v>
      </c>
      <c r="X17" s="75">
        <f t="shared" si="12"/>
        <v>0</v>
      </c>
      <c r="Y17" s="75">
        <f t="shared" si="13"/>
        <v>6966</v>
      </c>
      <c r="Z17" s="75">
        <f t="shared" si="14"/>
        <v>8300</v>
      </c>
      <c r="AA17" s="75">
        <f t="shared" si="15"/>
        <v>335490</v>
      </c>
      <c r="AB17" s="76" t="s">
        <v>124</v>
      </c>
      <c r="AC17" s="75">
        <f t="shared" si="16"/>
        <v>34211</v>
      </c>
      <c r="AD17" s="75">
        <f t="shared" si="17"/>
        <v>591656</v>
      </c>
      <c r="AE17" s="75">
        <f t="shared" si="18"/>
        <v>3287</v>
      </c>
      <c r="AF17" s="75">
        <f t="shared" si="19"/>
        <v>0</v>
      </c>
      <c r="AG17" s="75">
        <v>0</v>
      </c>
      <c r="AH17" s="75">
        <v>0</v>
      </c>
      <c r="AI17" s="75">
        <v>0</v>
      </c>
      <c r="AJ17" s="75">
        <v>0</v>
      </c>
      <c r="AK17" s="75">
        <v>3287</v>
      </c>
      <c r="AL17" s="75">
        <v>96665</v>
      </c>
      <c r="AM17" s="75">
        <f t="shared" si="20"/>
        <v>825003</v>
      </c>
      <c r="AN17" s="75">
        <f t="shared" si="21"/>
        <v>68615</v>
      </c>
      <c r="AO17" s="75">
        <v>42319</v>
      </c>
      <c r="AP17" s="75">
        <v>15809</v>
      </c>
      <c r="AQ17" s="75">
        <v>10487</v>
      </c>
      <c r="AR17" s="75">
        <v>0</v>
      </c>
      <c r="AS17" s="75">
        <f t="shared" si="22"/>
        <v>346700</v>
      </c>
      <c r="AT17" s="75">
        <v>1687</v>
      </c>
      <c r="AU17" s="75">
        <v>325430</v>
      </c>
      <c r="AV17" s="75">
        <v>19583</v>
      </c>
      <c r="AW17" s="75">
        <v>0</v>
      </c>
      <c r="AX17" s="75">
        <f t="shared" si="23"/>
        <v>409688</v>
      </c>
      <c r="AY17" s="75">
        <v>225881</v>
      </c>
      <c r="AZ17" s="75">
        <v>136221</v>
      </c>
      <c r="BA17" s="75">
        <v>20738</v>
      </c>
      <c r="BB17" s="75">
        <v>26848</v>
      </c>
      <c r="BC17" s="75">
        <v>0</v>
      </c>
      <c r="BD17" s="75">
        <v>0</v>
      </c>
      <c r="BE17" s="75">
        <v>0</v>
      </c>
      <c r="BF17" s="75">
        <f t="shared" si="24"/>
        <v>828290</v>
      </c>
      <c r="BG17" s="75">
        <f t="shared" si="25"/>
        <v>0</v>
      </c>
      <c r="BH17" s="75">
        <f t="shared" si="26"/>
        <v>0</v>
      </c>
      <c r="BI17" s="75">
        <v>0</v>
      </c>
      <c r="BJ17" s="75">
        <v>0</v>
      </c>
      <c r="BK17" s="75">
        <v>0</v>
      </c>
      <c r="BL17" s="75">
        <v>0</v>
      </c>
      <c r="BM17" s="75">
        <v>0</v>
      </c>
      <c r="BN17" s="75">
        <v>0</v>
      </c>
      <c r="BO17" s="75">
        <f t="shared" si="27"/>
        <v>51668</v>
      </c>
      <c r="BP17" s="75">
        <f t="shared" si="28"/>
        <v>7805</v>
      </c>
      <c r="BQ17" s="75">
        <v>7805</v>
      </c>
      <c r="BR17" s="75">
        <v>0</v>
      </c>
      <c r="BS17" s="75">
        <v>0</v>
      </c>
      <c r="BT17" s="75">
        <v>0</v>
      </c>
      <c r="BU17" s="75">
        <f t="shared" si="29"/>
        <v>19121</v>
      </c>
      <c r="BV17" s="75">
        <v>0</v>
      </c>
      <c r="BW17" s="75">
        <v>19121</v>
      </c>
      <c r="BX17" s="75">
        <v>0</v>
      </c>
      <c r="BY17" s="75">
        <v>0</v>
      </c>
      <c r="BZ17" s="75">
        <f t="shared" si="30"/>
        <v>24742</v>
      </c>
      <c r="CA17" s="75">
        <v>24742</v>
      </c>
      <c r="CB17" s="75">
        <v>0</v>
      </c>
      <c r="CC17" s="75">
        <v>0</v>
      </c>
      <c r="CD17" s="75">
        <v>0</v>
      </c>
      <c r="CE17" s="75">
        <v>0</v>
      </c>
      <c r="CF17" s="75">
        <v>0</v>
      </c>
      <c r="CG17" s="75">
        <v>0</v>
      </c>
      <c r="CH17" s="75">
        <f t="shared" si="31"/>
        <v>51668</v>
      </c>
      <c r="CI17" s="75">
        <f t="shared" si="32"/>
        <v>3287</v>
      </c>
      <c r="CJ17" s="75">
        <f t="shared" si="33"/>
        <v>0</v>
      </c>
      <c r="CK17" s="75">
        <f t="shared" si="34"/>
        <v>0</v>
      </c>
      <c r="CL17" s="75">
        <f t="shared" si="35"/>
        <v>0</v>
      </c>
      <c r="CM17" s="75">
        <f t="shared" si="36"/>
        <v>0</v>
      </c>
      <c r="CN17" s="75">
        <f t="shared" si="37"/>
        <v>0</v>
      </c>
      <c r="CO17" s="75">
        <f t="shared" si="38"/>
        <v>3287</v>
      </c>
      <c r="CP17" s="75">
        <f t="shared" si="39"/>
        <v>96665</v>
      </c>
      <c r="CQ17" s="75">
        <f t="shared" si="40"/>
        <v>876671</v>
      </c>
      <c r="CR17" s="75">
        <f t="shared" si="41"/>
        <v>76420</v>
      </c>
      <c r="CS17" s="75">
        <f t="shared" si="42"/>
        <v>50124</v>
      </c>
      <c r="CT17" s="75">
        <f t="shared" si="43"/>
        <v>15809</v>
      </c>
      <c r="CU17" s="75">
        <f t="shared" si="44"/>
        <v>10487</v>
      </c>
      <c r="CV17" s="75">
        <f t="shared" si="45"/>
        <v>0</v>
      </c>
      <c r="CW17" s="75">
        <f t="shared" si="46"/>
        <v>365821</v>
      </c>
      <c r="CX17" s="75">
        <f t="shared" si="47"/>
        <v>1687</v>
      </c>
      <c r="CY17" s="75">
        <f t="shared" si="48"/>
        <v>344551</v>
      </c>
      <c r="CZ17" s="75">
        <f t="shared" si="49"/>
        <v>19583</v>
      </c>
      <c r="DA17" s="75">
        <f t="shared" si="50"/>
        <v>0</v>
      </c>
      <c r="DB17" s="75">
        <f t="shared" si="51"/>
        <v>434430</v>
      </c>
      <c r="DC17" s="75">
        <f t="shared" si="52"/>
        <v>250623</v>
      </c>
      <c r="DD17" s="75">
        <f t="shared" si="53"/>
        <v>136221</v>
      </c>
      <c r="DE17" s="75">
        <f t="shared" si="54"/>
        <v>20738</v>
      </c>
      <c r="DF17" s="75">
        <f t="shared" si="55"/>
        <v>26848</v>
      </c>
      <c r="DG17" s="75">
        <f t="shared" si="56"/>
        <v>0</v>
      </c>
      <c r="DH17" s="75">
        <f t="shared" si="57"/>
        <v>0</v>
      </c>
      <c r="DI17" s="75">
        <f t="shared" si="58"/>
        <v>0</v>
      </c>
      <c r="DJ17" s="75">
        <f t="shared" si="59"/>
        <v>879958</v>
      </c>
    </row>
    <row r="18" spans="1:114" s="50" customFormat="1" ht="12" customHeight="1">
      <c r="A18" s="53" t="s">
        <v>121</v>
      </c>
      <c r="B18" s="54" t="s">
        <v>161</v>
      </c>
      <c r="C18" s="53" t="s">
        <v>162</v>
      </c>
      <c r="D18" s="75">
        <f t="shared" si="6"/>
        <v>3255340</v>
      </c>
      <c r="E18" s="75">
        <f t="shared" si="7"/>
        <v>360919</v>
      </c>
      <c r="F18" s="75">
        <v>8393</v>
      </c>
      <c r="G18" s="75">
        <v>0</v>
      </c>
      <c r="H18" s="75">
        <v>7300</v>
      </c>
      <c r="I18" s="75">
        <v>267556</v>
      </c>
      <c r="J18" s="76" t="s">
        <v>124</v>
      </c>
      <c r="K18" s="75">
        <v>77670</v>
      </c>
      <c r="L18" s="75">
        <v>2894421</v>
      </c>
      <c r="M18" s="75">
        <f t="shared" si="8"/>
        <v>592543</v>
      </c>
      <c r="N18" s="75">
        <f t="shared" si="9"/>
        <v>164397</v>
      </c>
      <c r="O18" s="75">
        <v>0</v>
      </c>
      <c r="P18" s="75">
        <v>0</v>
      </c>
      <c r="Q18" s="75">
        <v>0</v>
      </c>
      <c r="R18" s="75">
        <v>164397</v>
      </c>
      <c r="S18" s="76" t="s">
        <v>124</v>
      </c>
      <c r="T18" s="75">
        <v>0</v>
      </c>
      <c r="U18" s="75">
        <v>428146</v>
      </c>
      <c r="V18" s="75">
        <f t="shared" si="10"/>
        <v>3847883</v>
      </c>
      <c r="W18" s="75">
        <f t="shared" si="11"/>
        <v>525316</v>
      </c>
      <c r="X18" s="75">
        <f t="shared" si="12"/>
        <v>8393</v>
      </c>
      <c r="Y18" s="75">
        <f t="shared" si="13"/>
        <v>0</v>
      </c>
      <c r="Z18" s="75">
        <f t="shared" si="14"/>
        <v>7300</v>
      </c>
      <c r="AA18" s="75">
        <f t="shared" si="15"/>
        <v>431953</v>
      </c>
      <c r="AB18" s="76" t="s">
        <v>124</v>
      </c>
      <c r="AC18" s="75">
        <f t="shared" si="16"/>
        <v>77670</v>
      </c>
      <c r="AD18" s="75">
        <f t="shared" si="17"/>
        <v>3322567</v>
      </c>
      <c r="AE18" s="75">
        <f t="shared" si="18"/>
        <v>0</v>
      </c>
      <c r="AF18" s="75">
        <f t="shared" si="19"/>
        <v>0</v>
      </c>
      <c r="AG18" s="75">
        <v>0</v>
      </c>
      <c r="AH18" s="75">
        <v>0</v>
      </c>
      <c r="AI18" s="75">
        <v>0</v>
      </c>
      <c r="AJ18" s="75">
        <v>0</v>
      </c>
      <c r="AK18" s="75">
        <v>0</v>
      </c>
      <c r="AL18" s="75">
        <v>0</v>
      </c>
      <c r="AM18" s="75">
        <f t="shared" si="20"/>
        <v>3237081</v>
      </c>
      <c r="AN18" s="75">
        <f t="shared" si="21"/>
        <v>806232</v>
      </c>
      <c r="AO18" s="75">
        <v>231381</v>
      </c>
      <c r="AP18" s="75">
        <v>424708</v>
      </c>
      <c r="AQ18" s="75">
        <v>132433</v>
      </c>
      <c r="AR18" s="75">
        <v>17710</v>
      </c>
      <c r="AS18" s="75">
        <f t="shared" si="22"/>
        <v>317905</v>
      </c>
      <c r="AT18" s="75">
        <v>125762</v>
      </c>
      <c r="AU18" s="75">
        <v>142325</v>
      </c>
      <c r="AV18" s="75">
        <v>49818</v>
      </c>
      <c r="AW18" s="75">
        <v>5804</v>
      </c>
      <c r="AX18" s="75">
        <f t="shared" si="23"/>
        <v>2107140</v>
      </c>
      <c r="AY18" s="75">
        <v>243463</v>
      </c>
      <c r="AZ18" s="75">
        <v>1823139</v>
      </c>
      <c r="BA18" s="75">
        <v>40538</v>
      </c>
      <c r="BB18" s="75">
        <v>0</v>
      </c>
      <c r="BC18" s="75">
        <v>0</v>
      </c>
      <c r="BD18" s="75">
        <v>0</v>
      </c>
      <c r="BE18" s="75">
        <v>18259</v>
      </c>
      <c r="BF18" s="75">
        <f t="shared" si="24"/>
        <v>3255340</v>
      </c>
      <c r="BG18" s="75">
        <f t="shared" si="25"/>
        <v>0</v>
      </c>
      <c r="BH18" s="75">
        <f t="shared" si="26"/>
        <v>0</v>
      </c>
      <c r="BI18" s="75">
        <v>0</v>
      </c>
      <c r="BJ18" s="75">
        <v>0</v>
      </c>
      <c r="BK18" s="75">
        <v>0</v>
      </c>
      <c r="BL18" s="75">
        <v>0</v>
      </c>
      <c r="BM18" s="75">
        <v>0</v>
      </c>
      <c r="BN18" s="75">
        <v>0</v>
      </c>
      <c r="BO18" s="75">
        <f t="shared" si="27"/>
        <v>592543</v>
      </c>
      <c r="BP18" s="75">
        <f t="shared" si="28"/>
        <v>256541</v>
      </c>
      <c r="BQ18" s="75">
        <v>90419</v>
      </c>
      <c r="BR18" s="75">
        <v>166122</v>
      </c>
      <c r="BS18" s="75">
        <v>0</v>
      </c>
      <c r="BT18" s="75">
        <v>0</v>
      </c>
      <c r="BU18" s="75">
        <f t="shared" si="29"/>
        <v>21206</v>
      </c>
      <c r="BV18" s="75">
        <v>6540</v>
      </c>
      <c r="BW18" s="75">
        <v>14666</v>
      </c>
      <c r="BX18" s="75">
        <v>0</v>
      </c>
      <c r="BY18" s="75">
        <v>0</v>
      </c>
      <c r="BZ18" s="75">
        <f t="shared" si="30"/>
        <v>314796</v>
      </c>
      <c r="CA18" s="75">
        <v>115029</v>
      </c>
      <c r="CB18" s="75">
        <v>36793</v>
      </c>
      <c r="CC18" s="75">
        <v>160949</v>
      </c>
      <c r="CD18" s="75">
        <v>2025</v>
      </c>
      <c r="CE18" s="75">
        <v>0</v>
      </c>
      <c r="CF18" s="75">
        <v>0</v>
      </c>
      <c r="CG18" s="75">
        <v>0</v>
      </c>
      <c r="CH18" s="75">
        <f t="shared" si="31"/>
        <v>592543</v>
      </c>
      <c r="CI18" s="75">
        <f t="shared" si="32"/>
        <v>0</v>
      </c>
      <c r="CJ18" s="75">
        <f t="shared" si="33"/>
        <v>0</v>
      </c>
      <c r="CK18" s="75">
        <f t="shared" si="34"/>
        <v>0</v>
      </c>
      <c r="CL18" s="75">
        <f t="shared" si="35"/>
        <v>0</v>
      </c>
      <c r="CM18" s="75">
        <f t="shared" si="36"/>
        <v>0</v>
      </c>
      <c r="CN18" s="75">
        <f t="shared" si="37"/>
        <v>0</v>
      </c>
      <c r="CO18" s="75">
        <f t="shared" si="38"/>
        <v>0</v>
      </c>
      <c r="CP18" s="75">
        <f t="shared" si="39"/>
        <v>0</v>
      </c>
      <c r="CQ18" s="75">
        <f t="shared" si="40"/>
        <v>3829624</v>
      </c>
      <c r="CR18" s="75">
        <f t="shared" si="41"/>
        <v>1062773</v>
      </c>
      <c r="CS18" s="75">
        <f t="shared" si="42"/>
        <v>321800</v>
      </c>
      <c r="CT18" s="75">
        <f t="shared" si="43"/>
        <v>590830</v>
      </c>
      <c r="CU18" s="75">
        <f t="shared" si="44"/>
        <v>132433</v>
      </c>
      <c r="CV18" s="75">
        <f t="shared" si="45"/>
        <v>17710</v>
      </c>
      <c r="CW18" s="75">
        <f t="shared" si="46"/>
        <v>339111</v>
      </c>
      <c r="CX18" s="75">
        <f t="shared" si="47"/>
        <v>132302</v>
      </c>
      <c r="CY18" s="75">
        <f t="shared" si="48"/>
        <v>156991</v>
      </c>
      <c r="CZ18" s="75">
        <f t="shared" si="49"/>
        <v>49818</v>
      </c>
      <c r="DA18" s="75">
        <f t="shared" si="50"/>
        <v>5804</v>
      </c>
      <c r="DB18" s="75">
        <f t="shared" si="51"/>
        <v>2421936</v>
      </c>
      <c r="DC18" s="75">
        <f t="shared" si="52"/>
        <v>358492</v>
      </c>
      <c r="DD18" s="75">
        <f t="shared" si="53"/>
        <v>1859932</v>
      </c>
      <c r="DE18" s="75">
        <f t="shared" si="54"/>
        <v>201487</v>
      </c>
      <c r="DF18" s="75">
        <f t="shared" si="55"/>
        <v>2025</v>
      </c>
      <c r="DG18" s="75">
        <f t="shared" si="56"/>
        <v>0</v>
      </c>
      <c r="DH18" s="75">
        <f t="shared" si="57"/>
        <v>0</v>
      </c>
      <c r="DI18" s="75">
        <f t="shared" si="58"/>
        <v>18259</v>
      </c>
      <c r="DJ18" s="75">
        <f t="shared" si="59"/>
        <v>3847883</v>
      </c>
    </row>
    <row r="19" spans="1:114" s="50" customFormat="1" ht="12" customHeight="1">
      <c r="A19" s="53" t="s">
        <v>121</v>
      </c>
      <c r="B19" s="54" t="s">
        <v>163</v>
      </c>
      <c r="C19" s="53" t="s">
        <v>164</v>
      </c>
      <c r="D19" s="75">
        <f t="shared" si="6"/>
        <v>505890</v>
      </c>
      <c r="E19" s="75">
        <f t="shared" si="7"/>
        <v>48740</v>
      </c>
      <c r="F19" s="75">
        <v>0</v>
      </c>
      <c r="G19" s="75">
        <v>0</v>
      </c>
      <c r="H19" s="75">
        <v>9500</v>
      </c>
      <c r="I19" s="75">
        <v>39220</v>
      </c>
      <c r="J19" s="76" t="s">
        <v>124</v>
      </c>
      <c r="K19" s="75">
        <v>20</v>
      </c>
      <c r="L19" s="75">
        <v>457150</v>
      </c>
      <c r="M19" s="75">
        <f t="shared" si="8"/>
        <v>13919</v>
      </c>
      <c r="N19" s="75">
        <f t="shared" si="9"/>
        <v>6880</v>
      </c>
      <c r="O19" s="75">
        <v>0</v>
      </c>
      <c r="P19" s="75">
        <v>0</v>
      </c>
      <c r="Q19" s="75">
        <v>0</v>
      </c>
      <c r="R19" s="75">
        <v>6880</v>
      </c>
      <c r="S19" s="76" t="s">
        <v>124</v>
      </c>
      <c r="T19" s="75">
        <v>0</v>
      </c>
      <c r="U19" s="75">
        <v>7039</v>
      </c>
      <c r="V19" s="75">
        <f t="shared" si="10"/>
        <v>519809</v>
      </c>
      <c r="W19" s="75">
        <f t="shared" si="11"/>
        <v>55620</v>
      </c>
      <c r="X19" s="75">
        <f t="shared" si="12"/>
        <v>0</v>
      </c>
      <c r="Y19" s="75">
        <f t="shared" si="13"/>
        <v>0</v>
      </c>
      <c r="Z19" s="75">
        <f t="shared" si="14"/>
        <v>9500</v>
      </c>
      <c r="AA19" s="75">
        <f t="shared" si="15"/>
        <v>46100</v>
      </c>
      <c r="AB19" s="76" t="s">
        <v>124</v>
      </c>
      <c r="AC19" s="75">
        <f t="shared" si="16"/>
        <v>20</v>
      </c>
      <c r="AD19" s="75">
        <f t="shared" si="17"/>
        <v>464189</v>
      </c>
      <c r="AE19" s="75">
        <f t="shared" si="18"/>
        <v>64027</v>
      </c>
      <c r="AF19" s="75">
        <f t="shared" si="19"/>
        <v>64027</v>
      </c>
      <c r="AG19" s="75">
        <v>0</v>
      </c>
      <c r="AH19" s="75">
        <v>59061</v>
      </c>
      <c r="AI19" s="75">
        <v>4966</v>
      </c>
      <c r="AJ19" s="75">
        <v>0</v>
      </c>
      <c r="AK19" s="75">
        <v>0</v>
      </c>
      <c r="AL19" s="75">
        <v>0</v>
      </c>
      <c r="AM19" s="75">
        <f t="shared" si="20"/>
        <v>429084</v>
      </c>
      <c r="AN19" s="75">
        <f t="shared" si="21"/>
        <v>247533</v>
      </c>
      <c r="AO19" s="75">
        <v>37614</v>
      </c>
      <c r="AP19" s="75">
        <v>126535</v>
      </c>
      <c r="AQ19" s="75">
        <v>67613</v>
      </c>
      <c r="AR19" s="75">
        <v>15771</v>
      </c>
      <c r="AS19" s="75">
        <f t="shared" si="22"/>
        <v>97700</v>
      </c>
      <c r="AT19" s="75">
        <v>13892</v>
      </c>
      <c r="AU19" s="75">
        <v>70840</v>
      </c>
      <c r="AV19" s="75">
        <v>12968</v>
      </c>
      <c r="AW19" s="75">
        <v>10720</v>
      </c>
      <c r="AX19" s="75">
        <f t="shared" si="23"/>
        <v>73131</v>
      </c>
      <c r="AY19" s="75"/>
      <c r="AZ19" s="75">
        <v>69982</v>
      </c>
      <c r="BA19" s="75">
        <v>583</v>
      </c>
      <c r="BB19" s="75">
        <v>2566</v>
      </c>
      <c r="BC19" s="75">
        <v>0</v>
      </c>
      <c r="BD19" s="75">
        <v>0</v>
      </c>
      <c r="BE19" s="75">
        <v>12779</v>
      </c>
      <c r="BF19" s="75">
        <f t="shared" si="24"/>
        <v>505890</v>
      </c>
      <c r="BG19" s="75">
        <f t="shared" si="25"/>
        <v>0</v>
      </c>
      <c r="BH19" s="75">
        <f t="shared" si="26"/>
        <v>0</v>
      </c>
      <c r="BI19" s="75">
        <v>0</v>
      </c>
      <c r="BJ19" s="75">
        <v>0</v>
      </c>
      <c r="BK19" s="75">
        <v>0</v>
      </c>
      <c r="BL19" s="75">
        <v>0</v>
      </c>
      <c r="BM19" s="75">
        <v>0</v>
      </c>
      <c r="BN19" s="75">
        <v>0</v>
      </c>
      <c r="BO19" s="75">
        <f t="shared" si="27"/>
        <v>13915</v>
      </c>
      <c r="BP19" s="75">
        <f t="shared" si="28"/>
        <v>11673</v>
      </c>
      <c r="BQ19" s="75">
        <v>1958</v>
      </c>
      <c r="BR19" s="75">
        <v>9715</v>
      </c>
      <c r="BS19" s="75">
        <v>0</v>
      </c>
      <c r="BT19" s="75">
        <v>0</v>
      </c>
      <c r="BU19" s="75">
        <f t="shared" si="29"/>
        <v>2242</v>
      </c>
      <c r="BV19" s="75">
        <v>1602</v>
      </c>
      <c r="BW19" s="75">
        <v>640</v>
      </c>
      <c r="BX19" s="75">
        <v>0</v>
      </c>
      <c r="BY19" s="75">
        <v>0</v>
      </c>
      <c r="BZ19" s="75">
        <f t="shared" si="30"/>
        <v>0</v>
      </c>
      <c r="CA19" s="75">
        <v>0</v>
      </c>
      <c r="CB19" s="75">
        <v>0</v>
      </c>
      <c r="CC19" s="75">
        <v>0</v>
      </c>
      <c r="CD19" s="75">
        <v>0</v>
      </c>
      <c r="CE19" s="75">
        <v>0</v>
      </c>
      <c r="CF19" s="75">
        <v>0</v>
      </c>
      <c r="CG19" s="75">
        <v>4</v>
      </c>
      <c r="CH19" s="75">
        <f t="shared" si="31"/>
        <v>13919</v>
      </c>
      <c r="CI19" s="75">
        <f t="shared" si="32"/>
        <v>64027</v>
      </c>
      <c r="CJ19" s="75">
        <f t="shared" si="33"/>
        <v>64027</v>
      </c>
      <c r="CK19" s="75">
        <f t="shared" si="34"/>
        <v>0</v>
      </c>
      <c r="CL19" s="75">
        <f t="shared" si="35"/>
        <v>59061</v>
      </c>
      <c r="CM19" s="75">
        <f t="shared" si="36"/>
        <v>4966</v>
      </c>
      <c r="CN19" s="75">
        <f t="shared" si="37"/>
        <v>0</v>
      </c>
      <c r="CO19" s="75">
        <f t="shared" si="38"/>
        <v>0</v>
      </c>
      <c r="CP19" s="75">
        <f t="shared" si="39"/>
        <v>0</v>
      </c>
      <c r="CQ19" s="75">
        <f t="shared" si="40"/>
        <v>442999</v>
      </c>
      <c r="CR19" s="75">
        <f t="shared" si="41"/>
        <v>259206</v>
      </c>
      <c r="CS19" s="75">
        <f t="shared" si="42"/>
        <v>39572</v>
      </c>
      <c r="CT19" s="75">
        <f t="shared" si="43"/>
        <v>136250</v>
      </c>
      <c r="CU19" s="75">
        <f t="shared" si="44"/>
        <v>67613</v>
      </c>
      <c r="CV19" s="75">
        <f t="shared" si="45"/>
        <v>15771</v>
      </c>
      <c r="CW19" s="75">
        <f t="shared" si="46"/>
        <v>99942</v>
      </c>
      <c r="CX19" s="75">
        <f t="shared" si="47"/>
        <v>15494</v>
      </c>
      <c r="CY19" s="75">
        <f t="shared" si="48"/>
        <v>71480</v>
      </c>
      <c r="CZ19" s="75">
        <f t="shared" si="49"/>
        <v>12968</v>
      </c>
      <c r="DA19" s="75">
        <f t="shared" si="50"/>
        <v>10720</v>
      </c>
      <c r="DB19" s="75">
        <f t="shared" si="51"/>
        <v>73131</v>
      </c>
      <c r="DC19" s="75">
        <f t="shared" si="52"/>
        <v>0</v>
      </c>
      <c r="DD19" s="75">
        <f t="shared" si="53"/>
        <v>69982</v>
      </c>
      <c r="DE19" s="75">
        <f t="shared" si="54"/>
        <v>583</v>
      </c>
      <c r="DF19" s="75">
        <f t="shared" si="55"/>
        <v>2566</v>
      </c>
      <c r="DG19" s="75">
        <f t="shared" si="56"/>
        <v>0</v>
      </c>
      <c r="DH19" s="75">
        <f t="shared" si="57"/>
        <v>0</v>
      </c>
      <c r="DI19" s="75">
        <f t="shared" si="58"/>
        <v>12783</v>
      </c>
      <c r="DJ19" s="75">
        <f t="shared" si="59"/>
        <v>519809</v>
      </c>
    </row>
    <row r="20" spans="1:114" s="50" customFormat="1" ht="12" customHeight="1">
      <c r="A20" s="53" t="s">
        <v>121</v>
      </c>
      <c r="B20" s="54" t="s">
        <v>165</v>
      </c>
      <c r="C20" s="53" t="s">
        <v>166</v>
      </c>
      <c r="D20" s="75">
        <f t="shared" si="6"/>
        <v>502685</v>
      </c>
      <c r="E20" s="75">
        <f t="shared" si="7"/>
        <v>0</v>
      </c>
      <c r="F20" s="75">
        <v>0</v>
      </c>
      <c r="G20" s="75">
        <v>0</v>
      </c>
      <c r="H20" s="75">
        <v>0</v>
      </c>
      <c r="I20" s="75">
        <v>0</v>
      </c>
      <c r="J20" s="76" t="s">
        <v>124</v>
      </c>
      <c r="K20" s="75">
        <v>0</v>
      </c>
      <c r="L20" s="75">
        <v>502685</v>
      </c>
      <c r="M20" s="75">
        <f t="shared" si="8"/>
        <v>122359</v>
      </c>
      <c r="N20" s="75">
        <f t="shared" si="9"/>
        <v>36868</v>
      </c>
      <c r="O20" s="75">
        <v>0</v>
      </c>
      <c r="P20" s="75">
        <v>0</v>
      </c>
      <c r="Q20" s="75">
        <v>0</v>
      </c>
      <c r="R20" s="75">
        <v>0</v>
      </c>
      <c r="S20" s="76" t="s">
        <v>124</v>
      </c>
      <c r="T20" s="75">
        <v>36868</v>
      </c>
      <c r="U20" s="75">
        <v>85491</v>
      </c>
      <c r="V20" s="75">
        <f t="shared" si="10"/>
        <v>625044</v>
      </c>
      <c r="W20" s="75">
        <f t="shared" si="11"/>
        <v>36868</v>
      </c>
      <c r="X20" s="75">
        <f t="shared" si="12"/>
        <v>0</v>
      </c>
      <c r="Y20" s="75">
        <f t="shared" si="13"/>
        <v>0</v>
      </c>
      <c r="Z20" s="75">
        <f t="shared" si="14"/>
        <v>0</v>
      </c>
      <c r="AA20" s="75">
        <f t="shared" si="15"/>
        <v>0</v>
      </c>
      <c r="AB20" s="76" t="s">
        <v>124</v>
      </c>
      <c r="AC20" s="75">
        <f t="shared" si="16"/>
        <v>36868</v>
      </c>
      <c r="AD20" s="75">
        <f t="shared" si="17"/>
        <v>588176</v>
      </c>
      <c r="AE20" s="75">
        <f t="shared" si="18"/>
        <v>0</v>
      </c>
      <c r="AF20" s="75">
        <f t="shared" si="19"/>
        <v>0</v>
      </c>
      <c r="AG20" s="75">
        <v>0</v>
      </c>
      <c r="AH20" s="75">
        <v>0</v>
      </c>
      <c r="AI20" s="75">
        <v>0</v>
      </c>
      <c r="AJ20" s="75">
        <v>0</v>
      </c>
      <c r="AK20" s="75">
        <v>0</v>
      </c>
      <c r="AL20" s="75">
        <v>22697</v>
      </c>
      <c r="AM20" s="75">
        <f t="shared" si="20"/>
        <v>7791</v>
      </c>
      <c r="AN20" s="75">
        <f t="shared" si="21"/>
        <v>7791</v>
      </c>
      <c r="AO20" s="75">
        <v>7791</v>
      </c>
      <c r="AP20" s="75">
        <v>0</v>
      </c>
      <c r="AQ20" s="75">
        <v>0</v>
      </c>
      <c r="AR20" s="75">
        <v>0</v>
      </c>
      <c r="AS20" s="75">
        <f t="shared" si="22"/>
        <v>0</v>
      </c>
      <c r="AT20" s="75">
        <v>0</v>
      </c>
      <c r="AU20" s="75">
        <v>0</v>
      </c>
      <c r="AV20" s="75">
        <v>0</v>
      </c>
      <c r="AW20" s="75">
        <v>0</v>
      </c>
      <c r="AX20" s="75">
        <f t="shared" si="23"/>
        <v>0</v>
      </c>
      <c r="AY20" s="75">
        <v>0</v>
      </c>
      <c r="AZ20" s="75">
        <v>0</v>
      </c>
      <c r="BA20" s="75">
        <v>0</v>
      </c>
      <c r="BB20" s="75">
        <v>0</v>
      </c>
      <c r="BC20" s="75">
        <v>472197</v>
      </c>
      <c r="BD20" s="75">
        <v>0</v>
      </c>
      <c r="BE20" s="75">
        <v>0</v>
      </c>
      <c r="BF20" s="75">
        <f t="shared" si="24"/>
        <v>7791</v>
      </c>
      <c r="BG20" s="75">
        <f t="shared" si="25"/>
        <v>0</v>
      </c>
      <c r="BH20" s="75">
        <f t="shared" si="26"/>
        <v>0</v>
      </c>
      <c r="BI20" s="75">
        <v>0</v>
      </c>
      <c r="BJ20" s="75">
        <v>0</v>
      </c>
      <c r="BK20" s="75">
        <v>0</v>
      </c>
      <c r="BL20" s="75">
        <v>0</v>
      </c>
      <c r="BM20" s="75">
        <v>0</v>
      </c>
      <c r="BN20" s="75">
        <v>0</v>
      </c>
      <c r="BO20" s="75">
        <f t="shared" si="27"/>
        <v>58509</v>
      </c>
      <c r="BP20" s="75">
        <f t="shared" si="28"/>
        <v>7791</v>
      </c>
      <c r="BQ20" s="75">
        <v>7791</v>
      </c>
      <c r="BR20" s="75">
        <v>0</v>
      </c>
      <c r="BS20" s="75">
        <v>0</v>
      </c>
      <c r="BT20" s="75">
        <v>0</v>
      </c>
      <c r="BU20" s="75">
        <f t="shared" si="29"/>
        <v>0</v>
      </c>
      <c r="BV20" s="75">
        <v>0</v>
      </c>
      <c r="BW20" s="75">
        <v>0</v>
      </c>
      <c r="BX20" s="75">
        <v>0</v>
      </c>
      <c r="BY20" s="75">
        <v>0</v>
      </c>
      <c r="BZ20" s="75">
        <f t="shared" si="30"/>
        <v>50718</v>
      </c>
      <c r="CA20" s="75">
        <v>50718</v>
      </c>
      <c r="CB20" s="75">
        <v>0</v>
      </c>
      <c r="CC20" s="75">
        <v>0</v>
      </c>
      <c r="CD20" s="75">
        <v>0</v>
      </c>
      <c r="CE20" s="75">
        <v>63850</v>
      </c>
      <c r="CF20" s="75">
        <v>0</v>
      </c>
      <c r="CG20" s="75">
        <v>0</v>
      </c>
      <c r="CH20" s="75">
        <f t="shared" si="31"/>
        <v>58509</v>
      </c>
      <c r="CI20" s="75">
        <f t="shared" si="32"/>
        <v>0</v>
      </c>
      <c r="CJ20" s="75">
        <f t="shared" si="33"/>
        <v>0</v>
      </c>
      <c r="CK20" s="75">
        <f t="shared" si="34"/>
        <v>0</v>
      </c>
      <c r="CL20" s="75">
        <f t="shared" si="35"/>
        <v>0</v>
      </c>
      <c r="CM20" s="75">
        <f t="shared" si="36"/>
        <v>0</v>
      </c>
      <c r="CN20" s="75">
        <f t="shared" si="37"/>
        <v>0</v>
      </c>
      <c r="CO20" s="75">
        <f t="shared" si="38"/>
        <v>0</v>
      </c>
      <c r="CP20" s="75">
        <f t="shared" si="39"/>
        <v>22697</v>
      </c>
      <c r="CQ20" s="75">
        <f t="shared" si="40"/>
        <v>66300</v>
      </c>
      <c r="CR20" s="75">
        <f t="shared" si="41"/>
        <v>15582</v>
      </c>
      <c r="CS20" s="75">
        <f t="shared" si="42"/>
        <v>15582</v>
      </c>
      <c r="CT20" s="75">
        <f t="shared" si="43"/>
        <v>0</v>
      </c>
      <c r="CU20" s="75">
        <f t="shared" si="44"/>
        <v>0</v>
      </c>
      <c r="CV20" s="75">
        <f t="shared" si="45"/>
        <v>0</v>
      </c>
      <c r="CW20" s="75">
        <f t="shared" si="46"/>
        <v>0</v>
      </c>
      <c r="CX20" s="75">
        <f t="shared" si="47"/>
        <v>0</v>
      </c>
      <c r="CY20" s="75">
        <f t="shared" si="48"/>
        <v>0</v>
      </c>
      <c r="CZ20" s="75">
        <f t="shared" si="49"/>
        <v>0</v>
      </c>
      <c r="DA20" s="75">
        <f t="shared" si="50"/>
        <v>0</v>
      </c>
      <c r="DB20" s="75">
        <f t="shared" si="51"/>
        <v>50718</v>
      </c>
      <c r="DC20" s="75">
        <f t="shared" si="52"/>
        <v>50718</v>
      </c>
      <c r="DD20" s="75">
        <f t="shared" si="53"/>
        <v>0</v>
      </c>
      <c r="DE20" s="75">
        <f t="shared" si="54"/>
        <v>0</v>
      </c>
      <c r="DF20" s="75">
        <f t="shared" si="55"/>
        <v>0</v>
      </c>
      <c r="DG20" s="75">
        <f t="shared" si="56"/>
        <v>536047</v>
      </c>
      <c r="DH20" s="75">
        <f t="shared" si="57"/>
        <v>0</v>
      </c>
      <c r="DI20" s="75">
        <f t="shared" si="58"/>
        <v>0</v>
      </c>
      <c r="DJ20" s="75">
        <f t="shared" si="59"/>
        <v>66300</v>
      </c>
    </row>
    <row r="21" spans="1:114" s="50" customFormat="1" ht="12" customHeight="1">
      <c r="A21" s="53" t="s">
        <v>121</v>
      </c>
      <c r="B21" s="54" t="s">
        <v>167</v>
      </c>
      <c r="C21" s="53" t="s">
        <v>168</v>
      </c>
      <c r="D21" s="75">
        <f t="shared" si="6"/>
        <v>2298744</v>
      </c>
      <c r="E21" s="75">
        <f t="shared" si="7"/>
        <v>216234</v>
      </c>
      <c r="F21" s="75">
        <v>3094</v>
      </c>
      <c r="G21" s="75">
        <v>0</v>
      </c>
      <c r="H21" s="75">
        <v>13100</v>
      </c>
      <c r="I21" s="75">
        <v>196726</v>
      </c>
      <c r="J21" s="76" t="s">
        <v>124</v>
      </c>
      <c r="K21" s="75">
        <v>3314</v>
      </c>
      <c r="L21" s="75">
        <v>2082510</v>
      </c>
      <c r="M21" s="75">
        <f t="shared" si="8"/>
        <v>93851</v>
      </c>
      <c r="N21" s="75">
        <f t="shared" si="9"/>
        <v>4268</v>
      </c>
      <c r="O21" s="75">
        <v>0</v>
      </c>
      <c r="P21" s="75">
        <v>0</v>
      </c>
      <c r="Q21" s="75">
        <v>0</v>
      </c>
      <c r="R21" s="75">
        <v>4254</v>
      </c>
      <c r="S21" s="76" t="s">
        <v>124</v>
      </c>
      <c r="T21" s="75">
        <v>14</v>
      </c>
      <c r="U21" s="75">
        <v>89583</v>
      </c>
      <c r="V21" s="75">
        <f t="shared" si="10"/>
        <v>2392595</v>
      </c>
      <c r="W21" s="75">
        <f t="shared" si="11"/>
        <v>220502</v>
      </c>
      <c r="X21" s="75">
        <f t="shared" si="12"/>
        <v>3094</v>
      </c>
      <c r="Y21" s="75">
        <f t="shared" si="13"/>
        <v>0</v>
      </c>
      <c r="Z21" s="75">
        <f t="shared" si="14"/>
        <v>13100</v>
      </c>
      <c r="AA21" s="75">
        <f t="shared" si="15"/>
        <v>200980</v>
      </c>
      <c r="AB21" s="76" t="s">
        <v>124</v>
      </c>
      <c r="AC21" s="75">
        <f t="shared" si="16"/>
        <v>3328</v>
      </c>
      <c r="AD21" s="75">
        <f t="shared" si="17"/>
        <v>2172093</v>
      </c>
      <c r="AE21" s="75">
        <f t="shared" si="18"/>
        <v>0</v>
      </c>
      <c r="AF21" s="75">
        <f t="shared" si="19"/>
        <v>0</v>
      </c>
      <c r="AG21" s="75">
        <v>0</v>
      </c>
      <c r="AH21" s="75">
        <v>0</v>
      </c>
      <c r="AI21" s="75">
        <v>0</v>
      </c>
      <c r="AJ21" s="75">
        <v>0</v>
      </c>
      <c r="AK21" s="75">
        <v>0</v>
      </c>
      <c r="AL21" s="75">
        <v>0</v>
      </c>
      <c r="AM21" s="75">
        <f t="shared" si="20"/>
        <v>2222800</v>
      </c>
      <c r="AN21" s="75">
        <f t="shared" si="21"/>
        <v>677179</v>
      </c>
      <c r="AO21" s="75">
        <v>171649</v>
      </c>
      <c r="AP21" s="75">
        <v>377436</v>
      </c>
      <c r="AQ21" s="75">
        <v>128094</v>
      </c>
      <c r="AR21" s="75">
        <v>0</v>
      </c>
      <c r="AS21" s="75">
        <f t="shared" si="22"/>
        <v>358898</v>
      </c>
      <c r="AT21" s="75">
        <v>20876</v>
      </c>
      <c r="AU21" s="75">
        <v>336084</v>
      </c>
      <c r="AV21" s="75">
        <v>1938</v>
      </c>
      <c r="AW21" s="75">
        <v>2546</v>
      </c>
      <c r="AX21" s="75">
        <f t="shared" si="23"/>
        <v>1176974</v>
      </c>
      <c r="AY21" s="75">
        <v>673586</v>
      </c>
      <c r="AZ21" s="75">
        <v>462786</v>
      </c>
      <c r="BA21" s="75">
        <v>1134</v>
      </c>
      <c r="BB21" s="75">
        <v>39468</v>
      </c>
      <c r="BC21" s="75">
        <v>0</v>
      </c>
      <c r="BD21" s="75">
        <v>7203</v>
      </c>
      <c r="BE21" s="75">
        <v>75944</v>
      </c>
      <c r="BF21" s="75">
        <f t="shared" si="24"/>
        <v>2298744</v>
      </c>
      <c r="BG21" s="75">
        <f t="shared" si="25"/>
        <v>0</v>
      </c>
      <c r="BH21" s="75">
        <f t="shared" si="26"/>
        <v>0</v>
      </c>
      <c r="BI21" s="75">
        <v>0</v>
      </c>
      <c r="BJ21" s="75">
        <v>0</v>
      </c>
      <c r="BK21" s="75">
        <v>0</v>
      </c>
      <c r="BL21" s="75">
        <v>0</v>
      </c>
      <c r="BM21" s="75">
        <v>0</v>
      </c>
      <c r="BN21" s="75">
        <v>0</v>
      </c>
      <c r="BO21" s="75">
        <f t="shared" si="27"/>
        <v>93851</v>
      </c>
      <c r="BP21" s="75">
        <f t="shared" si="28"/>
        <v>23305</v>
      </c>
      <c r="BQ21" s="75">
        <v>23305</v>
      </c>
      <c r="BR21" s="75">
        <v>0</v>
      </c>
      <c r="BS21" s="75">
        <v>0</v>
      </c>
      <c r="BT21" s="75">
        <v>0</v>
      </c>
      <c r="BU21" s="75">
        <f t="shared" si="29"/>
        <v>15807</v>
      </c>
      <c r="BV21" s="75">
        <v>191</v>
      </c>
      <c r="BW21" s="75">
        <v>15616</v>
      </c>
      <c r="BX21" s="75">
        <v>0</v>
      </c>
      <c r="BY21" s="75">
        <v>0</v>
      </c>
      <c r="BZ21" s="75">
        <f t="shared" si="30"/>
        <v>54739</v>
      </c>
      <c r="CA21" s="75">
        <v>43652</v>
      </c>
      <c r="CB21" s="75">
        <v>11087</v>
      </c>
      <c r="CC21" s="75">
        <v>0</v>
      </c>
      <c r="CD21" s="75">
        <v>0</v>
      </c>
      <c r="CE21" s="75">
        <v>0</v>
      </c>
      <c r="CF21" s="75">
        <v>0</v>
      </c>
      <c r="CG21" s="75">
        <v>0</v>
      </c>
      <c r="CH21" s="75">
        <f t="shared" si="31"/>
        <v>93851</v>
      </c>
      <c r="CI21" s="75">
        <f t="shared" si="32"/>
        <v>0</v>
      </c>
      <c r="CJ21" s="75">
        <f t="shared" si="33"/>
        <v>0</v>
      </c>
      <c r="CK21" s="75">
        <f t="shared" si="34"/>
        <v>0</v>
      </c>
      <c r="CL21" s="75">
        <f t="shared" si="35"/>
        <v>0</v>
      </c>
      <c r="CM21" s="75">
        <f t="shared" si="36"/>
        <v>0</v>
      </c>
      <c r="CN21" s="75">
        <f t="shared" si="37"/>
        <v>0</v>
      </c>
      <c r="CO21" s="75">
        <f t="shared" si="38"/>
        <v>0</v>
      </c>
      <c r="CP21" s="75">
        <f t="shared" si="39"/>
        <v>0</v>
      </c>
      <c r="CQ21" s="75">
        <f t="shared" si="40"/>
        <v>2316651</v>
      </c>
      <c r="CR21" s="75">
        <f t="shared" si="41"/>
        <v>700484</v>
      </c>
      <c r="CS21" s="75">
        <f t="shared" si="42"/>
        <v>194954</v>
      </c>
      <c r="CT21" s="75">
        <f t="shared" si="43"/>
        <v>377436</v>
      </c>
      <c r="CU21" s="75">
        <f t="shared" si="44"/>
        <v>128094</v>
      </c>
      <c r="CV21" s="75">
        <f t="shared" si="45"/>
        <v>0</v>
      </c>
      <c r="CW21" s="75">
        <f t="shared" si="46"/>
        <v>374705</v>
      </c>
      <c r="CX21" s="75">
        <f t="shared" si="47"/>
        <v>21067</v>
      </c>
      <c r="CY21" s="75">
        <f t="shared" si="48"/>
        <v>351700</v>
      </c>
      <c r="CZ21" s="75">
        <f t="shared" si="49"/>
        <v>1938</v>
      </c>
      <c r="DA21" s="75">
        <f t="shared" si="50"/>
        <v>2546</v>
      </c>
      <c r="DB21" s="75">
        <f t="shared" si="51"/>
        <v>1231713</v>
      </c>
      <c r="DC21" s="75">
        <f t="shared" si="52"/>
        <v>717238</v>
      </c>
      <c r="DD21" s="75">
        <f t="shared" si="53"/>
        <v>473873</v>
      </c>
      <c r="DE21" s="75">
        <f t="shared" si="54"/>
        <v>1134</v>
      </c>
      <c r="DF21" s="75">
        <f t="shared" si="55"/>
        <v>39468</v>
      </c>
      <c r="DG21" s="75">
        <f t="shared" si="56"/>
        <v>0</v>
      </c>
      <c r="DH21" s="75">
        <f t="shared" si="57"/>
        <v>7203</v>
      </c>
      <c r="DI21" s="75">
        <f t="shared" si="58"/>
        <v>75944</v>
      </c>
      <c r="DJ21" s="75">
        <f t="shared" si="59"/>
        <v>2392595</v>
      </c>
    </row>
    <row r="22" spans="1:114" s="50" customFormat="1" ht="12" customHeight="1">
      <c r="A22" s="53" t="s">
        <v>121</v>
      </c>
      <c r="B22" s="54" t="s">
        <v>169</v>
      </c>
      <c r="C22" s="53" t="s">
        <v>170</v>
      </c>
      <c r="D22" s="75">
        <f t="shared" si="6"/>
        <v>1185502</v>
      </c>
      <c r="E22" s="75">
        <f t="shared" si="7"/>
        <v>283963</v>
      </c>
      <c r="F22" s="75">
        <v>0</v>
      </c>
      <c r="G22" s="75">
        <v>0</v>
      </c>
      <c r="H22" s="75">
        <v>182500</v>
      </c>
      <c r="I22" s="75">
        <v>73611</v>
      </c>
      <c r="J22" s="76" t="s">
        <v>124</v>
      </c>
      <c r="K22" s="75">
        <v>27852</v>
      </c>
      <c r="L22" s="75">
        <v>901539</v>
      </c>
      <c r="M22" s="75">
        <f t="shared" si="8"/>
        <v>92585</v>
      </c>
      <c r="N22" s="75">
        <f t="shared" si="9"/>
        <v>7123</v>
      </c>
      <c r="O22" s="75">
        <v>0</v>
      </c>
      <c r="P22" s="75">
        <v>0</v>
      </c>
      <c r="Q22" s="75">
        <v>0</v>
      </c>
      <c r="R22" s="75">
        <v>7123</v>
      </c>
      <c r="S22" s="76" t="s">
        <v>124</v>
      </c>
      <c r="T22" s="75">
        <v>0</v>
      </c>
      <c r="U22" s="75">
        <v>85462</v>
      </c>
      <c r="V22" s="75">
        <f t="shared" si="10"/>
        <v>1278087</v>
      </c>
      <c r="W22" s="75">
        <f t="shared" si="11"/>
        <v>291086</v>
      </c>
      <c r="X22" s="75">
        <f t="shared" si="12"/>
        <v>0</v>
      </c>
      <c r="Y22" s="75">
        <f t="shared" si="13"/>
        <v>0</v>
      </c>
      <c r="Z22" s="75">
        <f t="shared" si="14"/>
        <v>182500</v>
      </c>
      <c r="AA22" s="75">
        <f t="shared" si="15"/>
        <v>80734</v>
      </c>
      <c r="AB22" s="76" t="s">
        <v>124</v>
      </c>
      <c r="AC22" s="75">
        <f t="shared" si="16"/>
        <v>27852</v>
      </c>
      <c r="AD22" s="75">
        <f t="shared" si="17"/>
        <v>987001</v>
      </c>
      <c r="AE22" s="75">
        <f t="shared" si="18"/>
        <v>192150</v>
      </c>
      <c r="AF22" s="75">
        <f t="shared" si="19"/>
        <v>192150</v>
      </c>
      <c r="AG22" s="75">
        <v>0</v>
      </c>
      <c r="AH22" s="75">
        <v>192150</v>
      </c>
      <c r="AI22" s="75">
        <v>0</v>
      </c>
      <c r="AJ22" s="75">
        <v>0</v>
      </c>
      <c r="AK22" s="75">
        <v>0</v>
      </c>
      <c r="AL22" s="75">
        <v>0</v>
      </c>
      <c r="AM22" s="75">
        <f t="shared" si="20"/>
        <v>993352</v>
      </c>
      <c r="AN22" s="75">
        <f t="shared" si="21"/>
        <v>337911</v>
      </c>
      <c r="AO22" s="75">
        <v>61238</v>
      </c>
      <c r="AP22" s="75">
        <v>199280</v>
      </c>
      <c r="AQ22" s="75">
        <v>51229</v>
      </c>
      <c r="AR22" s="75">
        <v>26164</v>
      </c>
      <c r="AS22" s="75">
        <f t="shared" si="22"/>
        <v>184121</v>
      </c>
      <c r="AT22" s="75">
        <v>13495</v>
      </c>
      <c r="AU22" s="75">
        <v>124473</v>
      </c>
      <c r="AV22" s="75">
        <v>46153</v>
      </c>
      <c r="AW22" s="75">
        <v>0</v>
      </c>
      <c r="AX22" s="75">
        <f t="shared" si="23"/>
        <v>471320</v>
      </c>
      <c r="AY22" s="75">
        <v>139455</v>
      </c>
      <c r="AZ22" s="75">
        <v>326508</v>
      </c>
      <c r="BA22" s="75">
        <v>4412</v>
      </c>
      <c r="BB22" s="75">
        <v>945</v>
      </c>
      <c r="BC22" s="75">
        <v>0</v>
      </c>
      <c r="BD22" s="75">
        <v>0</v>
      </c>
      <c r="BE22" s="75">
        <v>0</v>
      </c>
      <c r="BF22" s="75">
        <f t="shared" si="24"/>
        <v>1185502</v>
      </c>
      <c r="BG22" s="75">
        <f t="shared" si="25"/>
        <v>0</v>
      </c>
      <c r="BH22" s="75">
        <f t="shared" si="26"/>
        <v>0</v>
      </c>
      <c r="BI22" s="75">
        <v>0</v>
      </c>
      <c r="BJ22" s="75">
        <v>0</v>
      </c>
      <c r="BK22" s="75">
        <v>0</v>
      </c>
      <c r="BL22" s="75">
        <v>0</v>
      </c>
      <c r="BM22" s="75">
        <v>0</v>
      </c>
      <c r="BN22" s="75">
        <v>0</v>
      </c>
      <c r="BO22" s="75">
        <f t="shared" si="27"/>
        <v>92585</v>
      </c>
      <c r="BP22" s="75">
        <f t="shared" si="28"/>
        <v>16670</v>
      </c>
      <c r="BQ22" s="75">
        <v>16670</v>
      </c>
      <c r="BR22" s="75">
        <v>0</v>
      </c>
      <c r="BS22" s="75">
        <v>0</v>
      </c>
      <c r="BT22" s="75">
        <v>0</v>
      </c>
      <c r="BU22" s="75">
        <f t="shared" si="29"/>
        <v>42036</v>
      </c>
      <c r="BV22" s="75">
        <v>0</v>
      </c>
      <c r="BW22" s="75">
        <v>42036</v>
      </c>
      <c r="BX22" s="75">
        <v>0</v>
      </c>
      <c r="BY22" s="75">
        <v>0</v>
      </c>
      <c r="BZ22" s="75">
        <f t="shared" si="30"/>
        <v>33879</v>
      </c>
      <c r="CA22" s="75">
        <v>0</v>
      </c>
      <c r="CB22" s="75">
        <v>33879</v>
      </c>
      <c r="CC22" s="75">
        <v>0</v>
      </c>
      <c r="CD22" s="75">
        <v>0</v>
      </c>
      <c r="CE22" s="75">
        <v>0</v>
      </c>
      <c r="CF22" s="75">
        <v>0</v>
      </c>
      <c r="CG22" s="75">
        <v>0</v>
      </c>
      <c r="CH22" s="75">
        <f t="shared" si="31"/>
        <v>92585</v>
      </c>
      <c r="CI22" s="75">
        <f t="shared" si="32"/>
        <v>192150</v>
      </c>
      <c r="CJ22" s="75">
        <f t="shared" si="33"/>
        <v>192150</v>
      </c>
      <c r="CK22" s="75">
        <f t="shared" si="34"/>
        <v>0</v>
      </c>
      <c r="CL22" s="75">
        <f t="shared" si="35"/>
        <v>192150</v>
      </c>
      <c r="CM22" s="75">
        <f t="shared" si="36"/>
        <v>0</v>
      </c>
      <c r="CN22" s="75">
        <f t="shared" si="37"/>
        <v>0</v>
      </c>
      <c r="CO22" s="75">
        <f t="shared" si="38"/>
        <v>0</v>
      </c>
      <c r="CP22" s="75">
        <f t="shared" si="39"/>
        <v>0</v>
      </c>
      <c r="CQ22" s="75">
        <f t="shared" si="40"/>
        <v>1085937</v>
      </c>
      <c r="CR22" s="75">
        <f t="shared" si="41"/>
        <v>354581</v>
      </c>
      <c r="CS22" s="75">
        <f t="shared" si="42"/>
        <v>77908</v>
      </c>
      <c r="CT22" s="75">
        <f t="shared" si="43"/>
        <v>199280</v>
      </c>
      <c r="CU22" s="75">
        <f t="shared" si="44"/>
        <v>51229</v>
      </c>
      <c r="CV22" s="75">
        <f t="shared" si="45"/>
        <v>26164</v>
      </c>
      <c r="CW22" s="75">
        <f t="shared" si="46"/>
        <v>226157</v>
      </c>
      <c r="CX22" s="75">
        <f t="shared" si="47"/>
        <v>13495</v>
      </c>
      <c r="CY22" s="75">
        <f t="shared" si="48"/>
        <v>166509</v>
      </c>
      <c r="CZ22" s="75">
        <f t="shared" si="49"/>
        <v>46153</v>
      </c>
      <c r="DA22" s="75">
        <f t="shared" si="50"/>
        <v>0</v>
      </c>
      <c r="DB22" s="75">
        <f t="shared" si="51"/>
        <v>505199</v>
      </c>
      <c r="DC22" s="75">
        <f t="shared" si="52"/>
        <v>139455</v>
      </c>
      <c r="DD22" s="75">
        <f t="shared" si="53"/>
        <v>360387</v>
      </c>
      <c r="DE22" s="75">
        <f t="shared" si="54"/>
        <v>4412</v>
      </c>
      <c r="DF22" s="75">
        <f t="shared" si="55"/>
        <v>945</v>
      </c>
      <c r="DG22" s="75">
        <f t="shared" si="56"/>
        <v>0</v>
      </c>
      <c r="DH22" s="75">
        <f t="shared" si="57"/>
        <v>0</v>
      </c>
      <c r="DI22" s="75">
        <f t="shared" si="58"/>
        <v>0</v>
      </c>
      <c r="DJ22" s="75">
        <f t="shared" si="59"/>
        <v>1278087</v>
      </c>
    </row>
    <row r="23" spans="1:114" s="50" customFormat="1" ht="12" customHeight="1">
      <c r="A23" s="53" t="s">
        <v>121</v>
      </c>
      <c r="B23" s="54" t="s">
        <v>171</v>
      </c>
      <c r="C23" s="53" t="s">
        <v>172</v>
      </c>
      <c r="D23" s="75">
        <f t="shared" si="6"/>
        <v>1857976</v>
      </c>
      <c r="E23" s="75">
        <f t="shared" si="7"/>
        <v>126961</v>
      </c>
      <c r="F23" s="75">
        <v>1311</v>
      </c>
      <c r="G23" s="75">
        <v>0</v>
      </c>
      <c r="H23" s="75">
        <v>0</v>
      </c>
      <c r="I23" s="75">
        <v>102034</v>
      </c>
      <c r="J23" s="76" t="s">
        <v>124</v>
      </c>
      <c r="K23" s="75">
        <v>23616</v>
      </c>
      <c r="L23" s="75">
        <v>1731015</v>
      </c>
      <c r="M23" s="75">
        <f t="shared" si="8"/>
        <v>214635</v>
      </c>
      <c r="N23" s="75">
        <f t="shared" si="9"/>
        <v>36851</v>
      </c>
      <c r="O23" s="75">
        <v>371</v>
      </c>
      <c r="P23" s="75">
        <v>0</v>
      </c>
      <c r="Q23" s="75">
        <v>0</v>
      </c>
      <c r="R23" s="75">
        <v>36408</v>
      </c>
      <c r="S23" s="76" t="s">
        <v>124</v>
      </c>
      <c r="T23" s="75">
        <v>72</v>
      </c>
      <c r="U23" s="75">
        <v>177784</v>
      </c>
      <c r="V23" s="75">
        <f t="shared" si="10"/>
        <v>2072611</v>
      </c>
      <c r="W23" s="75">
        <f t="shared" si="11"/>
        <v>163812</v>
      </c>
      <c r="X23" s="75">
        <f t="shared" si="12"/>
        <v>1682</v>
      </c>
      <c r="Y23" s="75">
        <f t="shared" si="13"/>
        <v>0</v>
      </c>
      <c r="Z23" s="75">
        <f t="shared" si="14"/>
        <v>0</v>
      </c>
      <c r="AA23" s="75">
        <f t="shared" si="15"/>
        <v>138442</v>
      </c>
      <c r="AB23" s="76" t="s">
        <v>124</v>
      </c>
      <c r="AC23" s="75">
        <f t="shared" si="16"/>
        <v>23688</v>
      </c>
      <c r="AD23" s="75">
        <f t="shared" si="17"/>
        <v>1908799</v>
      </c>
      <c r="AE23" s="75">
        <f t="shared" si="18"/>
        <v>2377</v>
      </c>
      <c r="AF23" s="75">
        <f t="shared" si="19"/>
        <v>2377</v>
      </c>
      <c r="AG23" s="75">
        <v>0</v>
      </c>
      <c r="AH23" s="75">
        <v>0</v>
      </c>
      <c r="AI23" s="75">
        <v>2377</v>
      </c>
      <c r="AJ23" s="75">
        <v>0</v>
      </c>
      <c r="AK23" s="75">
        <v>0</v>
      </c>
      <c r="AL23" s="75">
        <v>0</v>
      </c>
      <c r="AM23" s="75">
        <f t="shared" si="20"/>
        <v>1805537</v>
      </c>
      <c r="AN23" s="75">
        <f t="shared" si="21"/>
        <v>492235</v>
      </c>
      <c r="AO23" s="75">
        <v>126244</v>
      </c>
      <c r="AP23" s="75">
        <v>157810</v>
      </c>
      <c r="AQ23" s="75">
        <v>181879</v>
      </c>
      <c r="AR23" s="75">
        <v>26302</v>
      </c>
      <c r="AS23" s="75">
        <f t="shared" si="22"/>
        <v>214597</v>
      </c>
      <c r="AT23" s="75">
        <v>21228</v>
      </c>
      <c r="AU23" s="75">
        <v>168382</v>
      </c>
      <c r="AV23" s="75">
        <v>24987</v>
      </c>
      <c r="AW23" s="75">
        <v>0</v>
      </c>
      <c r="AX23" s="75">
        <f t="shared" si="23"/>
        <v>1098705</v>
      </c>
      <c r="AY23" s="75">
        <v>188415</v>
      </c>
      <c r="AZ23" s="75">
        <v>909269</v>
      </c>
      <c r="BA23" s="75">
        <v>0</v>
      </c>
      <c r="BB23" s="75">
        <v>1021</v>
      </c>
      <c r="BC23" s="75">
        <v>0</v>
      </c>
      <c r="BD23" s="75">
        <v>0</v>
      </c>
      <c r="BE23" s="75">
        <v>50062</v>
      </c>
      <c r="BF23" s="75">
        <f t="shared" si="24"/>
        <v>1857976</v>
      </c>
      <c r="BG23" s="75">
        <f t="shared" si="25"/>
        <v>0</v>
      </c>
      <c r="BH23" s="75">
        <f t="shared" si="26"/>
        <v>0</v>
      </c>
      <c r="BI23" s="75">
        <v>0</v>
      </c>
      <c r="BJ23" s="75">
        <v>0</v>
      </c>
      <c r="BK23" s="75">
        <v>0</v>
      </c>
      <c r="BL23" s="75">
        <v>0</v>
      </c>
      <c r="BM23" s="75">
        <v>0</v>
      </c>
      <c r="BN23" s="75">
        <v>0</v>
      </c>
      <c r="BO23" s="75">
        <f t="shared" si="27"/>
        <v>213094</v>
      </c>
      <c r="BP23" s="75">
        <f t="shared" si="28"/>
        <v>71280</v>
      </c>
      <c r="BQ23" s="75">
        <v>21335</v>
      </c>
      <c r="BR23" s="75">
        <v>49945</v>
      </c>
      <c r="BS23" s="75">
        <v>0</v>
      </c>
      <c r="BT23" s="75">
        <v>0</v>
      </c>
      <c r="BU23" s="75">
        <f t="shared" si="29"/>
        <v>48945</v>
      </c>
      <c r="BV23" s="75">
        <v>1716</v>
      </c>
      <c r="BW23" s="75">
        <v>0</v>
      </c>
      <c r="BX23" s="75">
        <v>47229</v>
      </c>
      <c r="BY23" s="75">
        <v>0</v>
      </c>
      <c r="BZ23" s="75">
        <f t="shared" si="30"/>
        <v>92869</v>
      </c>
      <c r="CA23" s="75">
        <v>50229</v>
      </c>
      <c r="CB23" s="75">
        <v>42640</v>
      </c>
      <c r="CC23" s="75">
        <v>0</v>
      </c>
      <c r="CD23" s="75">
        <v>0</v>
      </c>
      <c r="CE23" s="75">
        <v>0</v>
      </c>
      <c r="CF23" s="75">
        <v>0</v>
      </c>
      <c r="CG23" s="75">
        <v>1541</v>
      </c>
      <c r="CH23" s="75">
        <f t="shared" si="31"/>
        <v>214635</v>
      </c>
      <c r="CI23" s="75">
        <f t="shared" si="32"/>
        <v>2377</v>
      </c>
      <c r="CJ23" s="75">
        <f t="shared" si="33"/>
        <v>2377</v>
      </c>
      <c r="CK23" s="75">
        <f t="shared" si="34"/>
        <v>0</v>
      </c>
      <c r="CL23" s="75">
        <f t="shared" si="35"/>
        <v>0</v>
      </c>
      <c r="CM23" s="75">
        <f t="shared" si="36"/>
        <v>2377</v>
      </c>
      <c r="CN23" s="75">
        <f t="shared" si="37"/>
        <v>0</v>
      </c>
      <c r="CO23" s="75">
        <f t="shared" si="38"/>
        <v>0</v>
      </c>
      <c r="CP23" s="75">
        <f t="shared" si="39"/>
        <v>0</v>
      </c>
      <c r="CQ23" s="75">
        <f t="shared" si="40"/>
        <v>2018631</v>
      </c>
      <c r="CR23" s="75">
        <f t="shared" si="41"/>
        <v>563515</v>
      </c>
      <c r="CS23" s="75">
        <f t="shared" si="42"/>
        <v>147579</v>
      </c>
      <c r="CT23" s="75">
        <f t="shared" si="43"/>
        <v>207755</v>
      </c>
      <c r="CU23" s="75">
        <f t="shared" si="44"/>
        <v>181879</v>
      </c>
      <c r="CV23" s="75">
        <f t="shared" si="45"/>
        <v>26302</v>
      </c>
      <c r="CW23" s="75">
        <f t="shared" si="46"/>
        <v>263542</v>
      </c>
      <c r="CX23" s="75">
        <f t="shared" si="47"/>
        <v>22944</v>
      </c>
      <c r="CY23" s="75">
        <f t="shared" si="48"/>
        <v>168382</v>
      </c>
      <c r="CZ23" s="75">
        <f t="shared" si="49"/>
        <v>72216</v>
      </c>
      <c r="DA23" s="75">
        <f t="shared" si="50"/>
        <v>0</v>
      </c>
      <c r="DB23" s="75">
        <f t="shared" si="51"/>
        <v>1191574</v>
      </c>
      <c r="DC23" s="75">
        <f t="shared" si="52"/>
        <v>238644</v>
      </c>
      <c r="DD23" s="75">
        <f t="shared" si="53"/>
        <v>951909</v>
      </c>
      <c r="DE23" s="75">
        <f t="shared" si="54"/>
        <v>0</v>
      </c>
      <c r="DF23" s="75">
        <f t="shared" si="55"/>
        <v>1021</v>
      </c>
      <c r="DG23" s="75">
        <f t="shared" si="56"/>
        <v>0</v>
      </c>
      <c r="DH23" s="75">
        <f t="shared" si="57"/>
        <v>0</v>
      </c>
      <c r="DI23" s="75">
        <f t="shared" si="58"/>
        <v>51603</v>
      </c>
      <c r="DJ23" s="75">
        <f t="shared" si="59"/>
        <v>2072611</v>
      </c>
    </row>
    <row r="24" spans="1:114" s="50" customFormat="1" ht="12" customHeight="1">
      <c r="A24" s="53" t="s">
        <v>121</v>
      </c>
      <c r="B24" s="54" t="s">
        <v>173</v>
      </c>
      <c r="C24" s="53" t="s">
        <v>174</v>
      </c>
      <c r="D24" s="75">
        <f t="shared" si="6"/>
        <v>2054089</v>
      </c>
      <c r="E24" s="75">
        <f t="shared" si="7"/>
        <v>7676</v>
      </c>
      <c r="F24" s="75">
        <v>0</v>
      </c>
      <c r="G24" s="75">
        <v>0</v>
      </c>
      <c r="H24" s="75">
        <v>2900</v>
      </c>
      <c r="I24" s="75">
        <v>4776</v>
      </c>
      <c r="J24" s="76" t="s">
        <v>124</v>
      </c>
      <c r="K24" s="75">
        <v>0</v>
      </c>
      <c r="L24" s="75">
        <v>2046413</v>
      </c>
      <c r="M24" s="75">
        <f t="shared" si="8"/>
        <v>95866</v>
      </c>
      <c r="N24" s="75">
        <f t="shared" si="9"/>
        <v>11094</v>
      </c>
      <c r="O24" s="75">
        <v>0</v>
      </c>
      <c r="P24" s="75">
        <v>150</v>
      </c>
      <c r="Q24" s="75">
        <v>0</v>
      </c>
      <c r="R24" s="75">
        <v>10944</v>
      </c>
      <c r="S24" s="76" t="s">
        <v>124</v>
      </c>
      <c r="T24" s="75">
        <v>0</v>
      </c>
      <c r="U24" s="75">
        <v>84772</v>
      </c>
      <c r="V24" s="75">
        <f t="shared" si="10"/>
        <v>2149955</v>
      </c>
      <c r="W24" s="75">
        <f t="shared" si="11"/>
        <v>18770</v>
      </c>
      <c r="X24" s="75">
        <f t="shared" si="12"/>
        <v>0</v>
      </c>
      <c r="Y24" s="75">
        <f t="shared" si="13"/>
        <v>150</v>
      </c>
      <c r="Z24" s="75">
        <f t="shared" si="14"/>
        <v>2900</v>
      </c>
      <c r="AA24" s="75">
        <f t="shared" si="15"/>
        <v>15720</v>
      </c>
      <c r="AB24" s="76" t="s">
        <v>124</v>
      </c>
      <c r="AC24" s="75">
        <f t="shared" si="16"/>
        <v>0</v>
      </c>
      <c r="AD24" s="75">
        <f t="shared" si="17"/>
        <v>2131185</v>
      </c>
      <c r="AE24" s="75">
        <f t="shared" si="18"/>
        <v>4838</v>
      </c>
      <c r="AF24" s="75">
        <f t="shared" si="19"/>
        <v>4838</v>
      </c>
      <c r="AG24" s="75">
        <v>0</v>
      </c>
      <c r="AH24" s="75">
        <v>0</v>
      </c>
      <c r="AI24" s="75">
        <v>4838</v>
      </c>
      <c r="AJ24" s="75">
        <v>0</v>
      </c>
      <c r="AK24" s="75">
        <v>0</v>
      </c>
      <c r="AL24" s="75">
        <v>0</v>
      </c>
      <c r="AM24" s="75">
        <f t="shared" si="20"/>
        <v>1245787</v>
      </c>
      <c r="AN24" s="75">
        <f t="shared" si="21"/>
        <v>729624</v>
      </c>
      <c r="AO24" s="75">
        <v>58425</v>
      </c>
      <c r="AP24" s="75">
        <v>671199</v>
      </c>
      <c r="AQ24" s="75">
        <v>0</v>
      </c>
      <c r="AR24" s="75">
        <v>0</v>
      </c>
      <c r="AS24" s="75">
        <f t="shared" si="22"/>
        <v>37470</v>
      </c>
      <c r="AT24" s="75">
        <v>37470</v>
      </c>
      <c r="AU24" s="75">
        <v>0</v>
      </c>
      <c r="AV24" s="75">
        <v>0</v>
      </c>
      <c r="AW24" s="75">
        <v>0</v>
      </c>
      <c r="AX24" s="75">
        <f t="shared" si="23"/>
        <v>478693</v>
      </c>
      <c r="AY24" s="75">
        <v>478693</v>
      </c>
      <c r="AZ24" s="75">
        <v>0</v>
      </c>
      <c r="BA24" s="75">
        <v>0</v>
      </c>
      <c r="BB24" s="75">
        <v>0</v>
      </c>
      <c r="BC24" s="75">
        <v>795628</v>
      </c>
      <c r="BD24" s="75">
        <v>0</v>
      </c>
      <c r="BE24" s="75">
        <v>7836</v>
      </c>
      <c r="BF24" s="75">
        <f t="shared" si="24"/>
        <v>1258461</v>
      </c>
      <c r="BG24" s="75">
        <f t="shared" si="25"/>
        <v>0</v>
      </c>
      <c r="BH24" s="75">
        <f t="shared" si="26"/>
        <v>0</v>
      </c>
      <c r="BI24" s="75">
        <v>0</v>
      </c>
      <c r="BJ24" s="75">
        <v>0</v>
      </c>
      <c r="BK24" s="75">
        <v>0</v>
      </c>
      <c r="BL24" s="75">
        <v>0</v>
      </c>
      <c r="BM24" s="75">
        <v>0</v>
      </c>
      <c r="BN24" s="75">
        <v>0</v>
      </c>
      <c r="BO24" s="75">
        <f t="shared" si="27"/>
        <v>95377</v>
      </c>
      <c r="BP24" s="75">
        <f t="shared" si="28"/>
        <v>3895</v>
      </c>
      <c r="BQ24" s="75">
        <v>3895</v>
      </c>
      <c r="BR24" s="75">
        <v>0</v>
      </c>
      <c r="BS24" s="75"/>
      <c r="BT24" s="75">
        <v>0</v>
      </c>
      <c r="BU24" s="75">
        <f t="shared" si="29"/>
        <v>16635</v>
      </c>
      <c r="BV24" s="75"/>
      <c r="BW24" s="75">
        <v>16635</v>
      </c>
      <c r="BX24" s="75">
        <v>0</v>
      </c>
      <c r="BY24" s="75">
        <v>0</v>
      </c>
      <c r="BZ24" s="75">
        <f t="shared" si="30"/>
        <v>74847</v>
      </c>
      <c r="CA24" s="75">
        <v>48064</v>
      </c>
      <c r="CB24" s="75">
        <v>20790</v>
      </c>
      <c r="CC24" s="75">
        <v>0</v>
      </c>
      <c r="CD24" s="75">
        <v>5993</v>
      </c>
      <c r="CE24" s="75">
        <v>0</v>
      </c>
      <c r="CF24" s="75">
        <v>0</v>
      </c>
      <c r="CG24" s="75">
        <v>489</v>
      </c>
      <c r="CH24" s="75">
        <f t="shared" si="31"/>
        <v>95866</v>
      </c>
      <c r="CI24" s="75">
        <f t="shared" si="32"/>
        <v>4838</v>
      </c>
      <c r="CJ24" s="75">
        <f t="shared" si="33"/>
        <v>4838</v>
      </c>
      <c r="CK24" s="75">
        <f t="shared" si="34"/>
        <v>0</v>
      </c>
      <c r="CL24" s="75">
        <f t="shared" si="35"/>
        <v>0</v>
      </c>
      <c r="CM24" s="75">
        <f t="shared" si="36"/>
        <v>4838</v>
      </c>
      <c r="CN24" s="75">
        <f t="shared" si="37"/>
        <v>0</v>
      </c>
      <c r="CO24" s="75">
        <f t="shared" si="38"/>
        <v>0</v>
      </c>
      <c r="CP24" s="75">
        <f t="shared" si="39"/>
        <v>0</v>
      </c>
      <c r="CQ24" s="75">
        <f t="shared" si="40"/>
        <v>1341164</v>
      </c>
      <c r="CR24" s="75">
        <f t="shared" si="41"/>
        <v>733519</v>
      </c>
      <c r="CS24" s="75">
        <f t="shared" si="42"/>
        <v>62320</v>
      </c>
      <c r="CT24" s="75">
        <f t="shared" si="43"/>
        <v>671199</v>
      </c>
      <c r="CU24" s="75">
        <f t="shared" si="44"/>
        <v>0</v>
      </c>
      <c r="CV24" s="75">
        <f t="shared" si="45"/>
        <v>0</v>
      </c>
      <c r="CW24" s="75">
        <f t="shared" si="46"/>
        <v>54105</v>
      </c>
      <c r="CX24" s="75">
        <f t="shared" si="47"/>
        <v>37470</v>
      </c>
      <c r="CY24" s="75">
        <f t="shared" si="48"/>
        <v>16635</v>
      </c>
      <c r="CZ24" s="75">
        <f t="shared" si="49"/>
        <v>0</v>
      </c>
      <c r="DA24" s="75">
        <f t="shared" si="50"/>
        <v>0</v>
      </c>
      <c r="DB24" s="75">
        <f t="shared" si="51"/>
        <v>553540</v>
      </c>
      <c r="DC24" s="75">
        <f t="shared" si="52"/>
        <v>526757</v>
      </c>
      <c r="DD24" s="75">
        <f t="shared" si="53"/>
        <v>20790</v>
      </c>
      <c r="DE24" s="75">
        <f t="shared" si="54"/>
        <v>0</v>
      </c>
      <c r="DF24" s="75">
        <f t="shared" si="55"/>
        <v>5993</v>
      </c>
      <c r="DG24" s="75">
        <f t="shared" si="56"/>
        <v>795628</v>
      </c>
      <c r="DH24" s="75">
        <f t="shared" si="57"/>
        <v>0</v>
      </c>
      <c r="DI24" s="75">
        <f t="shared" si="58"/>
        <v>8325</v>
      </c>
      <c r="DJ24" s="75">
        <f t="shared" si="59"/>
        <v>1354327</v>
      </c>
    </row>
    <row r="25" spans="1:114" s="50" customFormat="1" ht="12" customHeight="1">
      <c r="A25" s="53" t="s">
        <v>121</v>
      </c>
      <c r="B25" s="54" t="s">
        <v>175</v>
      </c>
      <c r="C25" s="53" t="s">
        <v>176</v>
      </c>
      <c r="D25" s="75">
        <f t="shared" si="6"/>
        <v>358305</v>
      </c>
      <c r="E25" s="75">
        <f t="shared" si="7"/>
        <v>17510</v>
      </c>
      <c r="F25" s="75">
        <v>0</v>
      </c>
      <c r="G25" s="75">
        <v>0</v>
      </c>
      <c r="H25" s="75">
        <v>0</v>
      </c>
      <c r="I25" s="75">
        <v>1812</v>
      </c>
      <c r="J25" s="76" t="s">
        <v>124</v>
      </c>
      <c r="K25" s="75">
        <v>15698</v>
      </c>
      <c r="L25" s="75">
        <v>340795</v>
      </c>
      <c r="M25" s="75">
        <f t="shared" si="8"/>
        <v>114252</v>
      </c>
      <c r="N25" s="75">
        <f t="shared" si="9"/>
        <v>23944</v>
      </c>
      <c r="O25" s="75">
        <v>0</v>
      </c>
      <c r="P25" s="75">
        <v>0</v>
      </c>
      <c r="Q25" s="75">
        <v>0</v>
      </c>
      <c r="R25" s="75">
        <v>19900</v>
      </c>
      <c r="S25" s="76" t="s">
        <v>124</v>
      </c>
      <c r="T25" s="75">
        <v>4044</v>
      </c>
      <c r="U25" s="75">
        <v>90308</v>
      </c>
      <c r="V25" s="75">
        <f t="shared" si="10"/>
        <v>472557</v>
      </c>
      <c r="W25" s="75">
        <f t="shared" si="11"/>
        <v>41454</v>
      </c>
      <c r="X25" s="75">
        <f t="shared" si="12"/>
        <v>0</v>
      </c>
      <c r="Y25" s="75">
        <f t="shared" si="13"/>
        <v>0</v>
      </c>
      <c r="Z25" s="75">
        <f t="shared" si="14"/>
        <v>0</v>
      </c>
      <c r="AA25" s="75">
        <f t="shared" si="15"/>
        <v>21712</v>
      </c>
      <c r="AB25" s="76" t="s">
        <v>124</v>
      </c>
      <c r="AC25" s="75">
        <f t="shared" si="16"/>
        <v>19742</v>
      </c>
      <c r="AD25" s="75">
        <f t="shared" si="17"/>
        <v>431103</v>
      </c>
      <c r="AE25" s="75">
        <f t="shared" si="18"/>
        <v>769</v>
      </c>
      <c r="AF25" s="75">
        <f t="shared" si="19"/>
        <v>769</v>
      </c>
      <c r="AG25" s="75">
        <v>0</v>
      </c>
      <c r="AH25" s="75">
        <v>0</v>
      </c>
      <c r="AI25" s="75">
        <v>769</v>
      </c>
      <c r="AJ25" s="75">
        <v>0</v>
      </c>
      <c r="AK25" s="75">
        <v>0</v>
      </c>
      <c r="AL25" s="75">
        <v>0</v>
      </c>
      <c r="AM25" s="75">
        <f t="shared" si="20"/>
        <v>179165</v>
      </c>
      <c r="AN25" s="75">
        <f t="shared" si="21"/>
        <v>125448</v>
      </c>
      <c r="AO25" s="75">
        <v>27838</v>
      </c>
      <c r="AP25" s="75">
        <v>82411</v>
      </c>
      <c r="AQ25" s="75">
        <v>0</v>
      </c>
      <c r="AR25" s="75">
        <v>15199</v>
      </c>
      <c r="AS25" s="75">
        <f t="shared" si="22"/>
        <v>19735</v>
      </c>
      <c r="AT25" s="75">
        <v>12627</v>
      </c>
      <c r="AU25" s="75">
        <v>990</v>
      </c>
      <c r="AV25" s="75">
        <v>6118</v>
      </c>
      <c r="AW25" s="75">
        <v>10251</v>
      </c>
      <c r="AX25" s="75">
        <f t="shared" si="23"/>
        <v>23731</v>
      </c>
      <c r="AY25" s="75">
        <v>17340</v>
      </c>
      <c r="AZ25" s="75">
        <v>2008</v>
      </c>
      <c r="BA25" s="75">
        <v>4383</v>
      </c>
      <c r="BB25" s="75">
        <v>0</v>
      </c>
      <c r="BC25" s="75">
        <v>178371</v>
      </c>
      <c r="BD25" s="75">
        <v>0</v>
      </c>
      <c r="BE25" s="75">
        <v>0</v>
      </c>
      <c r="BF25" s="75">
        <f t="shared" si="24"/>
        <v>179934</v>
      </c>
      <c r="BG25" s="75">
        <f t="shared" si="25"/>
        <v>0</v>
      </c>
      <c r="BH25" s="75">
        <f t="shared" si="26"/>
        <v>0</v>
      </c>
      <c r="BI25" s="75">
        <v>0</v>
      </c>
      <c r="BJ25" s="75">
        <v>0</v>
      </c>
      <c r="BK25" s="75">
        <v>0</v>
      </c>
      <c r="BL25" s="75">
        <v>0</v>
      </c>
      <c r="BM25" s="75">
        <v>0</v>
      </c>
      <c r="BN25" s="75">
        <v>0</v>
      </c>
      <c r="BO25" s="75">
        <f t="shared" si="27"/>
        <v>55442</v>
      </c>
      <c r="BP25" s="75">
        <f t="shared" si="28"/>
        <v>41196</v>
      </c>
      <c r="BQ25" s="75">
        <v>18558</v>
      </c>
      <c r="BR25" s="75">
        <v>22638</v>
      </c>
      <c r="BS25" s="75">
        <v>0</v>
      </c>
      <c r="BT25" s="75">
        <v>0</v>
      </c>
      <c r="BU25" s="75">
        <f t="shared" si="29"/>
        <v>3384</v>
      </c>
      <c r="BV25" s="75">
        <v>1581</v>
      </c>
      <c r="BW25" s="75">
        <v>1803</v>
      </c>
      <c r="BX25" s="75">
        <v>0</v>
      </c>
      <c r="BY25" s="75">
        <v>0</v>
      </c>
      <c r="BZ25" s="75">
        <f t="shared" si="30"/>
        <v>10862</v>
      </c>
      <c r="CA25" s="75">
        <v>10862</v>
      </c>
      <c r="CB25" s="75">
        <v>0</v>
      </c>
      <c r="CC25" s="75">
        <v>0</v>
      </c>
      <c r="CD25" s="75">
        <v>0</v>
      </c>
      <c r="CE25" s="75">
        <v>58810</v>
      </c>
      <c r="CF25" s="75">
        <v>0</v>
      </c>
      <c r="CG25" s="75">
        <v>0</v>
      </c>
      <c r="CH25" s="75">
        <f t="shared" si="31"/>
        <v>55442</v>
      </c>
      <c r="CI25" s="75">
        <f t="shared" si="32"/>
        <v>769</v>
      </c>
      <c r="CJ25" s="75">
        <f t="shared" si="33"/>
        <v>769</v>
      </c>
      <c r="CK25" s="75">
        <f t="shared" si="34"/>
        <v>0</v>
      </c>
      <c r="CL25" s="75">
        <f t="shared" si="35"/>
        <v>0</v>
      </c>
      <c r="CM25" s="75">
        <f t="shared" si="36"/>
        <v>769</v>
      </c>
      <c r="CN25" s="75">
        <f t="shared" si="37"/>
        <v>0</v>
      </c>
      <c r="CO25" s="75">
        <f t="shared" si="38"/>
        <v>0</v>
      </c>
      <c r="CP25" s="75">
        <f t="shared" si="39"/>
        <v>0</v>
      </c>
      <c r="CQ25" s="75">
        <f t="shared" si="40"/>
        <v>234607</v>
      </c>
      <c r="CR25" s="75">
        <f t="shared" si="41"/>
        <v>166644</v>
      </c>
      <c r="CS25" s="75">
        <f t="shared" si="42"/>
        <v>46396</v>
      </c>
      <c r="CT25" s="75">
        <f t="shared" si="43"/>
        <v>105049</v>
      </c>
      <c r="CU25" s="75">
        <f t="shared" si="44"/>
        <v>0</v>
      </c>
      <c r="CV25" s="75">
        <f t="shared" si="45"/>
        <v>15199</v>
      </c>
      <c r="CW25" s="75">
        <f t="shared" si="46"/>
        <v>23119</v>
      </c>
      <c r="CX25" s="75">
        <f t="shared" si="47"/>
        <v>14208</v>
      </c>
      <c r="CY25" s="75">
        <f t="shared" si="48"/>
        <v>2793</v>
      </c>
      <c r="CZ25" s="75">
        <f t="shared" si="49"/>
        <v>6118</v>
      </c>
      <c r="DA25" s="75">
        <f t="shared" si="50"/>
        <v>10251</v>
      </c>
      <c r="DB25" s="75">
        <f t="shared" si="51"/>
        <v>34593</v>
      </c>
      <c r="DC25" s="75">
        <f t="shared" si="52"/>
        <v>28202</v>
      </c>
      <c r="DD25" s="75">
        <f t="shared" si="53"/>
        <v>2008</v>
      </c>
      <c r="DE25" s="75">
        <f t="shared" si="54"/>
        <v>4383</v>
      </c>
      <c r="DF25" s="75">
        <f t="shared" si="55"/>
        <v>0</v>
      </c>
      <c r="DG25" s="75">
        <f t="shared" si="56"/>
        <v>237181</v>
      </c>
      <c r="DH25" s="75">
        <f t="shared" si="57"/>
        <v>0</v>
      </c>
      <c r="DI25" s="75">
        <f t="shared" si="58"/>
        <v>0</v>
      </c>
      <c r="DJ25" s="75">
        <f t="shared" si="59"/>
        <v>235376</v>
      </c>
    </row>
    <row r="26" spans="1:114" s="50" customFormat="1" ht="12" customHeight="1">
      <c r="A26" s="53" t="s">
        <v>121</v>
      </c>
      <c r="B26" s="54" t="s">
        <v>177</v>
      </c>
      <c r="C26" s="53" t="s">
        <v>178</v>
      </c>
      <c r="D26" s="75">
        <f t="shared" si="6"/>
        <v>1480982</v>
      </c>
      <c r="E26" s="75">
        <f t="shared" si="7"/>
        <v>121953</v>
      </c>
      <c r="F26" s="75">
        <v>0</v>
      </c>
      <c r="G26" s="75">
        <v>0</v>
      </c>
      <c r="H26" s="75">
        <v>0</v>
      </c>
      <c r="I26" s="75">
        <v>109486</v>
      </c>
      <c r="J26" s="76" t="s">
        <v>124</v>
      </c>
      <c r="K26" s="75">
        <v>12467</v>
      </c>
      <c r="L26" s="75">
        <v>1359029</v>
      </c>
      <c r="M26" s="75">
        <f t="shared" si="8"/>
        <v>182530</v>
      </c>
      <c r="N26" s="75">
        <f t="shared" si="9"/>
        <v>40171</v>
      </c>
      <c r="O26" s="75">
        <v>0</v>
      </c>
      <c r="P26" s="75">
        <v>0</v>
      </c>
      <c r="Q26" s="75">
        <v>0</v>
      </c>
      <c r="R26" s="75">
        <v>40119</v>
      </c>
      <c r="S26" s="76" t="s">
        <v>124</v>
      </c>
      <c r="T26" s="75">
        <v>52</v>
      </c>
      <c r="U26" s="75">
        <v>142359</v>
      </c>
      <c r="V26" s="75">
        <f t="shared" si="10"/>
        <v>1663512</v>
      </c>
      <c r="W26" s="75">
        <f t="shared" si="11"/>
        <v>162124</v>
      </c>
      <c r="X26" s="75">
        <f t="shared" si="12"/>
        <v>0</v>
      </c>
      <c r="Y26" s="75">
        <f t="shared" si="13"/>
        <v>0</v>
      </c>
      <c r="Z26" s="75">
        <f t="shared" si="14"/>
        <v>0</v>
      </c>
      <c r="AA26" s="75">
        <f t="shared" si="15"/>
        <v>149605</v>
      </c>
      <c r="AB26" s="76" t="s">
        <v>124</v>
      </c>
      <c r="AC26" s="75">
        <f t="shared" si="16"/>
        <v>12519</v>
      </c>
      <c r="AD26" s="75">
        <f t="shared" si="17"/>
        <v>1501388</v>
      </c>
      <c r="AE26" s="75">
        <f t="shared" si="18"/>
        <v>2957</v>
      </c>
      <c r="AF26" s="75">
        <f t="shared" si="19"/>
        <v>2957</v>
      </c>
      <c r="AG26" s="75">
        <v>0</v>
      </c>
      <c r="AH26" s="75">
        <v>0</v>
      </c>
      <c r="AI26" s="75">
        <v>0</v>
      </c>
      <c r="AJ26" s="75">
        <v>2957</v>
      </c>
      <c r="AK26" s="75">
        <v>0</v>
      </c>
      <c r="AL26" s="75">
        <v>0</v>
      </c>
      <c r="AM26" s="75">
        <f t="shared" si="20"/>
        <v>1427225</v>
      </c>
      <c r="AN26" s="75">
        <f t="shared" si="21"/>
        <v>482269</v>
      </c>
      <c r="AO26" s="75">
        <v>47032</v>
      </c>
      <c r="AP26" s="75">
        <v>219715</v>
      </c>
      <c r="AQ26" s="75">
        <v>215522</v>
      </c>
      <c r="AR26" s="75">
        <v>0</v>
      </c>
      <c r="AS26" s="75">
        <f t="shared" si="22"/>
        <v>602329</v>
      </c>
      <c r="AT26" s="75">
        <v>14332</v>
      </c>
      <c r="AU26" s="75">
        <v>587997</v>
      </c>
      <c r="AV26" s="75">
        <v>0</v>
      </c>
      <c r="AW26" s="75">
        <v>0</v>
      </c>
      <c r="AX26" s="75">
        <f t="shared" si="23"/>
        <v>342627</v>
      </c>
      <c r="AY26" s="75">
        <v>149062</v>
      </c>
      <c r="AZ26" s="75">
        <v>140285</v>
      </c>
      <c r="BA26" s="75">
        <v>53280</v>
      </c>
      <c r="BB26" s="75">
        <v>0</v>
      </c>
      <c r="BC26" s="75">
        <v>0</v>
      </c>
      <c r="BD26" s="75">
        <v>0</v>
      </c>
      <c r="BE26" s="75">
        <v>50800</v>
      </c>
      <c r="BF26" s="75">
        <f t="shared" si="24"/>
        <v>1480982</v>
      </c>
      <c r="BG26" s="75">
        <f t="shared" si="25"/>
        <v>0</v>
      </c>
      <c r="BH26" s="75">
        <f t="shared" si="26"/>
        <v>0</v>
      </c>
      <c r="BI26" s="75">
        <v>0</v>
      </c>
      <c r="BJ26" s="75">
        <v>0</v>
      </c>
      <c r="BK26" s="75">
        <v>0</v>
      </c>
      <c r="BL26" s="75">
        <v>0</v>
      </c>
      <c r="BM26" s="75">
        <v>0</v>
      </c>
      <c r="BN26" s="75">
        <v>0</v>
      </c>
      <c r="BO26" s="75">
        <f t="shared" si="27"/>
        <v>176453</v>
      </c>
      <c r="BP26" s="75">
        <f t="shared" si="28"/>
        <v>108597</v>
      </c>
      <c r="BQ26" s="75">
        <v>28923</v>
      </c>
      <c r="BR26" s="75">
        <v>61554</v>
      </c>
      <c r="BS26" s="75">
        <v>18120</v>
      </c>
      <c r="BT26" s="75">
        <v>0</v>
      </c>
      <c r="BU26" s="75">
        <f t="shared" si="29"/>
        <v>45176</v>
      </c>
      <c r="BV26" s="75">
        <v>3307</v>
      </c>
      <c r="BW26" s="75">
        <v>41869</v>
      </c>
      <c r="BX26" s="75">
        <v>0</v>
      </c>
      <c r="BY26" s="75">
        <v>0</v>
      </c>
      <c r="BZ26" s="75">
        <f t="shared" si="30"/>
        <v>22680</v>
      </c>
      <c r="CA26" s="75"/>
      <c r="CB26" s="75">
        <v>22680</v>
      </c>
      <c r="CC26" s="75">
        <v>0</v>
      </c>
      <c r="CD26" s="75">
        <v>0</v>
      </c>
      <c r="CE26" s="75">
        <v>0</v>
      </c>
      <c r="CF26" s="75">
        <v>0</v>
      </c>
      <c r="CG26" s="75">
        <v>6077</v>
      </c>
      <c r="CH26" s="75">
        <f t="shared" si="31"/>
        <v>182530</v>
      </c>
      <c r="CI26" s="75">
        <f t="shared" si="32"/>
        <v>2957</v>
      </c>
      <c r="CJ26" s="75">
        <f t="shared" si="33"/>
        <v>2957</v>
      </c>
      <c r="CK26" s="75">
        <f t="shared" si="34"/>
        <v>0</v>
      </c>
      <c r="CL26" s="75">
        <f t="shared" si="35"/>
        <v>0</v>
      </c>
      <c r="CM26" s="75">
        <f t="shared" si="36"/>
        <v>0</v>
      </c>
      <c r="CN26" s="75">
        <f t="shared" si="37"/>
        <v>2957</v>
      </c>
      <c r="CO26" s="75">
        <f t="shared" si="38"/>
        <v>0</v>
      </c>
      <c r="CP26" s="75">
        <f t="shared" si="39"/>
        <v>0</v>
      </c>
      <c r="CQ26" s="75">
        <f t="shared" si="40"/>
        <v>1603678</v>
      </c>
      <c r="CR26" s="75">
        <f t="shared" si="41"/>
        <v>590866</v>
      </c>
      <c r="CS26" s="75">
        <f t="shared" si="42"/>
        <v>75955</v>
      </c>
      <c r="CT26" s="75">
        <f t="shared" si="43"/>
        <v>281269</v>
      </c>
      <c r="CU26" s="75">
        <f t="shared" si="44"/>
        <v>233642</v>
      </c>
      <c r="CV26" s="75">
        <f t="shared" si="45"/>
        <v>0</v>
      </c>
      <c r="CW26" s="75">
        <f t="shared" si="46"/>
        <v>647505</v>
      </c>
      <c r="CX26" s="75">
        <f t="shared" si="47"/>
        <v>17639</v>
      </c>
      <c r="CY26" s="75">
        <f t="shared" si="48"/>
        <v>629866</v>
      </c>
      <c r="CZ26" s="75">
        <f t="shared" si="49"/>
        <v>0</v>
      </c>
      <c r="DA26" s="75">
        <f t="shared" si="50"/>
        <v>0</v>
      </c>
      <c r="DB26" s="75">
        <f t="shared" si="51"/>
        <v>365307</v>
      </c>
      <c r="DC26" s="75">
        <f t="shared" si="52"/>
        <v>149062</v>
      </c>
      <c r="DD26" s="75">
        <f t="shared" si="53"/>
        <v>162965</v>
      </c>
      <c r="DE26" s="75">
        <f t="shared" si="54"/>
        <v>53280</v>
      </c>
      <c r="DF26" s="75">
        <f t="shared" si="55"/>
        <v>0</v>
      </c>
      <c r="DG26" s="75">
        <f t="shared" si="56"/>
        <v>0</v>
      </c>
      <c r="DH26" s="75">
        <f t="shared" si="57"/>
        <v>0</v>
      </c>
      <c r="DI26" s="75">
        <f t="shared" si="58"/>
        <v>56877</v>
      </c>
      <c r="DJ26" s="75">
        <f t="shared" si="59"/>
        <v>1663512</v>
      </c>
    </row>
    <row r="27" spans="1:114" s="50" customFormat="1" ht="12" customHeight="1">
      <c r="A27" s="53" t="s">
        <v>121</v>
      </c>
      <c r="B27" s="54" t="s">
        <v>179</v>
      </c>
      <c r="C27" s="53" t="s">
        <v>180</v>
      </c>
      <c r="D27" s="75">
        <f t="shared" si="6"/>
        <v>435461</v>
      </c>
      <c r="E27" s="75">
        <f t="shared" si="7"/>
        <v>128887</v>
      </c>
      <c r="F27" s="75">
        <v>0</v>
      </c>
      <c r="G27" s="75">
        <v>0</v>
      </c>
      <c r="H27" s="75">
        <v>0</v>
      </c>
      <c r="I27" s="75">
        <v>128887</v>
      </c>
      <c r="J27" s="76" t="s">
        <v>124</v>
      </c>
      <c r="K27" s="75">
        <v>0</v>
      </c>
      <c r="L27" s="75">
        <v>306574</v>
      </c>
      <c r="M27" s="75">
        <f t="shared" si="8"/>
        <v>148445</v>
      </c>
      <c r="N27" s="75">
        <f t="shared" si="9"/>
        <v>116642</v>
      </c>
      <c r="O27" s="75">
        <v>0</v>
      </c>
      <c r="P27" s="75">
        <v>0</v>
      </c>
      <c r="Q27" s="75">
        <v>0</v>
      </c>
      <c r="R27" s="75">
        <v>116642</v>
      </c>
      <c r="S27" s="76" t="s">
        <v>124</v>
      </c>
      <c r="T27" s="75">
        <v>0</v>
      </c>
      <c r="U27" s="75">
        <v>31803</v>
      </c>
      <c r="V27" s="75">
        <f t="shared" si="10"/>
        <v>583906</v>
      </c>
      <c r="W27" s="75">
        <f t="shared" si="11"/>
        <v>245529</v>
      </c>
      <c r="X27" s="75">
        <f t="shared" si="12"/>
        <v>0</v>
      </c>
      <c r="Y27" s="75">
        <f t="shared" si="13"/>
        <v>0</v>
      </c>
      <c r="Z27" s="75">
        <f t="shared" si="14"/>
        <v>0</v>
      </c>
      <c r="AA27" s="75">
        <f t="shared" si="15"/>
        <v>245529</v>
      </c>
      <c r="AB27" s="76" t="s">
        <v>124</v>
      </c>
      <c r="AC27" s="75">
        <f t="shared" si="16"/>
        <v>0</v>
      </c>
      <c r="AD27" s="75">
        <f t="shared" si="17"/>
        <v>338377</v>
      </c>
      <c r="AE27" s="75">
        <f t="shared" si="18"/>
        <v>0</v>
      </c>
      <c r="AF27" s="75">
        <f t="shared" si="19"/>
        <v>0</v>
      </c>
      <c r="AG27" s="75">
        <v>0</v>
      </c>
      <c r="AH27" s="75">
        <v>0</v>
      </c>
      <c r="AI27" s="75">
        <v>0</v>
      </c>
      <c r="AJ27" s="75">
        <v>0</v>
      </c>
      <c r="AK27" s="75">
        <v>0</v>
      </c>
      <c r="AL27" s="75">
        <v>0</v>
      </c>
      <c r="AM27" s="75">
        <f t="shared" si="20"/>
        <v>413643</v>
      </c>
      <c r="AN27" s="75">
        <f t="shared" si="21"/>
        <v>76300</v>
      </c>
      <c r="AO27" s="75">
        <v>17608</v>
      </c>
      <c r="AP27" s="75">
        <v>0</v>
      </c>
      <c r="AQ27" s="75">
        <v>52823</v>
      </c>
      <c r="AR27" s="75">
        <v>5869</v>
      </c>
      <c r="AS27" s="75">
        <f t="shared" si="22"/>
        <v>167631</v>
      </c>
      <c r="AT27" s="75">
        <v>2356</v>
      </c>
      <c r="AU27" s="75">
        <v>156490</v>
      </c>
      <c r="AV27" s="75">
        <v>8785</v>
      </c>
      <c r="AW27" s="75">
        <v>0</v>
      </c>
      <c r="AX27" s="75">
        <f t="shared" si="23"/>
        <v>169712</v>
      </c>
      <c r="AY27" s="75">
        <v>72666</v>
      </c>
      <c r="AZ27" s="75">
        <v>88081</v>
      </c>
      <c r="BA27" s="75">
        <v>3353</v>
      </c>
      <c r="BB27" s="75">
        <v>5612</v>
      </c>
      <c r="BC27" s="75">
        <v>0</v>
      </c>
      <c r="BD27" s="75">
        <v>0</v>
      </c>
      <c r="BE27" s="75">
        <v>21818</v>
      </c>
      <c r="BF27" s="75">
        <f t="shared" si="24"/>
        <v>435461</v>
      </c>
      <c r="BG27" s="75">
        <f t="shared" si="25"/>
        <v>0</v>
      </c>
      <c r="BH27" s="75">
        <f t="shared" si="26"/>
        <v>0</v>
      </c>
      <c r="BI27" s="75">
        <v>0</v>
      </c>
      <c r="BJ27" s="75">
        <v>0</v>
      </c>
      <c r="BK27" s="75">
        <v>0</v>
      </c>
      <c r="BL27" s="75">
        <v>0</v>
      </c>
      <c r="BM27" s="75">
        <v>0</v>
      </c>
      <c r="BN27" s="75">
        <v>0</v>
      </c>
      <c r="BO27" s="75">
        <f t="shared" si="27"/>
        <v>147424</v>
      </c>
      <c r="BP27" s="75">
        <f t="shared" si="28"/>
        <v>26796</v>
      </c>
      <c r="BQ27" s="75">
        <v>3232</v>
      </c>
      <c r="BR27" s="75">
        <v>0</v>
      </c>
      <c r="BS27" s="75">
        <v>23564</v>
      </c>
      <c r="BT27" s="75">
        <v>0</v>
      </c>
      <c r="BU27" s="75">
        <f t="shared" si="29"/>
        <v>69321</v>
      </c>
      <c r="BV27" s="75">
        <v>0</v>
      </c>
      <c r="BW27" s="75">
        <v>69321</v>
      </c>
      <c r="BX27" s="75">
        <v>0</v>
      </c>
      <c r="BY27" s="75">
        <v>0</v>
      </c>
      <c r="BZ27" s="75">
        <f t="shared" si="30"/>
        <v>51307</v>
      </c>
      <c r="CA27" s="75">
        <v>48564</v>
      </c>
      <c r="CB27" s="75">
        <v>0</v>
      </c>
      <c r="CC27" s="75">
        <v>0</v>
      </c>
      <c r="CD27" s="75">
        <v>2743</v>
      </c>
      <c r="CE27" s="75">
        <v>0</v>
      </c>
      <c r="CF27" s="75">
        <v>0</v>
      </c>
      <c r="CG27" s="75">
        <v>1021</v>
      </c>
      <c r="CH27" s="75">
        <f t="shared" si="31"/>
        <v>148445</v>
      </c>
      <c r="CI27" s="75">
        <f t="shared" si="32"/>
        <v>0</v>
      </c>
      <c r="CJ27" s="75">
        <f t="shared" si="33"/>
        <v>0</v>
      </c>
      <c r="CK27" s="75">
        <f t="shared" si="34"/>
        <v>0</v>
      </c>
      <c r="CL27" s="75">
        <f t="shared" si="35"/>
        <v>0</v>
      </c>
      <c r="CM27" s="75">
        <f t="shared" si="36"/>
        <v>0</v>
      </c>
      <c r="CN27" s="75">
        <f t="shared" si="37"/>
        <v>0</v>
      </c>
      <c r="CO27" s="75">
        <f t="shared" si="38"/>
        <v>0</v>
      </c>
      <c r="CP27" s="75">
        <f t="shared" si="39"/>
        <v>0</v>
      </c>
      <c r="CQ27" s="75">
        <f t="shared" si="40"/>
        <v>561067</v>
      </c>
      <c r="CR27" s="75">
        <f t="shared" si="41"/>
        <v>103096</v>
      </c>
      <c r="CS27" s="75">
        <f t="shared" si="42"/>
        <v>20840</v>
      </c>
      <c r="CT27" s="75">
        <f t="shared" si="43"/>
        <v>0</v>
      </c>
      <c r="CU27" s="75">
        <f t="shared" si="44"/>
        <v>76387</v>
      </c>
      <c r="CV27" s="75">
        <f t="shared" si="45"/>
        <v>5869</v>
      </c>
      <c r="CW27" s="75">
        <f t="shared" si="46"/>
        <v>236952</v>
      </c>
      <c r="CX27" s="75">
        <f t="shared" si="47"/>
        <v>2356</v>
      </c>
      <c r="CY27" s="75">
        <f t="shared" si="48"/>
        <v>225811</v>
      </c>
      <c r="CZ27" s="75">
        <f t="shared" si="49"/>
        <v>8785</v>
      </c>
      <c r="DA27" s="75">
        <f t="shared" si="50"/>
        <v>0</v>
      </c>
      <c r="DB27" s="75">
        <f t="shared" si="51"/>
        <v>221019</v>
      </c>
      <c r="DC27" s="75">
        <f t="shared" si="52"/>
        <v>121230</v>
      </c>
      <c r="DD27" s="75">
        <f t="shared" si="53"/>
        <v>88081</v>
      </c>
      <c r="DE27" s="75">
        <f t="shared" si="54"/>
        <v>3353</v>
      </c>
      <c r="DF27" s="75">
        <f t="shared" si="55"/>
        <v>8355</v>
      </c>
      <c r="DG27" s="75">
        <f t="shared" si="56"/>
        <v>0</v>
      </c>
      <c r="DH27" s="75">
        <f t="shared" si="57"/>
        <v>0</v>
      </c>
      <c r="DI27" s="75">
        <f t="shared" si="58"/>
        <v>22839</v>
      </c>
      <c r="DJ27" s="75">
        <f t="shared" si="59"/>
        <v>583906</v>
      </c>
    </row>
    <row r="28" spans="1:114" s="50" customFormat="1" ht="12" customHeight="1">
      <c r="A28" s="53" t="s">
        <v>121</v>
      </c>
      <c r="B28" s="54" t="s">
        <v>181</v>
      </c>
      <c r="C28" s="53" t="s">
        <v>182</v>
      </c>
      <c r="D28" s="75">
        <f t="shared" si="6"/>
        <v>465786</v>
      </c>
      <c r="E28" s="75">
        <f t="shared" si="7"/>
        <v>200754</v>
      </c>
      <c r="F28" s="75">
        <v>0</v>
      </c>
      <c r="G28" s="75">
        <v>0</v>
      </c>
      <c r="H28" s="75">
        <v>0</v>
      </c>
      <c r="I28" s="75">
        <v>188656</v>
      </c>
      <c r="J28" s="76" t="s">
        <v>124</v>
      </c>
      <c r="K28" s="75">
        <v>12098</v>
      </c>
      <c r="L28" s="75">
        <v>265032</v>
      </c>
      <c r="M28" s="75">
        <f t="shared" si="8"/>
        <v>114944</v>
      </c>
      <c r="N28" s="75">
        <f t="shared" si="9"/>
        <v>50594</v>
      </c>
      <c r="O28" s="75">
        <v>0</v>
      </c>
      <c r="P28" s="75">
        <v>0</v>
      </c>
      <c r="Q28" s="75">
        <v>0</v>
      </c>
      <c r="R28" s="75">
        <v>50594</v>
      </c>
      <c r="S28" s="76" t="s">
        <v>124</v>
      </c>
      <c r="T28" s="75">
        <v>0</v>
      </c>
      <c r="U28" s="75">
        <v>64350</v>
      </c>
      <c r="V28" s="75">
        <f t="shared" si="10"/>
        <v>580730</v>
      </c>
      <c r="W28" s="75">
        <f t="shared" si="11"/>
        <v>251348</v>
      </c>
      <c r="X28" s="75">
        <f t="shared" si="12"/>
        <v>0</v>
      </c>
      <c r="Y28" s="75">
        <f t="shared" si="13"/>
        <v>0</v>
      </c>
      <c r="Z28" s="75">
        <f t="shared" si="14"/>
        <v>0</v>
      </c>
      <c r="AA28" s="75">
        <f t="shared" si="15"/>
        <v>239250</v>
      </c>
      <c r="AB28" s="76" t="s">
        <v>124</v>
      </c>
      <c r="AC28" s="75">
        <f t="shared" si="16"/>
        <v>12098</v>
      </c>
      <c r="AD28" s="75">
        <f t="shared" si="17"/>
        <v>329382</v>
      </c>
      <c r="AE28" s="75">
        <f t="shared" si="18"/>
        <v>54</v>
      </c>
      <c r="AF28" s="75">
        <f t="shared" si="19"/>
        <v>54</v>
      </c>
      <c r="AG28" s="75">
        <v>0</v>
      </c>
      <c r="AH28" s="75">
        <v>0</v>
      </c>
      <c r="AI28" s="75">
        <v>54</v>
      </c>
      <c r="AJ28" s="75">
        <v>0</v>
      </c>
      <c r="AK28" s="75">
        <v>0</v>
      </c>
      <c r="AL28" s="75">
        <v>0</v>
      </c>
      <c r="AM28" s="75">
        <f t="shared" si="20"/>
        <v>465732</v>
      </c>
      <c r="AN28" s="75">
        <f t="shared" si="21"/>
        <v>91221</v>
      </c>
      <c r="AO28" s="75">
        <v>45336</v>
      </c>
      <c r="AP28" s="75">
        <v>0</v>
      </c>
      <c r="AQ28" s="75">
        <v>38578</v>
      </c>
      <c r="AR28" s="75">
        <v>7307</v>
      </c>
      <c r="AS28" s="75">
        <f t="shared" si="22"/>
        <v>147540</v>
      </c>
      <c r="AT28" s="75">
        <v>11471</v>
      </c>
      <c r="AU28" s="75">
        <v>129065</v>
      </c>
      <c r="AV28" s="75">
        <v>7004</v>
      </c>
      <c r="AW28" s="75">
        <v>0</v>
      </c>
      <c r="AX28" s="75">
        <f t="shared" si="23"/>
        <v>226971</v>
      </c>
      <c r="AY28" s="75">
        <v>91728</v>
      </c>
      <c r="AZ28" s="75">
        <v>112306</v>
      </c>
      <c r="BA28" s="75">
        <v>22937</v>
      </c>
      <c r="BB28" s="75">
        <v>0</v>
      </c>
      <c r="BC28" s="75">
        <v>0</v>
      </c>
      <c r="BD28" s="75">
        <v>0</v>
      </c>
      <c r="BE28" s="75">
        <v>0</v>
      </c>
      <c r="BF28" s="75">
        <f t="shared" si="24"/>
        <v>465786</v>
      </c>
      <c r="BG28" s="75">
        <f t="shared" si="25"/>
        <v>43884</v>
      </c>
      <c r="BH28" s="75">
        <f t="shared" si="26"/>
        <v>43884</v>
      </c>
      <c r="BI28" s="75">
        <v>43884</v>
      </c>
      <c r="BJ28" s="75">
        <v>0</v>
      </c>
      <c r="BK28" s="75">
        <v>0</v>
      </c>
      <c r="BL28" s="75">
        <v>0</v>
      </c>
      <c r="BM28" s="75">
        <v>0</v>
      </c>
      <c r="BN28" s="75">
        <v>0</v>
      </c>
      <c r="BO28" s="75">
        <f t="shared" si="27"/>
        <v>71060</v>
      </c>
      <c r="BP28" s="75">
        <f t="shared" si="28"/>
        <v>71060</v>
      </c>
      <c r="BQ28" s="75">
        <v>17190</v>
      </c>
      <c r="BR28" s="75">
        <v>29811</v>
      </c>
      <c r="BS28" s="75">
        <v>0</v>
      </c>
      <c r="BT28" s="75">
        <v>24059</v>
      </c>
      <c r="BU28" s="75">
        <f t="shared" si="29"/>
        <v>0</v>
      </c>
      <c r="BV28" s="75">
        <v>0</v>
      </c>
      <c r="BW28" s="75">
        <v>0</v>
      </c>
      <c r="BX28" s="75">
        <v>0</v>
      </c>
      <c r="BY28" s="75">
        <v>0</v>
      </c>
      <c r="BZ28" s="75">
        <f t="shared" si="30"/>
        <v>0</v>
      </c>
      <c r="CA28" s="75">
        <v>0</v>
      </c>
      <c r="CB28" s="75">
        <v>0</v>
      </c>
      <c r="CC28" s="75">
        <v>0</v>
      </c>
      <c r="CD28" s="75">
        <v>0</v>
      </c>
      <c r="CE28" s="75">
        <v>0</v>
      </c>
      <c r="CF28" s="75">
        <v>0</v>
      </c>
      <c r="CG28" s="75">
        <v>0</v>
      </c>
      <c r="CH28" s="75">
        <f t="shared" si="31"/>
        <v>114944</v>
      </c>
      <c r="CI28" s="75">
        <f t="shared" si="32"/>
        <v>43938</v>
      </c>
      <c r="CJ28" s="75">
        <f t="shared" si="33"/>
        <v>43938</v>
      </c>
      <c r="CK28" s="75">
        <f t="shared" si="34"/>
        <v>43884</v>
      </c>
      <c r="CL28" s="75">
        <f t="shared" si="35"/>
        <v>0</v>
      </c>
      <c r="CM28" s="75">
        <f t="shared" si="36"/>
        <v>54</v>
      </c>
      <c r="CN28" s="75">
        <f t="shared" si="37"/>
        <v>0</v>
      </c>
      <c r="CO28" s="75">
        <f t="shared" si="38"/>
        <v>0</v>
      </c>
      <c r="CP28" s="75">
        <f t="shared" si="39"/>
        <v>0</v>
      </c>
      <c r="CQ28" s="75">
        <f t="shared" si="40"/>
        <v>536792</v>
      </c>
      <c r="CR28" s="75">
        <f t="shared" si="41"/>
        <v>162281</v>
      </c>
      <c r="CS28" s="75">
        <f t="shared" si="42"/>
        <v>62526</v>
      </c>
      <c r="CT28" s="75">
        <f t="shared" si="43"/>
        <v>29811</v>
      </c>
      <c r="CU28" s="75">
        <f t="shared" si="44"/>
        <v>38578</v>
      </c>
      <c r="CV28" s="75">
        <f t="shared" si="45"/>
        <v>31366</v>
      </c>
      <c r="CW28" s="75">
        <f t="shared" si="46"/>
        <v>147540</v>
      </c>
      <c r="CX28" s="75">
        <f t="shared" si="47"/>
        <v>11471</v>
      </c>
      <c r="CY28" s="75">
        <f t="shared" si="48"/>
        <v>129065</v>
      </c>
      <c r="CZ28" s="75">
        <f t="shared" si="49"/>
        <v>7004</v>
      </c>
      <c r="DA28" s="75">
        <f t="shared" si="50"/>
        <v>0</v>
      </c>
      <c r="DB28" s="75">
        <f t="shared" si="51"/>
        <v>226971</v>
      </c>
      <c r="DC28" s="75">
        <f t="shared" si="52"/>
        <v>91728</v>
      </c>
      <c r="DD28" s="75">
        <f t="shared" si="53"/>
        <v>112306</v>
      </c>
      <c r="DE28" s="75">
        <f t="shared" si="54"/>
        <v>22937</v>
      </c>
      <c r="DF28" s="75">
        <f t="shared" si="55"/>
        <v>0</v>
      </c>
      <c r="DG28" s="75">
        <f t="shared" si="56"/>
        <v>0</v>
      </c>
      <c r="DH28" s="75">
        <f t="shared" si="57"/>
        <v>0</v>
      </c>
      <c r="DI28" s="75">
        <f t="shared" si="58"/>
        <v>0</v>
      </c>
      <c r="DJ28" s="75">
        <f t="shared" si="59"/>
        <v>580730</v>
      </c>
    </row>
    <row r="29" spans="1:114" s="50" customFormat="1" ht="12" customHeight="1">
      <c r="A29" s="53" t="s">
        <v>121</v>
      </c>
      <c r="B29" s="54" t="s">
        <v>183</v>
      </c>
      <c r="C29" s="53" t="s">
        <v>184</v>
      </c>
      <c r="D29" s="75">
        <f t="shared" si="6"/>
        <v>254113</v>
      </c>
      <c r="E29" s="75">
        <f t="shared" si="7"/>
        <v>82186</v>
      </c>
      <c r="F29" s="75">
        <v>109</v>
      </c>
      <c r="G29" s="75">
        <v>1822</v>
      </c>
      <c r="H29" s="75">
        <v>0</v>
      </c>
      <c r="I29" s="75">
        <v>63179</v>
      </c>
      <c r="J29" s="76" t="s">
        <v>124</v>
      </c>
      <c r="K29" s="75">
        <v>17076</v>
      </c>
      <c r="L29" s="75">
        <v>171927</v>
      </c>
      <c r="M29" s="75">
        <f t="shared" si="8"/>
        <v>29758</v>
      </c>
      <c r="N29" s="75">
        <f t="shared" si="9"/>
        <v>29758</v>
      </c>
      <c r="O29" s="75">
        <v>0</v>
      </c>
      <c r="P29" s="75">
        <v>0</v>
      </c>
      <c r="Q29" s="75">
        <v>0</v>
      </c>
      <c r="R29" s="75">
        <v>13201</v>
      </c>
      <c r="S29" s="76" t="s">
        <v>124</v>
      </c>
      <c r="T29" s="75">
        <v>16557</v>
      </c>
      <c r="U29" s="75">
        <v>0</v>
      </c>
      <c r="V29" s="75">
        <f t="shared" si="10"/>
        <v>283871</v>
      </c>
      <c r="W29" s="75">
        <f t="shared" si="11"/>
        <v>111944</v>
      </c>
      <c r="X29" s="75">
        <f t="shared" si="12"/>
        <v>109</v>
      </c>
      <c r="Y29" s="75">
        <f t="shared" si="13"/>
        <v>1822</v>
      </c>
      <c r="Z29" s="75">
        <f t="shared" si="14"/>
        <v>0</v>
      </c>
      <c r="AA29" s="75">
        <f t="shared" si="15"/>
        <v>76380</v>
      </c>
      <c r="AB29" s="76" t="s">
        <v>124</v>
      </c>
      <c r="AC29" s="75">
        <f t="shared" si="16"/>
        <v>33633</v>
      </c>
      <c r="AD29" s="75">
        <f t="shared" si="17"/>
        <v>171927</v>
      </c>
      <c r="AE29" s="75">
        <f t="shared" si="18"/>
        <v>42537</v>
      </c>
      <c r="AF29" s="75">
        <f t="shared" si="19"/>
        <v>42537</v>
      </c>
      <c r="AG29" s="75">
        <v>0</v>
      </c>
      <c r="AH29" s="75">
        <v>0</v>
      </c>
      <c r="AI29" s="75">
        <v>42537</v>
      </c>
      <c r="AJ29" s="75">
        <v>0</v>
      </c>
      <c r="AK29" s="75">
        <v>0</v>
      </c>
      <c r="AL29" s="75">
        <v>0</v>
      </c>
      <c r="AM29" s="75">
        <f t="shared" si="20"/>
        <v>201355</v>
      </c>
      <c r="AN29" s="75">
        <f t="shared" si="21"/>
        <v>91288</v>
      </c>
      <c r="AO29" s="75">
        <v>24922</v>
      </c>
      <c r="AP29" s="75">
        <v>43461</v>
      </c>
      <c r="AQ29" s="75">
        <v>20800</v>
      </c>
      <c r="AR29" s="75">
        <v>2105</v>
      </c>
      <c r="AS29" s="75">
        <f t="shared" si="22"/>
        <v>87118</v>
      </c>
      <c r="AT29" s="75">
        <v>18636</v>
      </c>
      <c r="AU29" s="75">
        <v>68109</v>
      </c>
      <c r="AV29" s="75">
        <v>373</v>
      </c>
      <c r="AW29" s="75">
        <v>0</v>
      </c>
      <c r="AX29" s="75">
        <f t="shared" si="23"/>
        <v>20589</v>
      </c>
      <c r="AY29" s="75">
        <v>10550</v>
      </c>
      <c r="AZ29" s="75">
        <v>2167</v>
      </c>
      <c r="BA29" s="75">
        <v>7872</v>
      </c>
      <c r="BB29" s="75">
        <v>0</v>
      </c>
      <c r="BC29" s="75">
        <v>0</v>
      </c>
      <c r="BD29" s="75">
        <v>2360</v>
      </c>
      <c r="BE29" s="75">
        <v>10221</v>
      </c>
      <c r="BF29" s="75">
        <f t="shared" si="24"/>
        <v>254113</v>
      </c>
      <c r="BG29" s="75">
        <f t="shared" si="25"/>
        <v>0</v>
      </c>
      <c r="BH29" s="75">
        <f t="shared" si="26"/>
        <v>0</v>
      </c>
      <c r="BI29" s="75">
        <v>0</v>
      </c>
      <c r="BJ29" s="75">
        <v>0</v>
      </c>
      <c r="BK29" s="75">
        <v>0</v>
      </c>
      <c r="BL29" s="75">
        <v>0</v>
      </c>
      <c r="BM29" s="75">
        <v>0</v>
      </c>
      <c r="BN29" s="75">
        <v>0</v>
      </c>
      <c r="BO29" s="75">
        <f t="shared" si="27"/>
        <v>29644</v>
      </c>
      <c r="BP29" s="75">
        <f t="shared" si="28"/>
        <v>0</v>
      </c>
      <c r="BQ29" s="75">
        <v>0</v>
      </c>
      <c r="BR29" s="75">
        <v>0</v>
      </c>
      <c r="BS29" s="75">
        <v>0</v>
      </c>
      <c r="BT29" s="75">
        <v>0</v>
      </c>
      <c r="BU29" s="75">
        <f t="shared" si="29"/>
        <v>0</v>
      </c>
      <c r="BV29" s="75">
        <v>0</v>
      </c>
      <c r="BW29" s="75">
        <v>0</v>
      </c>
      <c r="BX29" s="75">
        <v>0</v>
      </c>
      <c r="BY29" s="75">
        <v>0</v>
      </c>
      <c r="BZ29" s="75">
        <f t="shared" si="30"/>
        <v>29469</v>
      </c>
      <c r="CA29" s="75">
        <v>14681</v>
      </c>
      <c r="CB29" s="75">
        <v>2606</v>
      </c>
      <c r="CC29" s="75">
        <v>12182</v>
      </c>
      <c r="CD29" s="75">
        <v>0</v>
      </c>
      <c r="CE29" s="75">
        <v>0</v>
      </c>
      <c r="CF29" s="75">
        <v>175</v>
      </c>
      <c r="CG29" s="75">
        <v>114</v>
      </c>
      <c r="CH29" s="75">
        <f t="shared" si="31"/>
        <v>29758</v>
      </c>
      <c r="CI29" s="75">
        <f t="shared" si="32"/>
        <v>42537</v>
      </c>
      <c r="CJ29" s="75">
        <f t="shared" si="33"/>
        <v>42537</v>
      </c>
      <c r="CK29" s="75">
        <f t="shared" si="34"/>
        <v>0</v>
      </c>
      <c r="CL29" s="75">
        <f t="shared" si="35"/>
        <v>0</v>
      </c>
      <c r="CM29" s="75">
        <f t="shared" si="36"/>
        <v>42537</v>
      </c>
      <c r="CN29" s="75">
        <f t="shared" si="37"/>
        <v>0</v>
      </c>
      <c r="CO29" s="75">
        <f t="shared" si="38"/>
        <v>0</v>
      </c>
      <c r="CP29" s="75">
        <f t="shared" si="39"/>
        <v>0</v>
      </c>
      <c r="CQ29" s="75">
        <f t="shared" si="40"/>
        <v>230999</v>
      </c>
      <c r="CR29" s="75">
        <f t="shared" si="41"/>
        <v>91288</v>
      </c>
      <c r="CS29" s="75">
        <f t="shared" si="42"/>
        <v>24922</v>
      </c>
      <c r="CT29" s="75">
        <f t="shared" si="43"/>
        <v>43461</v>
      </c>
      <c r="CU29" s="75">
        <f t="shared" si="44"/>
        <v>20800</v>
      </c>
      <c r="CV29" s="75">
        <f t="shared" si="45"/>
        <v>2105</v>
      </c>
      <c r="CW29" s="75">
        <f t="shared" si="46"/>
        <v>87118</v>
      </c>
      <c r="CX29" s="75">
        <f t="shared" si="47"/>
        <v>18636</v>
      </c>
      <c r="CY29" s="75">
        <f t="shared" si="48"/>
        <v>68109</v>
      </c>
      <c r="CZ29" s="75">
        <f t="shared" si="49"/>
        <v>373</v>
      </c>
      <c r="DA29" s="75">
        <f t="shared" si="50"/>
        <v>0</v>
      </c>
      <c r="DB29" s="75">
        <f t="shared" si="51"/>
        <v>50058</v>
      </c>
      <c r="DC29" s="75">
        <f t="shared" si="52"/>
        <v>25231</v>
      </c>
      <c r="DD29" s="75">
        <f t="shared" si="53"/>
        <v>4773</v>
      </c>
      <c r="DE29" s="75">
        <f t="shared" si="54"/>
        <v>20054</v>
      </c>
      <c r="DF29" s="75">
        <f t="shared" si="55"/>
        <v>0</v>
      </c>
      <c r="DG29" s="75">
        <f t="shared" si="56"/>
        <v>0</v>
      </c>
      <c r="DH29" s="75">
        <f t="shared" si="57"/>
        <v>2535</v>
      </c>
      <c r="DI29" s="75">
        <f t="shared" si="58"/>
        <v>10335</v>
      </c>
      <c r="DJ29" s="75">
        <f t="shared" si="59"/>
        <v>283871</v>
      </c>
    </row>
    <row r="30" spans="1:114" s="50" customFormat="1" ht="12" customHeight="1">
      <c r="A30" s="53" t="s">
        <v>121</v>
      </c>
      <c r="B30" s="54" t="s">
        <v>185</v>
      </c>
      <c r="C30" s="53" t="s">
        <v>186</v>
      </c>
      <c r="D30" s="75">
        <f t="shared" si="6"/>
        <v>937949</v>
      </c>
      <c r="E30" s="75">
        <f t="shared" si="7"/>
        <v>261921</v>
      </c>
      <c r="F30" s="75">
        <v>0</v>
      </c>
      <c r="G30" s="75">
        <v>0</v>
      </c>
      <c r="H30" s="75">
        <v>40800</v>
      </c>
      <c r="I30" s="75">
        <v>183074</v>
      </c>
      <c r="J30" s="76" t="s">
        <v>124</v>
      </c>
      <c r="K30" s="75">
        <v>38047</v>
      </c>
      <c r="L30" s="75">
        <v>676028</v>
      </c>
      <c r="M30" s="75">
        <f t="shared" si="8"/>
        <v>644957</v>
      </c>
      <c r="N30" s="75">
        <f t="shared" si="9"/>
        <v>511090</v>
      </c>
      <c r="O30" s="75">
        <v>1055</v>
      </c>
      <c r="P30" s="75">
        <v>61056</v>
      </c>
      <c r="Q30" s="75">
        <v>600</v>
      </c>
      <c r="R30" s="75">
        <v>439097</v>
      </c>
      <c r="S30" s="76" t="s">
        <v>124</v>
      </c>
      <c r="T30" s="75">
        <v>9282</v>
      </c>
      <c r="U30" s="75">
        <v>133867</v>
      </c>
      <c r="V30" s="75">
        <f t="shared" si="10"/>
        <v>1582906</v>
      </c>
      <c r="W30" s="75">
        <f t="shared" si="11"/>
        <v>773011</v>
      </c>
      <c r="X30" s="75">
        <f t="shared" si="12"/>
        <v>1055</v>
      </c>
      <c r="Y30" s="75">
        <f t="shared" si="13"/>
        <v>61056</v>
      </c>
      <c r="Z30" s="75">
        <f t="shared" si="14"/>
        <v>41400</v>
      </c>
      <c r="AA30" s="75">
        <f t="shared" si="15"/>
        <v>622171</v>
      </c>
      <c r="AB30" s="76" t="s">
        <v>124</v>
      </c>
      <c r="AC30" s="75">
        <f t="shared" si="16"/>
        <v>47329</v>
      </c>
      <c r="AD30" s="75">
        <f t="shared" si="17"/>
        <v>809895</v>
      </c>
      <c r="AE30" s="75">
        <f t="shared" si="18"/>
        <v>44115</v>
      </c>
      <c r="AF30" s="75">
        <f t="shared" si="19"/>
        <v>39127</v>
      </c>
      <c r="AG30" s="75">
        <v>0</v>
      </c>
      <c r="AH30" s="75">
        <v>39088</v>
      </c>
      <c r="AI30" s="75">
        <v>39</v>
      </c>
      <c r="AJ30" s="75">
        <v>0</v>
      </c>
      <c r="AK30" s="75">
        <v>4988</v>
      </c>
      <c r="AL30" s="75">
        <v>0</v>
      </c>
      <c r="AM30" s="75">
        <f t="shared" si="20"/>
        <v>893834</v>
      </c>
      <c r="AN30" s="75">
        <f t="shared" si="21"/>
        <v>258975</v>
      </c>
      <c r="AO30" s="75">
        <v>88831</v>
      </c>
      <c r="AP30" s="75">
        <v>33886</v>
      </c>
      <c r="AQ30" s="75">
        <v>127404</v>
      </c>
      <c r="AR30" s="75">
        <v>8854</v>
      </c>
      <c r="AS30" s="75">
        <f t="shared" si="22"/>
        <v>441381</v>
      </c>
      <c r="AT30" s="75">
        <v>4222</v>
      </c>
      <c r="AU30" s="75">
        <v>432186</v>
      </c>
      <c r="AV30" s="75">
        <v>4973</v>
      </c>
      <c r="AW30" s="75">
        <v>5870</v>
      </c>
      <c r="AX30" s="75">
        <f t="shared" si="23"/>
        <v>187608</v>
      </c>
      <c r="AY30" s="75">
        <v>156753</v>
      </c>
      <c r="AZ30" s="75">
        <v>15708</v>
      </c>
      <c r="BA30" s="75">
        <v>15147</v>
      </c>
      <c r="BB30" s="75">
        <v>0</v>
      </c>
      <c r="BC30" s="75">
        <v>0</v>
      </c>
      <c r="BD30" s="75">
        <v>0</v>
      </c>
      <c r="BE30" s="75">
        <v>0</v>
      </c>
      <c r="BF30" s="75">
        <f t="shared" si="24"/>
        <v>937949</v>
      </c>
      <c r="BG30" s="75">
        <f t="shared" si="25"/>
        <v>180768</v>
      </c>
      <c r="BH30" s="75">
        <f t="shared" si="26"/>
        <v>180768</v>
      </c>
      <c r="BI30" s="75">
        <v>0</v>
      </c>
      <c r="BJ30" s="75">
        <v>133387</v>
      </c>
      <c r="BK30" s="75">
        <v>0</v>
      </c>
      <c r="BL30" s="75">
        <v>47381</v>
      </c>
      <c r="BM30" s="75">
        <v>0</v>
      </c>
      <c r="BN30" s="75">
        <v>0</v>
      </c>
      <c r="BO30" s="75">
        <f t="shared" si="27"/>
        <v>265545</v>
      </c>
      <c r="BP30" s="75">
        <f t="shared" si="28"/>
        <v>89673</v>
      </c>
      <c r="BQ30" s="75">
        <v>22655</v>
      </c>
      <c r="BR30" s="75">
        <v>4863</v>
      </c>
      <c r="BS30" s="75">
        <v>62155</v>
      </c>
      <c r="BT30" s="75">
        <v>0</v>
      </c>
      <c r="BU30" s="75">
        <f t="shared" si="29"/>
        <v>79539</v>
      </c>
      <c r="BV30" s="75">
        <v>2180</v>
      </c>
      <c r="BW30" s="75">
        <v>77359</v>
      </c>
      <c r="BX30" s="75">
        <v>0</v>
      </c>
      <c r="BY30" s="75">
        <v>0</v>
      </c>
      <c r="BZ30" s="75">
        <f t="shared" si="30"/>
        <v>96333</v>
      </c>
      <c r="CA30" s="75">
        <v>61864</v>
      </c>
      <c r="CB30" s="75">
        <v>14549</v>
      </c>
      <c r="CC30" s="75">
        <v>0</v>
      </c>
      <c r="CD30" s="75">
        <v>19920</v>
      </c>
      <c r="CE30" s="75">
        <v>97300</v>
      </c>
      <c r="CF30" s="75">
        <v>0</v>
      </c>
      <c r="CG30" s="75">
        <v>101344</v>
      </c>
      <c r="CH30" s="75">
        <f t="shared" si="31"/>
        <v>547657</v>
      </c>
      <c r="CI30" s="75">
        <f t="shared" si="32"/>
        <v>224883</v>
      </c>
      <c r="CJ30" s="75">
        <f t="shared" si="33"/>
        <v>219895</v>
      </c>
      <c r="CK30" s="75">
        <f t="shared" si="34"/>
        <v>0</v>
      </c>
      <c r="CL30" s="75">
        <f t="shared" si="35"/>
        <v>172475</v>
      </c>
      <c r="CM30" s="75">
        <f t="shared" si="36"/>
        <v>39</v>
      </c>
      <c r="CN30" s="75">
        <f t="shared" si="37"/>
        <v>47381</v>
      </c>
      <c r="CO30" s="75">
        <f t="shared" si="38"/>
        <v>4988</v>
      </c>
      <c r="CP30" s="75">
        <f t="shared" si="39"/>
        <v>0</v>
      </c>
      <c r="CQ30" s="75">
        <f t="shared" si="40"/>
        <v>1159379</v>
      </c>
      <c r="CR30" s="75">
        <f t="shared" si="41"/>
        <v>348648</v>
      </c>
      <c r="CS30" s="75">
        <f t="shared" si="42"/>
        <v>111486</v>
      </c>
      <c r="CT30" s="75">
        <f t="shared" si="43"/>
        <v>38749</v>
      </c>
      <c r="CU30" s="75">
        <f t="shared" si="44"/>
        <v>189559</v>
      </c>
      <c r="CV30" s="75">
        <f t="shared" si="45"/>
        <v>8854</v>
      </c>
      <c r="CW30" s="75">
        <f t="shared" si="46"/>
        <v>520920</v>
      </c>
      <c r="CX30" s="75">
        <f t="shared" si="47"/>
        <v>6402</v>
      </c>
      <c r="CY30" s="75">
        <f t="shared" si="48"/>
        <v>509545</v>
      </c>
      <c r="CZ30" s="75">
        <f t="shared" si="49"/>
        <v>4973</v>
      </c>
      <c r="DA30" s="75">
        <f t="shared" si="50"/>
        <v>5870</v>
      </c>
      <c r="DB30" s="75">
        <f t="shared" si="51"/>
        <v>283941</v>
      </c>
      <c r="DC30" s="75">
        <f t="shared" si="52"/>
        <v>218617</v>
      </c>
      <c r="DD30" s="75">
        <f t="shared" si="53"/>
        <v>30257</v>
      </c>
      <c r="DE30" s="75">
        <f t="shared" si="54"/>
        <v>15147</v>
      </c>
      <c r="DF30" s="75">
        <f t="shared" si="55"/>
        <v>19920</v>
      </c>
      <c r="DG30" s="75">
        <f t="shared" si="56"/>
        <v>97300</v>
      </c>
      <c r="DH30" s="75">
        <f t="shared" si="57"/>
        <v>0</v>
      </c>
      <c r="DI30" s="75">
        <f t="shared" si="58"/>
        <v>101344</v>
      </c>
      <c r="DJ30" s="75">
        <f t="shared" si="59"/>
        <v>1485606</v>
      </c>
    </row>
    <row r="31" spans="1:114" s="50" customFormat="1" ht="12" customHeight="1">
      <c r="A31" s="53" t="s">
        <v>121</v>
      </c>
      <c r="B31" s="54" t="s">
        <v>187</v>
      </c>
      <c r="C31" s="53" t="s">
        <v>188</v>
      </c>
      <c r="D31" s="75">
        <f t="shared" si="6"/>
        <v>553355</v>
      </c>
      <c r="E31" s="75">
        <f t="shared" si="7"/>
        <v>110147</v>
      </c>
      <c r="F31" s="75">
        <v>0</v>
      </c>
      <c r="G31" s="75">
        <v>0</v>
      </c>
      <c r="H31" s="75">
        <v>0</v>
      </c>
      <c r="I31" s="75">
        <v>81739</v>
      </c>
      <c r="J31" s="76" t="s">
        <v>124</v>
      </c>
      <c r="K31" s="75">
        <v>28408</v>
      </c>
      <c r="L31" s="75">
        <v>443208</v>
      </c>
      <c r="M31" s="75">
        <f t="shared" si="8"/>
        <v>117118</v>
      </c>
      <c r="N31" s="75">
        <f t="shared" si="9"/>
        <v>51200</v>
      </c>
      <c r="O31" s="75">
        <v>0</v>
      </c>
      <c r="P31" s="75">
        <v>0</v>
      </c>
      <c r="Q31" s="75">
        <v>0</v>
      </c>
      <c r="R31" s="75">
        <v>51153</v>
      </c>
      <c r="S31" s="76" t="s">
        <v>124</v>
      </c>
      <c r="T31" s="75">
        <v>47</v>
      </c>
      <c r="U31" s="75">
        <v>65918</v>
      </c>
      <c r="V31" s="75">
        <f t="shared" si="10"/>
        <v>670473</v>
      </c>
      <c r="W31" s="75">
        <f t="shared" si="11"/>
        <v>161347</v>
      </c>
      <c r="X31" s="75">
        <f t="shared" si="12"/>
        <v>0</v>
      </c>
      <c r="Y31" s="75">
        <f t="shared" si="13"/>
        <v>0</v>
      </c>
      <c r="Z31" s="75">
        <f t="shared" si="14"/>
        <v>0</v>
      </c>
      <c r="AA31" s="75">
        <f t="shared" si="15"/>
        <v>132892</v>
      </c>
      <c r="AB31" s="76" t="s">
        <v>124</v>
      </c>
      <c r="AC31" s="75">
        <f t="shared" si="16"/>
        <v>28455</v>
      </c>
      <c r="AD31" s="75">
        <f t="shared" si="17"/>
        <v>509126</v>
      </c>
      <c r="AE31" s="75">
        <f t="shared" si="18"/>
        <v>0</v>
      </c>
      <c r="AF31" s="75">
        <f t="shared" si="19"/>
        <v>0</v>
      </c>
      <c r="AG31" s="75">
        <v>0</v>
      </c>
      <c r="AH31" s="75">
        <v>0</v>
      </c>
      <c r="AI31" s="75">
        <v>0</v>
      </c>
      <c r="AJ31" s="75">
        <v>0</v>
      </c>
      <c r="AK31" s="75">
        <v>0</v>
      </c>
      <c r="AL31" s="75">
        <v>0</v>
      </c>
      <c r="AM31" s="75">
        <f t="shared" si="20"/>
        <v>520277</v>
      </c>
      <c r="AN31" s="75">
        <f t="shared" si="21"/>
        <v>112759</v>
      </c>
      <c r="AO31" s="75">
        <v>38608</v>
      </c>
      <c r="AP31" s="75">
        <v>4321</v>
      </c>
      <c r="AQ31" s="75">
        <v>69830</v>
      </c>
      <c r="AR31" s="75">
        <v>0</v>
      </c>
      <c r="AS31" s="75">
        <f t="shared" si="22"/>
        <v>193626</v>
      </c>
      <c r="AT31" s="75">
        <v>11718</v>
      </c>
      <c r="AU31" s="75">
        <v>181908</v>
      </c>
      <c r="AV31" s="75">
        <v>0</v>
      </c>
      <c r="AW31" s="75">
        <v>0</v>
      </c>
      <c r="AX31" s="75">
        <f t="shared" si="23"/>
        <v>213892</v>
      </c>
      <c r="AY31" s="75">
        <v>196473</v>
      </c>
      <c r="AZ31" s="75">
        <v>8597</v>
      </c>
      <c r="BA31" s="75">
        <v>7067</v>
      </c>
      <c r="BB31" s="75">
        <v>1755</v>
      </c>
      <c r="BC31" s="75">
        <v>31683</v>
      </c>
      <c r="BD31" s="75">
        <v>0</v>
      </c>
      <c r="BE31" s="75">
        <v>1395</v>
      </c>
      <c r="BF31" s="75">
        <f t="shared" si="24"/>
        <v>521672</v>
      </c>
      <c r="BG31" s="75">
        <f t="shared" si="25"/>
        <v>1264</v>
      </c>
      <c r="BH31" s="75">
        <f t="shared" si="26"/>
        <v>1264</v>
      </c>
      <c r="BI31" s="75">
        <v>0</v>
      </c>
      <c r="BJ31" s="75">
        <v>1264</v>
      </c>
      <c r="BK31" s="75">
        <v>0</v>
      </c>
      <c r="BL31" s="75">
        <v>0</v>
      </c>
      <c r="BM31" s="75">
        <v>0</v>
      </c>
      <c r="BN31" s="75">
        <v>0</v>
      </c>
      <c r="BO31" s="75">
        <f t="shared" si="27"/>
        <v>108162</v>
      </c>
      <c r="BP31" s="75">
        <f t="shared" si="28"/>
        <v>36109</v>
      </c>
      <c r="BQ31" s="75">
        <v>8490</v>
      </c>
      <c r="BR31" s="75">
        <v>0</v>
      </c>
      <c r="BS31" s="75">
        <v>27619</v>
      </c>
      <c r="BT31" s="75">
        <v>0</v>
      </c>
      <c r="BU31" s="75">
        <f t="shared" si="29"/>
        <v>52523</v>
      </c>
      <c r="BV31" s="75">
        <v>0</v>
      </c>
      <c r="BW31" s="75">
        <v>51579</v>
      </c>
      <c r="BX31" s="75">
        <v>944</v>
      </c>
      <c r="BY31" s="75">
        <v>0</v>
      </c>
      <c r="BZ31" s="75">
        <f t="shared" si="30"/>
        <v>19530</v>
      </c>
      <c r="CA31" s="75">
        <v>0</v>
      </c>
      <c r="CB31" s="75">
        <v>10864</v>
      </c>
      <c r="CC31" s="75">
        <v>0</v>
      </c>
      <c r="CD31" s="75">
        <v>8666</v>
      </c>
      <c r="CE31" s="75">
        <v>0</v>
      </c>
      <c r="CF31" s="75">
        <v>0</v>
      </c>
      <c r="CG31" s="75">
        <v>7692</v>
      </c>
      <c r="CH31" s="75">
        <f t="shared" si="31"/>
        <v>117118</v>
      </c>
      <c r="CI31" s="75">
        <f t="shared" si="32"/>
        <v>1264</v>
      </c>
      <c r="CJ31" s="75">
        <f t="shared" si="33"/>
        <v>1264</v>
      </c>
      <c r="CK31" s="75">
        <f t="shared" si="34"/>
        <v>0</v>
      </c>
      <c r="CL31" s="75">
        <f t="shared" si="35"/>
        <v>1264</v>
      </c>
      <c r="CM31" s="75">
        <f t="shared" si="36"/>
        <v>0</v>
      </c>
      <c r="CN31" s="75">
        <f t="shared" si="37"/>
        <v>0</v>
      </c>
      <c r="CO31" s="75">
        <f t="shared" si="38"/>
        <v>0</v>
      </c>
      <c r="CP31" s="75">
        <f t="shared" si="39"/>
        <v>0</v>
      </c>
      <c r="CQ31" s="75">
        <f t="shared" si="40"/>
        <v>628439</v>
      </c>
      <c r="CR31" s="75">
        <f t="shared" si="41"/>
        <v>148868</v>
      </c>
      <c r="CS31" s="75">
        <f t="shared" si="42"/>
        <v>47098</v>
      </c>
      <c r="CT31" s="75">
        <f t="shared" si="43"/>
        <v>4321</v>
      </c>
      <c r="CU31" s="75">
        <f t="shared" si="44"/>
        <v>97449</v>
      </c>
      <c r="CV31" s="75">
        <f t="shared" si="45"/>
        <v>0</v>
      </c>
      <c r="CW31" s="75">
        <f t="shared" si="46"/>
        <v>246149</v>
      </c>
      <c r="CX31" s="75">
        <f t="shared" si="47"/>
        <v>11718</v>
      </c>
      <c r="CY31" s="75">
        <f t="shared" si="48"/>
        <v>233487</v>
      </c>
      <c r="CZ31" s="75">
        <f t="shared" si="49"/>
        <v>944</v>
      </c>
      <c r="DA31" s="75">
        <f t="shared" si="50"/>
        <v>0</v>
      </c>
      <c r="DB31" s="75">
        <f t="shared" si="51"/>
        <v>233422</v>
      </c>
      <c r="DC31" s="75">
        <f t="shared" si="52"/>
        <v>196473</v>
      </c>
      <c r="DD31" s="75">
        <f t="shared" si="53"/>
        <v>19461</v>
      </c>
      <c r="DE31" s="75">
        <f t="shared" si="54"/>
        <v>7067</v>
      </c>
      <c r="DF31" s="75">
        <f t="shared" si="55"/>
        <v>10421</v>
      </c>
      <c r="DG31" s="75">
        <f t="shared" si="56"/>
        <v>31683</v>
      </c>
      <c r="DH31" s="75">
        <f t="shared" si="57"/>
        <v>0</v>
      </c>
      <c r="DI31" s="75">
        <f t="shared" si="58"/>
        <v>9087</v>
      </c>
      <c r="DJ31" s="75">
        <f t="shared" si="59"/>
        <v>638790</v>
      </c>
    </row>
    <row r="32" spans="1:114" s="50" customFormat="1" ht="12" customHeight="1">
      <c r="A32" s="53" t="s">
        <v>121</v>
      </c>
      <c r="B32" s="54" t="s">
        <v>189</v>
      </c>
      <c r="C32" s="53" t="s">
        <v>190</v>
      </c>
      <c r="D32" s="75">
        <f t="shared" si="6"/>
        <v>320464</v>
      </c>
      <c r="E32" s="75">
        <f t="shared" si="7"/>
        <v>139454</v>
      </c>
      <c r="F32" s="75">
        <v>0</v>
      </c>
      <c r="G32" s="75">
        <v>0</v>
      </c>
      <c r="H32" s="75">
        <v>0</v>
      </c>
      <c r="I32" s="75">
        <v>124052</v>
      </c>
      <c r="J32" s="76" t="s">
        <v>124</v>
      </c>
      <c r="K32" s="75">
        <v>15402</v>
      </c>
      <c r="L32" s="75">
        <v>181010</v>
      </c>
      <c r="M32" s="75">
        <f t="shared" si="8"/>
        <v>119149</v>
      </c>
      <c r="N32" s="75">
        <f t="shared" si="9"/>
        <v>48464</v>
      </c>
      <c r="O32" s="75">
        <v>0</v>
      </c>
      <c r="P32" s="75">
        <v>0</v>
      </c>
      <c r="Q32" s="75">
        <v>0</v>
      </c>
      <c r="R32" s="75">
        <v>48464</v>
      </c>
      <c r="S32" s="76" t="s">
        <v>124</v>
      </c>
      <c r="T32" s="75">
        <v>0</v>
      </c>
      <c r="U32" s="75">
        <v>70685</v>
      </c>
      <c r="V32" s="75">
        <f t="shared" si="10"/>
        <v>439613</v>
      </c>
      <c r="W32" s="75">
        <f t="shared" si="11"/>
        <v>187918</v>
      </c>
      <c r="X32" s="75">
        <f t="shared" si="12"/>
        <v>0</v>
      </c>
      <c r="Y32" s="75">
        <f t="shared" si="13"/>
        <v>0</v>
      </c>
      <c r="Z32" s="75">
        <f t="shared" si="14"/>
        <v>0</v>
      </c>
      <c r="AA32" s="75">
        <f t="shared" si="15"/>
        <v>172516</v>
      </c>
      <c r="AB32" s="76" t="s">
        <v>124</v>
      </c>
      <c r="AC32" s="75">
        <f t="shared" si="16"/>
        <v>15402</v>
      </c>
      <c r="AD32" s="75">
        <f t="shared" si="17"/>
        <v>251695</v>
      </c>
      <c r="AE32" s="75">
        <f t="shared" si="18"/>
        <v>0</v>
      </c>
      <c r="AF32" s="75">
        <f t="shared" si="19"/>
        <v>0</v>
      </c>
      <c r="AG32" s="75">
        <v>0</v>
      </c>
      <c r="AH32" s="75">
        <v>0</v>
      </c>
      <c r="AI32" s="75">
        <v>0</v>
      </c>
      <c r="AJ32" s="75">
        <v>0</v>
      </c>
      <c r="AK32" s="75">
        <v>0</v>
      </c>
      <c r="AL32" s="75">
        <v>0</v>
      </c>
      <c r="AM32" s="75">
        <f t="shared" si="20"/>
        <v>320464</v>
      </c>
      <c r="AN32" s="75">
        <f t="shared" si="21"/>
        <v>159814</v>
      </c>
      <c r="AO32" s="75">
        <v>28570</v>
      </c>
      <c r="AP32" s="75">
        <v>82862</v>
      </c>
      <c r="AQ32" s="75">
        <v>39342</v>
      </c>
      <c r="AR32" s="75">
        <v>9040</v>
      </c>
      <c r="AS32" s="75">
        <f t="shared" si="22"/>
        <v>91070</v>
      </c>
      <c r="AT32" s="75">
        <v>10122</v>
      </c>
      <c r="AU32" s="75">
        <v>73806</v>
      </c>
      <c r="AV32" s="75">
        <v>7142</v>
      </c>
      <c r="AW32" s="75">
        <v>0</v>
      </c>
      <c r="AX32" s="75">
        <f t="shared" si="23"/>
        <v>69580</v>
      </c>
      <c r="AY32" s="75">
        <v>46452</v>
      </c>
      <c r="AZ32" s="75">
        <v>0</v>
      </c>
      <c r="BA32" s="75">
        <v>0</v>
      </c>
      <c r="BB32" s="75">
        <v>23128</v>
      </c>
      <c r="BC32" s="75">
        <v>0</v>
      </c>
      <c r="BD32" s="75">
        <v>0</v>
      </c>
      <c r="BE32" s="75">
        <v>0</v>
      </c>
      <c r="BF32" s="75">
        <f t="shared" si="24"/>
        <v>320464</v>
      </c>
      <c r="BG32" s="75">
        <f t="shared" si="25"/>
        <v>0</v>
      </c>
      <c r="BH32" s="75">
        <f t="shared" si="26"/>
        <v>0</v>
      </c>
      <c r="BI32" s="75">
        <v>0</v>
      </c>
      <c r="BJ32" s="75">
        <v>0</v>
      </c>
      <c r="BK32" s="75">
        <v>0</v>
      </c>
      <c r="BL32" s="75">
        <v>0</v>
      </c>
      <c r="BM32" s="75">
        <v>0</v>
      </c>
      <c r="BN32" s="75">
        <v>0</v>
      </c>
      <c r="BO32" s="75">
        <f t="shared" si="27"/>
        <v>116697</v>
      </c>
      <c r="BP32" s="75">
        <f t="shared" si="28"/>
        <v>68286</v>
      </c>
      <c r="BQ32" s="75">
        <v>18248</v>
      </c>
      <c r="BR32" s="75">
        <v>23524</v>
      </c>
      <c r="BS32" s="75">
        <v>26514</v>
      </c>
      <c r="BT32" s="75">
        <v>0</v>
      </c>
      <c r="BU32" s="75">
        <f t="shared" si="29"/>
        <v>48411</v>
      </c>
      <c r="BV32" s="75">
        <v>4777</v>
      </c>
      <c r="BW32" s="75">
        <v>43634</v>
      </c>
      <c r="BX32" s="75">
        <v>0</v>
      </c>
      <c r="BY32" s="75">
        <v>0</v>
      </c>
      <c r="BZ32" s="75">
        <f t="shared" si="30"/>
        <v>0</v>
      </c>
      <c r="CA32" s="75">
        <v>0</v>
      </c>
      <c r="CB32" s="75">
        <v>0</v>
      </c>
      <c r="CC32" s="75">
        <v>0</v>
      </c>
      <c r="CD32" s="75">
        <v>0</v>
      </c>
      <c r="CE32" s="75">
        <v>0</v>
      </c>
      <c r="CF32" s="75">
        <v>0</v>
      </c>
      <c r="CG32" s="75">
        <v>2452</v>
      </c>
      <c r="CH32" s="75">
        <f t="shared" si="31"/>
        <v>119149</v>
      </c>
      <c r="CI32" s="75">
        <f t="shared" si="32"/>
        <v>0</v>
      </c>
      <c r="CJ32" s="75">
        <f t="shared" si="33"/>
        <v>0</v>
      </c>
      <c r="CK32" s="75">
        <f t="shared" si="34"/>
        <v>0</v>
      </c>
      <c r="CL32" s="75">
        <f t="shared" si="35"/>
        <v>0</v>
      </c>
      <c r="CM32" s="75">
        <f t="shared" si="36"/>
        <v>0</v>
      </c>
      <c r="CN32" s="75">
        <f t="shared" si="37"/>
        <v>0</v>
      </c>
      <c r="CO32" s="75">
        <f t="shared" si="38"/>
        <v>0</v>
      </c>
      <c r="CP32" s="75">
        <f t="shared" si="39"/>
        <v>0</v>
      </c>
      <c r="CQ32" s="75">
        <f t="shared" si="40"/>
        <v>437161</v>
      </c>
      <c r="CR32" s="75">
        <f t="shared" si="41"/>
        <v>228100</v>
      </c>
      <c r="CS32" s="75">
        <f t="shared" si="42"/>
        <v>46818</v>
      </c>
      <c r="CT32" s="75">
        <f t="shared" si="43"/>
        <v>106386</v>
      </c>
      <c r="CU32" s="75">
        <f t="shared" si="44"/>
        <v>65856</v>
      </c>
      <c r="CV32" s="75">
        <f t="shared" si="45"/>
        <v>9040</v>
      </c>
      <c r="CW32" s="75">
        <f t="shared" si="46"/>
        <v>139481</v>
      </c>
      <c r="CX32" s="75">
        <f t="shared" si="47"/>
        <v>14899</v>
      </c>
      <c r="CY32" s="75">
        <f t="shared" si="48"/>
        <v>117440</v>
      </c>
      <c r="CZ32" s="75">
        <f t="shared" si="49"/>
        <v>7142</v>
      </c>
      <c r="DA32" s="75">
        <f t="shared" si="50"/>
        <v>0</v>
      </c>
      <c r="DB32" s="75">
        <f t="shared" si="51"/>
        <v>69580</v>
      </c>
      <c r="DC32" s="75">
        <f t="shared" si="52"/>
        <v>46452</v>
      </c>
      <c r="DD32" s="75">
        <f t="shared" si="53"/>
        <v>0</v>
      </c>
      <c r="DE32" s="75">
        <f t="shared" si="54"/>
        <v>0</v>
      </c>
      <c r="DF32" s="75">
        <f t="shared" si="55"/>
        <v>23128</v>
      </c>
      <c r="DG32" s="75">
        <f t="shared" si="56"/>
        <v>0</v>
      </c>
      <c r="DH32" s="75">
        <f t="shared" si="57"/>
        <v>0</v>
      </c>
      <c r="DI32" s="75">
        <f t="shared" si="58"/>
        <v>2452</v>
      </c>
      <c r="DJ32" s="75">
        <f t="shared" si="59"/>
        <v>439613</v>
      </c>
    </row>
    <row r="33" spans="1:114" s="50" customFormat="1" ht="12" customHeight="1">
      <c r="A33" s="53" t="s">
        <v>121</v>
      </c>
      <c r="B33" s="54" t="s">
        <v>191</v>
      </c>
      <c r="C33" s="53" t="s">
        <v>192</v>
      </c>
      <c r="D33" s="75">
        <f t="shared" si="6"/>
        <v>542052</v>
      </c>
      <c r="E33" s="75">
        <f t="shared" si="7"/>
        <v>128289</v>
      </c>
      <c r="F33" s="75">
        <v>0</v>
      </c>
      <c r="G33" s="75">
        <v>876</v>
      </c>
      <c r="H33" s="75">
        <v>0</v>
      </c>
      <c r="I33" s="75">
        <v>118052</v>
      </c>
      <c r="J33" s="76" t="s">
        <v>124</v>
      </c>
      <c r="K33" s="75">
        <v>9361</v>
      </c>
      <c r="L33" s="75">
        <v>413763</v>
      </c>
      <c r="M33" s="75">
        <f t="shared" si="8"/>
        <v>83378</v>
      </c>
      <c r="N33" s="75">
        <f t="shared" si="9"/>
        <v>23569</v>
      </c>
      <c r="O33" s="75">
        <v>0</v>
      </c>
      <c r="P33" s="75">
        <v>0</v>
      </c>
      <c r="Q33" s="75">
        <v>0</v>
      </c>
      <c r="R33" s="75">
        <v>23569</v>
      </c>
      <c r="S33" s="76" t="s">
        <v>124</v>
      </c>
      <c r="T33" s="75">
        <v>0</v>
      </c>
      <c r="U33" s="75">
        <v>59809</v>
      </c>
      <c r="V33" s="75">
        <f t="shared" si="10"/>
        <v>625430</v>
      </c>
      <c r="W33" s="75">
        <f t="shared" si="11"/>
        <v>151858</v>
      </c>
      <c r="X33" s="75">
        <f t="shared" si="12"/>
        <v>0</v>
      </c>
      <c r="Y33" s="75">
        <f t="shared" si="13"/>
        <v>876</v>
      </c>
      <c r="Z33" s="75">
        <f t="shared" si="14"/>
        <v>0</v>
      </c>
      <c r="AA33" s="75">
        <f t="shared" si="15"/>
        <v>141621</v>
      </c>
      <c r="AB33" s="76" t="s">
        <v>124</v>
      </c>
      <c r="AC33" s="75">
        <f t="shared" si="16"/>
        <v>9361</v>
      </c>
      <c r="AD33" s="75">
        <f t="shared" si="17"/>
        <v>473572</v>
      </c>
      <c r="AE33" s="75">
        <f t="shared" si="18"/>
        <v>51356</v>
      </c>
      <c r="AF33" s="75">
        <f t="shared" si="19"/>
        <v>51356</v>
      </c>
      <c r="AG33" s="75">
        <v>1048</v>
      </c>
      <c r="AH33" s="75">
        <v>50308</v>
      </c>
      <c r="AI33" s="75">
        <v>0</v>
      </c>
      <c r="AJ33" s="75">
        <v>0</v>
      </c>
      <c r="AK33" s="75">
        <v>0</v>
      </c>
      <c r="AL33" s="75">
        <v>0</v>
      </c>
      <c r="AM33" s="75">
        <f t="shared" si="20"/>
        <v>457475</v>
      </c>
      <c r="AN33" s="75">
        <f t="shared" si="21"/>
        <v>90529</v>
      </c>
      <c r="AO33" s="75">
        <v>38469</v>
      </c>
      <c r="AP33" s="75">
        <v>0</v>
      </c>
      <c r="AQ33" s="75">
        <v>52060</v>
      </c>
      <c r="AR33" s="75">
        <v>0</v>
      </c>
      <c r="AS33" s="75">
        <f t="shared" si="22"/>
        <v>113003</v>
      </c>
      <c r="AT33" s="75">
        <v>0</v>
      </c>
      <c r="AU33" s="75">
        <v>112244</v>
      </c>
      <c r="AV33" s="75">
        <v>759</v>
      </c>
      <c r="AW33" s="75"/>
      <c r="AX33" s="75">
        <f t="shared" si="23"/>
        <v>253943</v>
      </c>
      <c r="AY33" s="75">
        <v>222406</v>
      </c>
      <c r="AZ33" s="75">
        <v>23934</v>
      </c>
      <c r="BA33" s="75">
        <v>7603</v>
      </c>
      <c r="BB33" s="75">
        <v>0</v>
      </c>
      <c r="BC33" s="75">
        <v>5787</v>
      </c>
      <c r="BD33" s="75">
        <v>0</v>
      </c>
      <c r="BE33" s="75">
        <v>27434</v>
      </c>
      <c r="BF33" s="75">
        <f t="shared" si="24"/>
        <v>536265</v>
      </c>
      <c r="BG33" s="75">
        <f t="shared" si="25"/>
        <v>0</v>
      </c>
      <c r="BH33" s="75">
        <f t="shared" si="26"/>
        <v>0</v>
      </c>
      <c r="BI33" s="75">
        <v>0</v>
      </c>
      <c r="BJ33" s="75">
        <v>0</v>
      </c>
      <c r="BK33" s="75">
        <v>0</v>
      </c>
      <c r="BL33" s="75">
        <v>0</v>
      </c>
      <c r="BM33" s="75">
        <v>0</v>
      </c>
      <c r="BN33" s="75">
        <v>0</v>
      </c>
      <c r="BO33" s="75">
        <f t="shared" si="27"/>
        <v>75387</v>
      </c>
      <c r="BP33" s="75">
        <f t="shared" si="28"/>
        <v>6093</v>
      </c>
      <c r="BQ33" s="75">
        <v>6093</v>
      </c>
      <c r="BR33" s="75">
        <v>0</v>
      </c>
      <c r="BS33" s="75">
        <v>0</v>
      </c>
      <c r="BT33" s="75">
        <v>0</v>
      </c>
      <c r="BU33" s="75">
        <f t="shared" si="29"/>
        <v>69294</v>
      </c>
      <c r="BV33" s="75">
        <v>0</v>
      </c>
      <c r="BW33" s="75">
        <v>69294</v>
      </c>
      <c r="BX33" s="75">
        <v>0</v>
      </c>
      <c r="BY33" s="75">
        <v>0</v>
      </c>
      <c r="BZ33" s="75">
        <f t="shared" si="30"/>
        <v>0</v>
      </c>
      <c r="CA33" s="75">
        <v>0</v>
      </c>
      <c r="CB33" s="75">
        <v>0</v>
      </c>
      <c r="CC33" s="75">
        <v>0</v>
      </c>
      <c r="CD33" s="75">
        <v>0</v>
      </c>
      <c r="CE33" s="75">
        <v>0</v>
      </c>
      <c r="CF33" s="75">
        <v>0</v>
      </c>
      <c r="CG33" s="75">
        <v>7991</v>
      </c>
      <c r="CH33" s="75">
        <f t="shared" si="31"/>
        <v>83378</v>
      </c>
      <c r="CI33" s="75">
        <f t="shared" si="32"/>
        <v>51356</v>
      </c>
      <c r="CJ33" s="75">
        <f t="shared" si="33"/>
        <v>51356</v>
      </c>
      <c r="CK33" s="75">
        <f t="shared" si="34"/>
        <v>1048</v>
      </c>
      <c r="CL33" s="75">
        <f t="shared" si="35"/>
        <v>50308</v>
      </c>
      <c r="CM33" s="75">
        <f t="shared" si="36"/>
        <v>0</v>
      </c>
      <c r="CN33" s="75">
        <f t="shared" si="37"/>
        <v>0</v>
      </c>
      <c r="CO33" s="75">
        <f t="shared" si="38"/>
        <v>0</v>
      </c>
      <c r="CP33" s="75">
        <f t="shared" si="39"/>
        <v>0</v>
      </c>
      <c r="CQ33" s="75">
        <f t="shared" si="40"/>
        <v>532862</v>
      </c>
      <c r="CR33" s="75">
        <f t="shared" si="41"/>
        <v>96622</v>
      </c>
      <c r="CS33" s="75">
        <f t="shared" si="42"/>
        <v>44562</v>
      </c>
      <c r="CT33" s="75">
        <f t="shared" si="43"/>
        <v>0</v>
      </c>
      <c r="CU33" s="75">
        <f t="shared" si="44"/>
        <v>52060</v>
      </c>
      <c r="CV33" s="75">
        <f t="shared" si="45"/>
        <v>0</v>
      </c>
      <c r="CW33" s="75">
        <f t="shared" si="46"/>
        <v>182297</v>
      </c>
      <c r="CX33" s="75">
        <f t="shared" si="47"/>
        <v>0</v>
      </c>
      <c r="CY33" s="75">
        <f t="shared" si="48"/>
        <v>181538</v>
      </c>
      <c r="CZ33" s="75">
        <f t="shared" si="49"/>
        <v>759</v>
      </c>
      <c r="DA33" s="75">
        <f t="shared" si="50"/>
        <v>0</v>
      </c>
      <c r="DB33" s="75">
        <f t="shared" si="51"/>
        <v>253943</v>
      </c>
      <c r="DC33" s="75">
        <f t="shared" si="52"/>
        <v>222406</v>
      </c>
      <c r="DD33" s="75">
        <f t="shared" si="53"/>
        <v>23934</v>
      </c>
      <c r="DE33" s="75">
        <f t="shared" si="54"/>
        <v>7603</v>
      </c>
      <c r="DF33" s="75">
        <f t="shared" si="55"/>
        <v>0</v>
      </c>
      <c r="DG33" s="75">
        <f t="shared" si="56"/>
        <v>5787</v>
      </c>
      <c r="DH33" s="75">
        <f t="shared" si="57"/>
        <v>0</v>
      </c>
      <c r="DI33" s="75">
        <f t="shared" si="58"/>
        <v>35425</v>
      </c>
      <c r="DJ33" s="75">
        <f t="shared" si="59"/>
        <v>619643</v>
      </c>
    </row>
    <row r="34" spans="1:114" s="50" customFormat="1" ht="12" customHeight="1">
      <c r="A34" s="53" t="s">
        <v>121</v>
      </c>
      <c r="B34" s="54" t="s">
        <v>193</v>
      </c>
      <c r="C34" s="53" t="s">
        <v>194</v>
      </c>
      <c r="D34" s="75">
        <f t="shared" si="6"/>
        <v>586352</v>
      </c>
      <c r="E34" s="75">
        <f t="shared" si="7"/>
        <v>38366</v>
      </c>
      <c r="F34" s="75">
        <v>0</v>
      </c>
      <c r="G34" s="75">
        <v>0</v>
      </c>
      <c r="H34" s="75">
        <v>0</v>
      </c>
      <c r="I34" s="75">
        <v>38366</v>
      </c>
      <c r="J34" s="76" t="s">
        <v>124</v>
      </c>
      <c r="K34" s="75">
        <v>0</v>
      </c>
      <c r="L34" s="75">
        <v>547986</v>
      </c>
      <c r="M34" s="75">
        <f t="shared" si="8"/>
        <v>131894</v>
      </c>
      <c r="N34" s="75">
        <f t="shared" si="9"/>
        <v>45699</v>
      </c>
      <c r="O34" s="75">
        <v>0</v>
      </c>
      <c r="P34" s="75">
        <v>0</v>
      </c>
      <c r="Q34" s="75">
        <v>0</v>
      </c>
      <c r="R34" s="75">
        <v>45699</v>
      </c>
      <c r="S34" s="76" t="s">
        <v>124</v>
      </c>
      <c r="T34" s="75">
        <v>0</v>
      </c>
      <c r="U34" s="75">
        <v>86195</v>
      </c>
      <c r="V34" s="75">
        <f t="shared" si="10"/>
        <v>718246</v>
      </c>
      <c r="W34" s="75">
        <f t="shared" si="11"/>
        <v>84065</v>
      </c>
      <c r="X34" s="75">
        <f t="shared" si="12"/>
        <v>0</v>
      </c>
      <c r="Y34" s="75">
        <f t="shared" si="13"/>
        <v>0</v>
      </c>
      <c r="Z34" s="75">
        <f t="shared" si="14"/>
        <v>0</v>
      </c>
      <c r="AA34" s="75">
        <f t="shared" si="15"/>
        <v>84065</v>
      </c>
      <c r="AB34" s="76" t="s">
        <v>124</v>
      </c>
      <c r="AC34" s="75">
        <f t="shared" si="16"/>
        <v>0</v>
      </c>
      <c r="AD34" s="75">
        <f t="shared" si="17"/>
        <v>634181</v>
      </c>
      <c r="AE34" s="75">
        <f t="shared" si="18"/>
        <v>0</v>
      </c>
      <c r="AF34" s="75">
        <f t="shared" si="19"/>
        <v>0</v>
      </c>
      <c r="AG34" s="75">
        <v>0</v>
      </c>
      <c r="AH34" s="75">
        <v>0</v>
      </c>
      <c r="AI34" s="75">
        <v>0</v>
      </c>
      <c r="AJ34" s="75">
        <v>0</v>
      </c>
      <c r="AK34" s="75">
        <v>0</v>
      </c>
      <c r="AL34" s="75">
        <v>97309</v>
      </c>
      <c r="AM34" s="75">
        <f t="shared" si="20"/>
        <v>148612</v>
      </c>
      <c r="AN34" s="75">
        <f t="shared" si="21"/>
        <v>78137</v>
      </c>
      <c r="AO34" s="75">
        <v>27158</v>
      </c>
      <c r="AP34" s="75">
        <v>50979</v>
      </c>
      <c r="AQ34" s="75">
        <v>0</v>
      </c>
      <c r="AR34" s="75">
        <v>0</v>
      </c>
      <c r="AS34" s="75">
        <f t="shared" si="22"/>
        <v>25168</v>
      </c>
      <c r="AT34" s="75">
        <v>25168</v>
      </c>
      <c r="AU34" s="75">
        <v>0</v>
      </c>
      <c r="AV34" s="75">
        <v>0</v>
      </c>
      <c r="AW34" s="75">
        <v>0</v>
      </c>
      <c r="AX34" s="75">
        <f t="shared" si="23"/>
        <v>45307</v>
      </c>
      <c r="AY34" s="75">
        <v>44824</v>
      </c>
      <c r="AZ34" s="75">
        <v>0</v>
      </c>
      <c r="BA34" s="75">
        <v>483</v>
      </c>
      <c r="BB34" s="75">
        <v>0</v>
      </c>
      <c r="BC34" s="75">
        <v>340431</v>
      </c>
      <c r="BD34" s="75">
        <v>0</v>
      </c>
      <c r="BE34" s="75">
        <v>0</v>
      </c>
      <c r="BF34" s="75">
        <f t="shared" si="24"/>
        <v>148612</v>
      </c>
      <c r="BG34" s="75">
        <f t="shared" si="25"/>
        <v>0</v>
      </c>
      <c r="BH34" s="75">
        <f t="shared" si="26"/>
        <v>0</v>
      </c>
      <c r="BI34" s="75">
        <v>0</v>
      </c>
      <c r="BJ34" s="75">
        <v>0</v>
      </c>
      <c r="BK34" s="75">
        <v>0</v>
      </c>
      <c r="BL34" s="75">
        <v>0</v>
      </c>
      <c r="BM34" s="75">
        <v>0</v>
      </c>
      <c r="BN34" s="75">
        <v>0</v>
      </c>
      <c r="BO34" s="75">
        <f t="shared" si="27"/>
        <v>131894</v>
      </c>
      <c r="BP34" s="75">
        <f t="shared" si="28"/>
        <v>36000</v>
      </c>
      <c r="BQ34" s="75">
        <v>36000</v>
      </c>
      <c r="BR34" s="75">
        <v>0</v>
      </c>
      <c r="BS34" s="75">
        <v>0</v>
      </c>
      <c r="BT34" s="75">
        <v>0</v>
      </c>
      <c r="BU34" s="75">
        <f t="shared" si="29"/>
        <v>44205</v>
      </c>
      <c r="BV34" s="75">
        <v>0</v>
      </c>
      <c r="BW34" s="75">
        <v>44205</v>
      </c>
      <c r="BX34" s="75">
        <v>0</v>
      </c>
      <c r="BY34" s="75">
        <v>0</v>
      </c>
      <c r="BZ34" s="75">
        <f t="shared" si="30"/>
        <v>51689</v>
      </c>
      <c r="CA34" s="75">
        <v>24468</v>
      </c>
      <c r="CB34" s="75">
        <v>23352</v>
      </c>
      <c r="CC34" s="75">
        <v>3869</v>
      </c>
      <c r="CD34" s="75">
        <v>0</v>
      </c>
      <c r="CE34" s="75">
        <v>0</v>
      </c>
      <c r="CF34" s="75">
        <v>0</v>
      </c>
      <c r="CG34" s="75">
        <v>0</v>
      </c>
      <c r="CH34" s="75">
        <f t="shared" si="31"/>
        <v>131894</v>
      </c>
      <c r="CI34" s="75">
        <f t="shared" si="32"/>
        <v>0</v>
      </c>
      <c r="CJ34" s="75">
        <f t="shared" si="33"/>
        <v>0</v>
      </c>
      <c r="CK34" s="75">
        <f t="shared" si="34"/>
        <v>0</v>
      </c>
      <c r="CL34" s="75">
        <f t="shared" si="35"/>
        <v>0</v>
      </c>
      <c r="CM34" s="75">
        <f t="shared" si="36"/>
        <v>0</v>
      </c>
      <c r="CN34" s="75">
        <f t="shared" si="37"/>
        <v>0</v>
      </c>
      <c r="CO34" s="75">
        <f t="shared" si="38"/>
        <v>0</v>
      </c>
      <c r="CP34" s="75">
        <f t="shared" si="39"/>
        <v>97309</v>
      </c>
      <c r="CQ34" s="75">
        <f t="shared" si="40"/>
        <v>280506</v>
      </c>
      <c r="CR34" s="75">
        <f t="shared" si="41"/>
        <v>114137</v>
      </c>
      <c r="CS34" s="75">
        <f t="shared" si="42"/>
        <v>63158</v>
      </c>
      <c r="CT34" s="75">
        <f t="shared" si="43"/>
        <v>50979</v>
      </c>
      <c r="CU34" s="75">
        <f t="shared" si="44"/>
        <v>0</v>
      </c>
      <c r="CV34" s="75">
        <f t="shared" si="45"/>
        <v>0</v>
      </c>
      <c r="CW34" s="75">
        <f t="shared" si="46"/>
        <v>69373</v>
      </c>
      <c r="CX34" s="75">
        <f t="shared" si="47"/>
        <v>25168</v>
      </c>
      <c r="CY34" s="75">
        <f t="shared" si="48"/>
        <v>44205</v>
      </c>
      <c r="CZ34" s="75">
        <f t="shared" si="49"/>
        <v>0</v>
      </c>
      <c r="DA34" s="75">
        <f t="shared" si="50"/>
        <v>0</v>
      </c>
      <c r="DB34" s="75">
        <f t="shared" si="51"/>
        <v>96996</v>
      </c>
      <c r="DC34" s="75">
        <f t="shared" si="52"/>
        <v>69292</v>
      </c>
      <c r="DD34" s="75">
        <f t="shared" si="53"/>
        <v>23352</v>
      </c>
      <c r="DE34" s="75">
        <f t="shared" si="54"/>
        <v>4352</v>
      </c>
      <c r="DF34" s="75">
        <f t="shared" si="55"/>
        <v>0</v>
      </c>
      <c r="DG34" s="75">
        <f t="shared" si="56"/>
        <v>340431</v>
      </c>
      <c r="DH34" s="75">
        <f t="shared" si="57"/>
        <v>0</v>
      </c>
      <c r="DI34" s="75">
        <f t="shared" si="58"/>
        <v>0</v>
      </c>
      <c r="DJ34" s="75">
        <f t="shared" si="59"/>
        <v>280506</v>
      </c>
    </row>
    <row r="35" spans="1:114" s="50" customFormat="1" ht="12" customHeight="1">
      <c r="A35" s="53" t="s">
        <v>121</v>
      </c>
      <c r="B35" s="54" t="s">
        <v>195</v>
      </c>
      <c r="C35" s="53" t="s">
        <v>196</v>
      </c>
      <c r="D35" s="75">
        <f t="shared" si="6"/>
        <v>328161</v>
      </c>
      <c r="E35" s="75">
        <f t="shared" si="7"/>
        <v>34393</v>
      </c>
      <c r="F35" s="75">
        <v>0</v>
      </c>
      <c r="G35" s="75">
        <v>0</v>
      </c>
      <c r="H35" s="75">
        <v>0</v>
      </c>
      <c r="I35" s="75">
        <v>29316</v>
      </c>
      <c r="J35" s="76" t="s">
        <v>124</v>
      </c>
      <c r="K35" s="75">
        <v>5077</v>
      </c>
      <c r="L35" s="75">
        <v>293768</v>
      </c>
      <c r="M35" s="75">
        <f t="shared" si="8"/>
        <v>82925</v>
      </c>
      <c r="N35" s="75">
        <f t="shared" si="9"/>
        <v>0</v>
      </c>
      <c r="O35" s="75">
        <v>0</v>
      </c>
      <c r="P35" s="75">
        <v>0</v>
      </c>
      <c r="Q35" s="75">
        <v>0</v>
      </c>
      <c r="R35" s="75">
        <v>0</v>
      </c>
      <c r="S35" s="76" t="s">
        <v>124</v>
      </c>
      <c r="T35" s="75">
        <v>0</v>
      </c>
      <c r="U35" s="75">
        <v>82925</v>
      </c>
      <c r="V35" s="75">
        <f t="shared" si="10"/>
        <v>411086</v>
      </c>
      <c r="W35" s="75">
        <f t="shared" si="11"/>
        <v>34393</v>
      </c>
      <c r="X35" s="75">
        <f t="shared" si="12"/>
        <v>0</v>
      </c>
      <c r="Y35" s="75">
        <f t="shared" si="13"/>
        <v>0</v>
      </c>
      <c r="Z35" s="75">
        <f t="shared" si="14"/>
        <v>0</v>
      </c>
      <c r="AA35" s="75">
        <f t="shared" si="15"/>
        <v>29316</v>
      </c>
      <c r="AB35" s="76" t="s">
        <v>124</v>
      </c>
      <c r="AC35" s="75">
        <f t="shared" si="16"/>
        <v>5077</v>
      </c>
      <c r="AD35" s="75">
        <f t="shared" si="17"/>
        <v>376693</v>
      </c>
      <c r="AE35" s="75">
        <f t="shared" si="18"/>
        <v>679</v>
      </c>
      <c r="AF35" s="75">
        <f t="shared" si="19"/>
        <v>679</v>
      </c>
      <c r="AG35" s="75">
        <v>0</v>
      </c>
      <c r="AH35" s="75">
        <v>0</v>
      </c>
      <c r="AI35" s="75">
        <v>679</v>
      </c>
      <c r="AJ35" s="75">
        <v>0</v>
      </c>
      <c r="AK35" s="75">
        <v>0</v>
      </c>
      <c r="AL35" s="75">
        <v>6745</v>
      </c>
      <c r="AM35" s="75">
        <f t="shared" si="20"/>
        <v>94612</v>
      </c>
      <c r="AN35" s="75">
        <f t="shared" si="21"/>
        <v>47590</v>
      </c>
      <c r="AO35" s="75">
        <v>7892</v>
      </c>
      <c r="AP35" s="75">
        <v>39698</v>
      </c>
      <c r="AQ35" s="75">
        <v>0</v>
      </c>
      <c r="AR35" s="75">
        <v>0</v>
      </c>
      <c r="AS35" s="75">
        <f t="shared" si="22"/>
        <v>10602</v>
      </c>
      <c r="AT35" s="75">
        <v>6614</v>
      </c>
      <c r="AU35" s="75">
        <v>0</v>
      </c>
      <c r="AV35" s="75">
        <v>3988</v>
      </c>
      <c r="AW35" s="75">
        <v>6292</v>
      </c>
      <c r="AX35" s="75">
        <f t="shared" si="23"/>
        <v>30128</v>
      </c>
      <c r="AY35" s="75">
        <v>18502</v>
      </c>
      <c r="AZ35" s="75">
        <v>2629</v>
      </c>
      <c r="BA35" s="75">
        <v>3361</v>
      </c>
      <c r="BB35" s="75">
        <v>5636</v>
      </c>
      <c r="BC35" s="75">
        <v>217850</v>
      </c>
      <c r="BD35" s="75">
        <v>0</v>
      </c>
      <c r="BE35" s="75">
        <v>8275</v>
      </c>
      <c r="BF35" s="75">
        <f t="shared" si="24"/>
        <v>103566</v>
      </c>
      <c r="BG35" s="75">
        <f t="shared" si="25"/>
        <v>0</v>
      </c>
      <c r="BH35" s="75">
        <f t="shared" si="26"/>
        <v>0</v>
      </c>
      <c r="BI35" s="75">
        <v>0</v>
      </c>
      <c r="BJ35" s="75">
        <v>0</v>
      </c>
      <c r="BK35" s="75">
        <v>0</v>
      </c>
      <c r="BL35" s="75">
        <v>0</v>
      </c>
      <c r="BM35" s="75">
        <v>0</v>
      </c>
      <c r="BN35" s="75">
        <v>0</v>
      </c>
      <c r="BO35" s="75">
        <f t="shared" si="27"/>
        <v>2125</v>
      </c>
      <c r="BP35" s="75">
        <f t="shared" si="28"/>
        <v>0</v>
      </c>
      <c r="BQ35" s="75">
        <v>0</v>
      </c>
      <c r="BR35" s="75">
        <v>0</v>
      </c>
      <c r="BS35" s="75">
        <v>0</v>
      </c>
      <c r="BT35" s="75">
        <v>0</v>
      </c>
      <c r="BU35" s="75">
        <f t="shared" si="29"/>
        <v>2125</v>
      </c>
      <c r="BV35" s="75">
        <v>0</v>
      </c>
      <c r="BW35" s="75">
        <v>2125</v>
      </c>
      <c r="BX35" s="75">
        <v>0</v>
      </c>
      <c r="BY35" s="75">
        <v>0</v>
      </c>
      <c r="BZ35" s="75">
        <f t="shared" si="30"/>
        <v>0</v>
      </c>
      <c r="CA35" s="75">
        <v>0</v>
      </c>
      <c r="CB35" s="75">
        <v>0</v>
      </c>
      <c r="CC35" s="75">
        <v>0</v>
      </c>
      <c r="CD35" s="75">
        <v>0</v>
      </c>
      <c r="CE35" s="75">
        <v>68050</v>
      </c>
      <c r="CF35" s="75">
        <v>0</v>
      </c>
      <c r="CG35" s="75">
        <v>12750</v>
      </c>
      <c r="CH35" s="75">
        <f t="shared" si="31"/>
        <v>14875</v>
      </c>
      <c r="CI35" s="75">
        <f t="shared" si="32"/>
        <v>679</v>
      </c>
      <c r="CJ35" s="75">
        <f t="shared" si="33"/>
        <v>679</v>
      </c>
      <c r="CK35" s="75">
        <f t="shared" si="34"/>
        <v>0</v>
      </c>
      <c r="CL35" s="75">
        <f t="shared" si="35"/>
        <v>0</v>
      </c>
      <c r="CM35" s="75">
        <f t="shared" si="36"/>
        <v>679</v>
      </c>
      <c r="CN35" s="75">
        <f t="shared" si="37"/>
        <v>0</v>
      </c>
      <c r="CO35" s="75">
        <f t="shared" si="38"/>
        <v>0</v>
      </c>
      <c r="CP35" s="75">
        <f t="shared" si="39"/>
        <v>6745</v>
      </c>
      <c r="CQ35" s="75">
        <f t="shared" si="40"/>
        <v>96737</v>
      </c>
      <c r="CR35" s="75">
        <f t="shared" si="41"/>
        <v>47590</v>
      </c>
      <c r="CS35" s="75">
        <f t="shared" si="42"/>
        <v>7892</v>
      </c>
      <c r="CT35" s="75">
        <f t="shared" si="43"/>
        <v>39698</v>
      </c>
      <c r="CU35" s="75">
        <f t="shared" si="44"/>
        <v>0</v>
      </c>
      <c r="CV35" s="75">
        <f t="shared" si="45"/>
        <v>0</v>
      </c>
      <c r="CW35" s="75">
        <f t="shared" si="46"/>
        <v>12727</v>
      </c>
      <c r="CX35" s="75">
        <f t="shared" si="47"/>
        <v>6614</v>
      </c>
      <c r="CY35" s="75">
        <f t="shared" si="48"/>
        <v>2125</v>
      </c>
      <c r="CZ35" s="75">
        <f t="shared" si="49"/>
        <v>3988</v>
      </c>
      <c r="DA35" s="75">
        <f t="shared" si="50"/>
        <v>6292</v>
      </c>
      <c r="DB35" s="75">
        <f t="shared" si="51"/>
        <v>30128</v>
      </c>
      <c r="DC35" s="75">
        <f t="shared" si="52"/>
        <v>18502</v>
      </c>
      <c r="DD35" s="75">
        <f t="shared" si="53"/>
        <v>2629</v>
      </c>
      <c r="DE35" s="75">
        <f t="shared" si="54"/>
        <v>3361</v>
      </c>
      <c r="DF35" s="75">
        <f t="shared" si="55"/>
        <v>5636</v>
      </c>
      <c r="DG35" s="75">
        <f t="shared" si="56"/>
        <v>285900</v>
      </c>
      <c r="DH35" s="75">
        <f t="shared" si="57"/>
        <v>0</v>
      </c>
      <c r="DI35" s="75">
        <f t="shared" si="58"/>
        <v>21025</v>
      </c>
      <c r="DJ35" s="75">
        <f t="shared" si="59"/>
        <v>118441</v>
      </c>
    </row>
    <row r="36" spans="1:114" s="50" customFormat="1" ht="12" customHeight="1">
      <c r="A36" s="53" t="s">
        <v>121</v>
      </c>
      <c r="B36" s="54" t="s">
        <v>197</v>
      </c>
      <c r="C36" s="53" t="s">
        <v>198</v>
      </c>
      <c r="D36" s="75">
        <f t="shared" si="6"/>
        <v>943619</v>
      </c>
      <c r="E36" s="75">
        <f t="shared" si="7"/>
        <v>2040</v>
      </c>
      <c r="F36" s="75">
        <v>0</v>
      </c>
      <c r="G36" s="75">
        <v>0</v>
      </c>
      <c r="H36" s="75">
        <v>0</v>
      </c>
      <c r="I36" s="75">
        <v>2040</v>
      </c>
      <c r="J36" s="76" t="s">
        <v>124</v>
      </c>
      <c r="K36" s="75">
        <v>0</v>
      </c>
      <c r="L36" s="75">
        <v>941579</v>
      </c>
      <c r="M36" s="75">
        <f t="shared" si="8"/>
        <v>94113</v>
      </c>
      <c r="N36" s="75">
        <f t="shared" si="9"/>
        <v>0</v>
      </c>
      <c r="O36" s="75">
        <v>0</v>
      </c>
      <c r="P36" s="75">
        <v>0</v>
      </c>
      <c r="Q36" s="75">
        <v>0</v>
      </c>
      <c r="R36" s="75">
        <v>0</v>
      </c>
      <c r="S36" s="76" t="s">
        <v>124</v>
      </c>
      <c r="T36" s="75">
        <v>0</v>
      </c>
      <c r="U36" s="75">
        <v>94113</v>
      </c>
      <c r="V36" s="75">
        <f t="shared" si="10"/>
        <v>1037732</v>
      </c>
      <c r="W36" s="75">
        <f t="shared" si="11"/>
        <v>2040</v>
      </c>
      <c r="X36" s="75">
        <f t="shared" si="12"/>
        <v>0</v>
      </c>
      <c r="Y36" s="75">
        <f t="shared" si="13"/>
        <v>0</v>
      </c>
      <c r="Z36" s="75">
        <f t="shared" si="14"/>
        <v>0</v>
      </c>
      <c r="AA36" s="75">
        <f t="shared" si="15"/>
        <v>2040</v>
      </c>
      <c r="AB36" s="76" t="s">
        <v>124</v>
      </c>
      <c r="AC36" s="75">
        <f t="shared" si="16"/>
        <v>0</v>
      </c>
      <c r="AD36" s="75">
        <f t="shared" si="17"/>
        <v>1035692</v>
      </c>
      <c r="AE36" s="75">
        <f t="shared" si="18"/>
        <v>0</v>
      </c>
      <c r="AF36" s="75">
        <f t="shared" si="19"/>
        <v>0</v>
      </c>
      <c r="AG36" s="75">
        <v>0</v>
      </c>
      <c r="AH36" s="75">
        <v>0</v>
      </c>
      <c r="AI36" s="75">
        <v>0</v>
      </c>
      <c r="AJ36" s="75">
        <v>0</v>
      </c>
      <c r="AK36" s="75">
        <v>0</v>
      </c>
      <c r="AL36" s="75">
        <v>36021</v>
      </c>
      <c r="AM36" s="75">
        <f t="shared" si="20"/>
        <v>204872</v>
      </c>
      <c r="AN36" s="75">
        <f t="shared" si="21"/>
        <v>57203</v>
      </c>
      <c r="AO36" s="75">
        <v>57203</v>
      </c>
      <c r="AP36" s="75">
        <v>0</v>
      </c>
      <c r="AQ36" s="75">
        <v>0</v>
      </c>
      <c r="AR36" s="75">
        <v>0</v>
      </c>
      <c r="AS36" s="75">
        <f t="shared" si="22"/>
        <v>3009</v>
      </c>
      <c r="AT36" s="75">
        <v>0</v>
      </c>
      <c r="AU36" s="75"/>
      <c r="AV36" s="75">
        <v>3009</v>
      </c>
      <c r="AW36" s="75">
        <v>0</v>
      </c>
      <c r="AX36" s="75">
        <f t="shared" si="23"/>
        <v>144660</v>
      </c>
      <c r="AY36" s="75">
        <v>0</v>
      </c>
      <c r="AZ36" s="75">
        <v>139459</v>
      </c>
      <c r="BA36" s="75">
        <v>5201</v>
      </c>
      <c r="BB36" s="75">
        <v>0</v>
      </c>
      <c r="BC36" s="75">
        <v>702726</v>
      </c>
      <c r="BD36" s="75">
        <v>0</v>
      </c>
      <c r="BE36" s="75">
        <v>0</v>
      </c>
      <c r="BF36" s="75">
        <f t="shared" si="24"/>
        <v>204872</v>
      </c>
      <c r="BG36" s="75">
        <f t="shared" si="25"/>
        <v>0</v>
      </c>
      <c r="BH36" s="75">
        <f t="shared" si="26"/>
        <v>0</v>
      </c>
      <c r="BI36" s="75">
        <v>0</v>
      </c>
      <c r="BJ36" s="75">
        <v>0</v>
      </c>
      <c r="BK36" s="75">
        <v>0</v>
      </c>
      <c r="BL36" s="75">
        <v>0</v>
      </c>
      <c r="BM36" s="75">
        <v>0</v>
      </c>
      <c r="BN36" s="75">
        <v>0</v>
      </c>
      <c r="BO36" s="75">
        <f t="shared" si="27"/>
        <v>0</v>
      </c>
      <c r="BP36" s="75">
        <f t="shared" si="28"/>
        <v>0</v>
      </c>
      <c r="BQ36" s="75">
        <v>0</v>
      </c>
      <c r="BR36" s="75">
        <v>0</v>
      </c>
      <c r="BS36" s="75">
        <v>0</v>
      </c>
      <c r="BT36" s="75">
        <v>0</v>
      </c>
      <c r="BU36" s="75">
        <f t="shared" si="29"/>
        <v>0</v>
      </c>
      <c r="BV36" s="75">
        <v>0</v>
      </c>
      <c r="BW36" s="75">
        <v>0</v>
      </c>
      <c r="BX36" s="75">
        <v>0</v>
      </c>
      <c r="BY36" s="75">
        <v>0</v>
      </c>
      <c r="BZ36" s="75">
        <f t="shared" si="30"/>
        <v>0</v>
      </c>
      <c r="CA36" s="75">
        <v>0</v>
      </c>
      <c r="CB36" s="75">
        <v>0</v>
      </c>
      <c r="CC36" s="75">
        <v>0</v>
      </c>
      <c r="CD36" s="75">
        <v>0</v>
      </c>
      <c r="CE36" s="75">
        <v>94113</v>
      </c>
      <c r="CF36" s="75">
        <v>0</v>
      </c>
      <c r="CG36" s="75">
        <v>0</v>
      </c>
      <c r="CH36" s="75">
        <f t="shared" si="31"/>
        <v>0</v>
      </c>
      <c r="CI36" s="75">
        <f t="shared" si="32"/>
        <v>0</v>
      </c>
      <c r="CJ36" s="75">
        <f t="shared" si="33"/>
        <v>0</v>
      </c>
      <c r="CK36" s="75">
        <f t="shared" si="34"/>
        <v>0</v>
      </c>
      <c r="CL36" s="75">
        <f t="shared" si="35"/>
        <v>0</v>
      </c>
      <c r="CM36" s="75">
        <f t="shared" si="36"/>
        <v>0</v>
      </c>
      <c r="CN36" s="75">
        <f t="shared" si="37"/>
        <v>0</v>
      </c>
      <c r="CO36" s="75">
        <f t="shared" si="38"/>
        <v>0</v>
      </c>
      <c r="CP36" s="75">
        <f t="shared" si="39"/>
        <v>36021</v>
      </c>
      <c r="CQ36" s="75">
        <f t="shared" si="40"/>
        <v>204872</v>
      </c>
      <c r="CR36" s="75">
        <f t="shared" si="41"/>
        <v>57203</v>
      </c>
      <c r="CS36" s="75">
        <f t="shared" si="42"/>
        <v>57203</v>
      </c>
      <c r="CT36" s="75">
        <f t="shared" si="43"/>
        <v>0</v>
      </c>
      <c r="CU36" s="75">
        <f t="shared" si="44"/>
        <v>0</v>
      </c>
      <c r="CV36" s="75">
        <f t="shared" si="45"/>
        <v>0</v>
      </c>
      <c r="CW36" s="75">
        <f t="shared" si="46"/>
        <v>3009</v>
      </c>
      <c r="CX36" s="75">
        <f t="shared" si="47"/>
        <v>0</v>
      </c>
      <c r="CY36" s="75">
        <f t="shared" si="48"/>
        <v>0</v>
      </c>
      <c r="CZ36" s="75">
        <f t="shared" si="49"/>
        <v>3009</v>
      </c>
      <c r="DA36" s="75">
        <f t="shared" si="50"/>
        <v>0</v>
      </c>
      <c r="DB36" s="75">
        <f t="shared" si="51"/>
        <v>144660</v>
      </c>
      <c r="DC36" s="75">
        <f t="shared" si="52"/>
        <v>0</v>
      </c>
      <c r="DD36" s="75">
        <f t="shared" si="53"/>
        <v>139459</v>
      </c>
      <c r="DE36" s="75">
        <f t="shared" si="54"/>
        <v>5201</v>
      </c>
      <c r="DF36" s="75">
        <f t="shared" si="55"/>
        <v>0</v>
      </c>
      <c r="DG36" s="75">
        <f t="shared" si="56"/>
        <v>796839</v>
      </c>
      <c r="DH36" s="75">
        <f t="shared" si="57"/>
        <v>0</v>
      </c>
      <c r="DI36" s="75">
        <f t="shared" si="58"/>
        <v>0</v>
      </c>
      <c r="DJ36" s="75">
        <f t="shared" si="59"/>
        <v>204872</v>
      </c>
    </row>
    <row r="37" spans="1:114" s="50" customFormat="1" ht="12" customHeight="1">
      <c r="A37" s="53" t="s">
        <v>121</v>
      </c>
      <c r="B37" s="54" t="s">
        <v>199</v>
      </c>
      <c r="C37" s="53" t="s">
        <v>200</v>
      </c>
      <c r="D37" s="75">
        <f t="shared" si="6"/>
        <v>443804</v>
      </c>
      <c r="E37" s="75">
        <f t="shared" si="7"/>
        <v>3666</v>
      </c>
      <c r="F37" s="75">
        <v>0</v>
      </c>
      <c r="G37" s="75">
        <v>0</v>
      </c>
      <c r="H37" s="75">
        <v>0</v>
      </c>
      <c r="I37" s="75">
        <v>3587</v>
      </c>
      <c r="J37" s="76" t="s">
        <v>124</v>
      </c>
      <c r="K37" s="75">
        <v>79</v>
      </c>
      <c r="L37" s="75">
        <v>440138</v>
      </c>
      <c r="M37" s="75">
        <f t="shared" si="8"/>
        <v>41750</v>
      </c>
      <c r="N37" s="75">
        <f t="shared" si="9"/>
        <v>2207</v>
      </c>
      <c r="O37" s="75">
        <v>0</v>
      </c>
      <c r="P37" s="75">
        <v>0</v>
      </c>
      <c r="Q37" s="75">
        <v>0</v>
      </c>
      <c r="R37" s="75">
        <v>2207</v>
      </c>
      <c r="S37" s="76" t="s">
        <v>124</v>
      </c>
      <c r="T37" s="75">
        <v>0</v>
      </c>
      <c r="U37" s="75">
        <v>39543</v>
      </c>
      <c r="V37" s="75">
        <f t="shared" si="10"/>
        <v>485554</v>
      </c>
      <c r="W37" s="75">
        <f t="shared" si="11"/>
        <v>5873</v>
      </c>
      <c r="X37" s="75">
        <f t="shared" si="12"/>
        <v>0</v>
      </c>
      <c r="Y37" s="75">
        <f t="shared" si="13"/>
        <v>0</v>
      </c>
      <c r="Z37" s="75">
        <f t="shared" si="14"/>
        <v>0</v>
      </c>
      <c r="AA37" s="75">
        <f t="shared" si="15"/>
        <v>5794</v>
      </c>
      <c r="AB37" s="76" t="s">
        <v>124</v>
      </c>
      <c r="AC37" s="75">
        <f t="shared" si="16"/>
        <v>79</v>
      </c>
      <c r="AD37" s="75">
        <f t="shared" si="17"/>
        <v>479681</v>
      </c>
      <c r="AE37" s="75">
        <f t="shared" si="18"/>
        <v>566</v>
      </c>
      <c r="AF37" s="75">
        <f t="shared" si="19"/>
        <v>566</v>
      </c>
      <c r="AG37" s="75">
        <v>0</v>
      </c>
      <c r="AH37" s="75">
        <v>0</v>
      </c>
      <c r="AI37" s="75">
        <v>566</v>
      </c>
      <c r="AJ37" s="75">
        <v>0</v>
      </c>
      <c r="AK37" s="75">
        <v>0</v>
      </c>
      <c r="AL37" s="75">
        <v>0</v>
      </c>
      <c r="AM37" s="75">
        <f t="shared" si="20"/>
        <v>274577</v>
      </c>
      <c r="AN37" s="75">
        <f t="shared" si="21"/>
        <v>159714</v>
      </c>
      <c r="AO37" s="75">
        <v>40854</v>
      </c>
      <c r="AP37" s="75">
        <v>118860</v>
      </c>
      <c r="AQ37" s="75">
        <v>0</v>
      </c>
      <c r="AR37" s="75">
        <v>0</v>
      </c>
      <c r="AS37" s="75">
        <f t="shared" si="22"/>
        <v>40957</v>
      </c>
      <c r="AT37" s="75">
        <v>16830</v>
      </c>
      <c r="AU37" s="75">
        <v>24127</v>
      </c>
      <c r="AV37" s="75">
        <v>0</v>
      </c>
      <c r="AW37" s="75">
        <v>0</v>
      </c>
      <c r="AX37" s="75">
        <f t="shared" si="23"/>
        <v>73906</v>
      </c>
      <c r="AY37" s="75">
        <v>66660</v>
      </c>
      <c r="AZ37" s="75">
        <v>0</v>
      </c>
      <c r="BA37" s="75">
        <v>0</v>
      </c>
      <c r="BB37" s="75">
        <v>7246</v>
      </c>
      <c r="BC37" s="75">
        <v>168661</v>
      </c>
      <c r="BD37" s="75">
        <v>0</v>
      </c>
      <c r="BE37" s="75">
        <v>0</v>
      </c>
      <c r="BF37" s="75">
        <f t="shared" si="24"/>
        <v>275143</v>
      </c>
      <c r="BG37" s="75">
        <f t="shared" si="25"/>
        <v>0</v>
      </c>
      <c r="BH37" s="75">
        <f t="shared" si="26"/>
        <v>0</v>
      </c>
      <c r="BI37" s="75">
        <v>0</v>
      </c>
      <c r="BJ37" s="75">
        <v>0</v>
      </c>
      <c r="BK37" s="75">
        <v>0</v>
      </c>
      <c r="BL37" s="75">
        <v>0</v>
      </c>
      <c r="BM37" s="75">
        <v>0</v>
      </c>
      <c r="BN37" s="75">
        <v>0</v>
      </c>
      <c r="BO37" s="75">
        <f t="shared" si="27"/>
        <v>41750</v>
      </c>
      <c r="BP37" s="75">
        <f t="shared" si="28"/>
        <v>0</v>
      </c>
      <c r="BQ37" s="75">
        <v>0</v>
      </c>
      <c r="BR37" s="75">
        <v>0</v>
      </c>
      <c r="BS37" s="75">
        <v>0</v>
      </c>
      <c r="BT37" s="75">
        <v>0</v>
      </c>
      <c r="BU37" s="75">
        <f t="shared" si="29"/>
        <v>6817</v>
      </c>
      <c r="BV37" s="75">
        <v>0</v>
      </c>
      <c r="BW37" s="75">
        <v>6817</v>
      </c>
      <c r="BX37" s="75">
        <v>0</v>
      </c>
      <c r="BY37" s="75">
        <v>0</v>
      </c>
      <c r="BZ37" s="75">
        <f t="shared" si="30"/>
        <v>34933</v>
      </c>
      <c r="CA37" s="75">
        <v>15743</v>
      </c>
      <c r="CB37" s="75">
        <v>19190</v>
      </c>
      <c r="CC37" s="75">
        <v>0</v>
      </c>
      <c r="CD37" s="75">
        <v>0</v>
      </c>
      <c r="CE37" s="75">
        <v>0</v>
      </c>
      <c r="CF37" s="75">
        <v>0</v>
      </c>
      <c r="CG37" s="75">
        <v>0</v>
      </c>
      <c r="CH37" s="75">
        <f t="shared" si="31"/>
        <v>41750</v>
      </c>
      <c r="CI37" s="75">
        <f t="shared" si="32"/>
        <v>566</v>
      </c>
      <c r="CJ37" s="75">
        <f t="shared" si="33"/>
        <v>566</v>
      </c>
      <c r="CK37" s="75">
        <f t="shared" si="34"/>
        <v>0</v>
      </c>
      <c r="CL37" s="75">
        <f t="shared" si="35"/>
        <v>0</v>
      </c>
      <c r="CM37" s="75">
        <f t="shared" si="36"/>
        <v>566</v>
      </c>
      <c r="CN37" s="75">
        <f t="shared" si="37"/>
        <v>0</v>
      </c>
      <c r="CO37" s="75">
        <f t="shared" si="38"/>
        <v>0</v>
      </c>
      <c r="CP37" s="75">
        <f t="shared" si="39"/>
        <v>0</v>
      </c>
      <c r="CQ37" s="75">
        <f t="shared" si="40"/>
        <v>316327</v>
      </c>
      <c r="CR37" s="75">
        <f t="shared" si="41"/>
        <v>159714</v>
      </c>
      <c r="CS37" s="75">
        <f t="shared" si="42"/>
        <v>40854</v>
      </c>
      <c r="CT37" s="75">
        <f t="shared" si="43"/>
        <v>118860</v>
      </c>
      <c r="CU37" s="75">
        <f t="shared" si="44"/>
        <v>0</v>
      </c>
      <c r="CV37" s="75">
        <f t="shared" si="45"/>
        <v>0</v>
      </c>
      <c r="CW37" s="75">
        <f t="shared" si="46"/>
        <v>47774</v>
      </c>
      <c r="CX37" s="75">
        <f t="shared" si="47"/>
        <v>16830</v>
      </c>
      <c r="CY37" s="75">
        <f t="shared" si="48"/>
        <v>30944</v>
      </c>
      <c r="CZ37" s="75">
        <f t="shared" si="49"/>
        <v>0</v>
      </c>
      <c r="DA37" s="75">
        <f t="shared" si="50"/>
        <v>0</v>
      </c>
      <c r="DB37" s="75">
        <f t="shared" si="51"/>
        <v>108839</v>
      </c>
      <c r="DC37" s="75">
        <f t="shared" si="52"/>
        <v>82403</v>
      </c>
      <c r="DD37" s="75">
        <f t="shared" si="53"/>
        <v>19190</v>
      </c>
      <c r="DE37" s="75">
        <f t="shared" si="54"/>
        <v>0</v>
      </c>
      <c r="DF37" s="75">
        <f t="shared" si="55"/>
        <v>7246</v>
      </c>
      <c r="DG37" s="75">
        <f t="shared" si="56"/>
        <v>168661</v>
      </c>
      <c r="DH37" s="75">
        <f t="shared" si="57"/>
        <v>0</v>
      </c>
      <c r="DI37" s="75">
        <f t="shared" si="58"/>
        <v>0</v>
      </c>
      <c r="DJ37" s="75">
        <f t="shared" si="59"/>
        <v>316893</v>
      </c>
    </row>
    <row r="38" spans="1:114" s="50" customFormat="1" ht="12" customHeight="1">
      <c r="A38" s="53" t="s">
        <v>121</v>
      </c>
      <c r="B38" s="54" t="s">
        <v>201</v>
      </c>
      <c r="C38" s="53" t="s">
        <v>202</v>
      </c>
      <c r="D38" s="75">
        <f t="shared" si="6"/>
        <v>239396</v>
      </c>
      <c r="E38" s="75">
        <f t="shared" si="7"/>
        <v>0</v>
      </c>
      <c r="F38" s="75">
        <v>0</v>
      </c>
      <c r="G38" s="75">
        <v>0</v>
      </c>
      <c r="H38" s="75">
        <v>0</v>
      </c>
      <c r="I38" s="75">
        <v>0</v>
      </c>
      <c r="J38" s="76" t="s">
        <v>124</v>
      </c>
      <c r="K38" s="75">
        <v>0</v>
      </c>
      <c r="L38" s="75">
        <v>239396</v>
      </c>
      <c r="M38" s="75">
        <f t="shared" si="8"/>
        <v>43220</v>
      </c>
      <c r="N38" s="75">
        <f t="shared" si="9"/>
        <v>0</v>
      </c>
      <c r="O38" s="75">
        <v>0</v>
      </c>
      <c r="P38" s="75">
        <v>0</v>
      </c>
      <c r="Q38" s="75">
        <v>0</v>
      </c>
      <c r="R38" s="75">
        <v>0</v>
      </c>
      <c r="S38" s="76" t="s">
        <v>124</v>
      </c>
      <c r="T38" s="75">
        <v>0</v>
      </c>
      <c r="U38" s="75">
        <v>43220</v>
      </c>
      <c r="V38" s="75">
        <f t="shared" si="10"/>
        <v>282616</v>
      </c>
      <c r="W38" s="75">
        <f t="shared" si="11"/>
        <v>0</v>
      </c>
      <c r="X38" s="75">
        <f t="shared" si="12"/>
        <v>0</v>
      </c>
      <c r="Y38" s="75">
        <f t="shared" si="13"/>
        <v>0</v>
      </c>
      <c r="Z38" s="75">
        <f t="shared" si="14"/>
        <v>0</v>
      </c>
      <c r="AA38" s="75">
        <f t="shared" si="15"/>
        <v>0</v>
      </c>
      <c r="AB38" s="76" t="s">
        <v>124</v>
      </c>
      <c r="AC38" s="75">
        <f t="shared" si="16"/>
        <v>0</v>
      </c>
      <c r="AD38" s="75">
        <f t="shared" si="17"/>
        <v>282616</v>
      </c>
      <c r="AE38" s="75">
        <f t="shared" si="18"/>
        <v>0</v>
      </c>
      <c r="AF38" s="75">
        <f t="shared" si="19"/>
        <v>0</v>
      </c>
      <c r="AG38" s="75">
        <v>0</v>
      </c>
      <c r="AH38" s="75">
        <v>0</v>
      </c>
      <c r="AI38" s="75">
        <v>0</v>
      </c>
      <c r="AJ38" s="75">
        <v>0</v>
      </c>
      <c r="AK38" s="75">
        <v>0</v>
      </c>
      <c r="AL38" s="75">
        <v>15074</v>
      </c>
      <c r="AM38" s="75">
        <f t="shared" si="20"/>
        <v>0</v>
      </c>
      <c r="AN38" s="75">
        <f t="shared" si="21"/>
        <v>0</v>
      </c>
      <c r="AO38" s="75">
        <v>0</v>
      </c>
      <c r="AP38" s="75">
        <v>0</v>
      </c>
      <c r="AQ38" s="75">
        <v>0</v>
      </c>
      <c r="AR38" s="75">
        <v>0</v>
      </c>
      <c r="AS38" s="75">
        <f t="shared" si="22"/>
        <v>0</v>
      </c>
      <c r="AT38" s="75">
        <v>0</v>
      </c>
      <c r="AU38" s="75">
        <v>0</v>
      </c>
      <c r="AV38" s="75">
        <v>0</v>
      </c>
      <c r="AW38" s="75">
        <v>0</v>
      </c>
      <c r="AX38" s="75">
        <f t="shared" si="23"/>
        <v>0</v>
      </c>
      <c r="AY38" s="75">
        <v>0</v>
      </c>
      <c r="AZ38" s="75">
        <v>0</v>
      </c>
      <c r="BA38" s="75">
        <v>0</v>
      </c>
      <c r="BB38" s="75">
        <v>0</v>
      </c>
      <c r="BC38" s="75">
        <v>224322</v>
      </c>
      <c r="BD38" s="75">
        <v>0</v>
      </c>
      <c r="BE38" s="75">
        <v>0</v>
      </c>
      <c r="BF38" s="75">
        <f t="shared" si="24"/>
        <v>0</v>
      </c>
      <c r="BG38" s="75">
        <f t="shared" si="25"/>
        <v>0</v>
      </c>
      <c r="BH38" s="75">
        <f t="shared" si="26"/>
        <v>0</v>
      </c>
      <c r="BI38" s="75">
        <v>0</v>
      </c>
      <c r="BJ38" s="75">
        <v>0</v>
      </c>
      <c r="BK38" s="75">
        <v>0</v>
      </c>
      <c r="BL38" s="75">
        <v>0</v>
      </c>
      <c r="BM38" s="75">
        <v>0</v>
      </c>
      <c r="BN38" s="75">
        <v>3775</v>
      </c>
      <c r="BO38" s="75">
        <f t="shared" si="27"/>
        <v>0</v>
      </c>
      <c r="BP38" s="75">
        <f t="shared" si="28"/>
        <v>0</v>
      </c>
      <c r="BQ38" s="75">
        <v>0</v>
      </c>
      <c r="BR38" s="75">
        <v>0</v>
      </c>
      <c r="BS38" s="75">
        <v>0</v>
      </c>
      <c r="BT38" s="75">
        <v>0</v>
      </c>
      <c r="BU38" s="75">
        <f t="shared" si="29"/>
        <v>0</v>
      </c>
      <c r="BV38" s="75">
        <v>0</v>
      </c>
      <c r="BW38" s="75">
        <v>0</v>
      </c>
      <c r="BX38" s="75">
        <v>0</v>
      </c>
      <c r="BY38" s="75">
        <v>0</v>
      </c>
      <c r="BZ38" s="75">
        <f t="shared" si="30"/>
        <v>0</v>
      </c>
      <c r="CA38" s="75">
        <v>0</v>
      </c>
      <c r="CB38" s="75">
        <v>0</v>
      </c>
      <c r="CC38" s="75">
        <v>0</v>
      </c>
      <c r="CD38" s="75">
        <v>0</v>
      </c>
      <c r="CE38" s="75">
        <v>39445</v>
      </c>
      <c r="CF38" s="75">
        <v>0</v>
      </c>
      <c r="CG38" s="75">
        <v>0</v>
      </c>
      <c r="CH38" s="75">
        <f t="shared" si="31"/>
        <v>0</v>
      </c>
      <c r="CI38" s="75">
        <f t="shared" si="32"/>
        <v>0</v>
      </c>
      <c r="CJ38" s="75">
        <f t="shared" si="33"/>
        <v>0</v>
      </c>
      <c r="CK38" s="75">
        <f t="shared" si="34"/>
        <v>0</v>
      </c>
      <c r="CL38" s="75">
        <f t="shared" si="35"/>
        <v>0</v>
      </c>
      <c r="CM38" s="75">
        <f t="shared" si="36"/>
        <v>0</v>
      </c>
      <c r="CN38" s="75">
        <f t="shared" si="37"/>
        <v>0</v>
      </c>
      <c r="CO38" s="75">
        <f t="shared" si="38"/>
        <v>0</v>
      </c>
      <c r="CP38" s="75">
        <f t="shared" si="39"/>
        <v>18849</v>
      </c>
      <c r="CQ38" s="75">
        <f t="shared" si="40"/>
        <v>0</v>
      </c>
      <c r="CR38" s="75">
        <f t="shared" si="41"/>
        <v>0</v>
      </c>
      <c r="CS38" s="75">
        <f t="shared" si="42"/>
        <v>0</v>
      </c>
      <c r="CT38" s="75">
        <f t="shared" si="43"/>
        <v>0</v>
      </c>
      <c r="CU38" s="75">
        <f t="shared" si="44"/>
        <v>0</v>
      </c>
      <c r="CV38" s="75">
        <f t="shared" si="45"/>
        <v>0</v>
      </c>
      <c r="CW38" s="75">
        <f t="shared" si="46"/>
        <v>0</v>
      </c>
      <c r="CX38" s="75">
        <f t="shared" si="47"/>
        <v>0</v>
      </c>
      <c r="CY38" s="75">
        <f t="shared" si="48"/>
        <v>0</v>
      </c>
      <c r="CZ38" s="75">
        <f t="shared" si="49"/>
        <v>0</v>
      </c>
      <c r="DA38" s="75">
        <f t="shared" si="50"/>
        <v>0</v>
      </c>
      <c r="DB38" s="75">
        <f t="shared" si="51"/>
        <v>0</v>
      </c>
      <c r="DC38" s="75">
        <f t="shared" si="52"/>
        <v>0</v>
      </c>
      <c r="DD38" s="75">
        <f t="shared" si="53"/>
        <v>0</v>
      </c>
      <c r="DE38" s="75">
        <f t="shared" si="54"/>
        <v>0</v>
      </c>
      <c r="DF38" s="75">
        <f t="shared" si="55"/>
        <v>0</v>
      </c>
      <c r="DG38" s="75">
        <f t="shared" si="56"/>
        <v>263767</v>
      </c>
      <c r="DH38" s="75">
        <f t="shared" si="57"/>
        <v>0</v>
      </c>
      <c r="DI38" s="75">
        <f t="shared" si="58"/>
        <v>0</v>
      </c>
      <c r="DJ38" s="75">
        <f t="shared" si="59"/>
        <v>0</v>
      </c>
    </row>
    <row r="39" spans="1:114" s="50" customFormat="1" ht="12" customHeight="1">
      <c r="A39" s="53" t="s">
        <v>121</v>
      </c>
      <c r="B39" s="54" t="s">
        <v>203</v>
      </c>
      <c r="C39" s="53" t="s">
        <v>204</v>
      </c>
      <c r="D39" s="75">
        <f t="shared" si="6"/>
        <v>494935</v>
      </c>
      <c r="E39" s="75">
        <f t="shared" si="7"/>
        <v>24628</v>
      </c>
      <c r="F39" s="75">
        <v>0</v>
      </c>
      <c r="G39" s="75">
        <v>0</v>
      </c>
      <c r="H39" s="75">
        <v>0</v>
      </c>
      <c r="I39" s="75">
        <v>21288</v>
      </c>
      <c r="J39" s="76" t="s">
        <v>124</v>
      </c>
      <c r="K39" s="75">
        <v>3340</v>
      </c>
      <c r="L39" s="75">
        <v>470307</v>
      </c>
      <c r="M39" s="75">
        <f t="shared" si="8"/>
        <v>110066</v>
      </c>
      <c r="N39" s="75">
        <f t="shared" si="9"/>
        <v>0</v>
      </c>
      <c r="O39" s="75">
        <v>0</v>
      </c>
      <c r="P39" s="75">
        <v>0</v>
      </c>
      <c r="Q39" s="75">
        <v>0</v>
      </c>
      <c r="R39" s="75">
        <v>0</v>
      </c>
      <c r="S39" s="76" t="s">
        <v>124</v>
      </c>
      <c r="T39" s="75">
        <v>0</v>
      </c>
      <c r="U39" s="75">
        <v>110066</v>
      </c>
      <c r="V39" s="75">
        <f t="shared" si="10"/>
        <v>605001</v>
      </c>
      <c r="W39" s="75">
        <f t="shared" si="11"/>
        <v>24628</v>
      </c>
      <c r="X39" s="75">
        <f t="shared" si="12"/>
        <v>0</v>
      </c>
      <c r="Y39" s="75">
        <f t="shared" si="13"/>
        <v>0</v>
      </c>
      <c r="Z39" s="75">
        <f t="shared" si="14"/>
        <v>0</v>
      </c>
      <c r="AA39" s="75">
        <f t="shared" si="15"/>
        <v>21288</v>
      </c>
      <c r="AB39" s="76" t="s">
        <v>124</v>
      </c>
      <c r="AC39" s="75">
        <f t="shared" si="16"/>
        <v>3340</v>
      </c>
      <c r="AD39" s="75">
        <f t="shared" si="17"/>
        <v>580373</v>
      </c>
      <c r="AE39" s="75">
        <f t="shared" si="18"/>
        <v>181091</v>
      </c>
      <c r="AF39" s="75">
        <f t="shared" si="19"/>
        <v>181091</v>
      </c>
      <c r="AG39" s="75">
        <v>0</v>
      </c>
      <c r="AH39" s="75">
        <v>180398</v>
      </c>
      <c r="AI39" s="75">
        <v>0</v>
      </c>
      <c r="AJ39" s="75">
        <v>693</v>
      </c>
      <c r="AK39" s="75">
        <v>0</v>
      </c>
      <c r="AL39" s="75">
        <v>0</v>
      </c>
      <c r="AM39" s="75">
        <f t="shared" si="20"/>
        <v>246793</v>
      </c>
      <c r="AN39" s="75">
        <f t="shared" si="21"/>
        <v>21187</v>
      </c>
      <c r="AO39" s="75">
        <v>15326</v>
      </c>
      <c r="AP39" s="75">
        <v>0</v>
      </c>
      <c r="AQ39" s="75">
        <v>5861</v>
      </c>
      <c r="AR39" s="75">
        <v>0</v>
      </c>
      <c r="AS39" s="75">
        <f t="shared" si="22"/>
        <v>42571</v>
      </c>
      <c r="AT39" s="75">
        <v>0</v>
      </c>
      <c r="AU39" s="75">
        <v>42571</v>
      </c>
      <c r="AV39" s="75">
        <v>0</v>
      </c>
      <c r="AW39" s="75">
        <v>0</v>
      </c>
      <c r="AX39" s="75">
        <f t="shared" si="23"/>
        <v>183035</v>
      </c>
      <c r="AY39" s="75">
        <v>108027</v>
      </c>
      <c r="AZ39" s="75">
        <v>63454</v>
      </c>
      <c r="BA39" s="75">
        <v>11554</v>
      </c>
      <c r="BB39" s="75">
        <v>0</v>
      </c>
      <c r="BC39" s="75">
        <v>66748</v>
      </c>
      <c r="BD39" s="75">
        <v>0</v>
      </c>
      <c r="BE39" s="75">
        <v>303</v>
      </c>
      <c r="BF39" s="75">
        <f t="shared" si="24"/>
        <v>428187</v>
      </c>
      <c r="BG39" s="75">
        <f t="shared" si="25"/>
        <v>0</v>
      </c>
      <c r="BH39" s="75">
        <f t="shared" si="26"/>
        <v>0</v>
      </c>
      <c r="BI39" s="75">
        <v>0</v>
      </c>
      <c r="BJ39" s="75">
        <v>0</v>
      </c>
      <c r="BK39" s="75">
        <v>0</v>
      </c>
      <c r="BL39" s="75">
        <v>0</v>
      </c>
      <c r="BM39" s="75">
        <v>0</v>
      </c>
      <c r="BN39" s="75">
        <v>0</v>
      </c>
      <c r="BO39" s="75">
        <f t="shared" si="27"/>
        <v>13562</v>
      </c>
      <c r="BP39" s="75">
        <f t="shared" si="28"/>
        <v>6267</v>
      </c>
      <c r="BQ39" s="75">
        <v>6267</v>
      </c>
      <c r="BR39" s="75">
        <v>0</v>
      </c>
      <c r="BS39" s="75">
        <v>0</v>
      </c>
      <c r="BT39" s="75">
        <v>0</v>
      </c>
      <c r="BU39" s="75">
        <f t="shared" si="29"/>
        <v>0</v>
      </c>
      <c r="BV39" s="75">
        <v>0</v>
      </c>
      <c r="BW39" s="75">
        <v>0</v>
      </c>
      <c r="BX39" s="75">
        <v>0</v>
      </c>
      <c r="BY39" s="75">
        <v>0</v>
      </c>
      <c r="BZ39" s="75">
        <f t="shared" si="30"/>
        <v>7295</v>
      </c>
      <c r="CA39" s="75">
        <v>7295</v>
      </c>
      <c r="CB39" s="75">
        <v>0</v>
      </c>
      <c r="CC39" s="75">
        <v>0</v>
      </c>
      <c r="CD39" s="75">
        <v>0</v>
      </c>
      <c r="CE39" s="75">
        <v>96504</v>
      </c>
      <c r="CF39" s="75">
        <v>0</v>
      </c>
      <c r="CG39" s="75">
        <v>0</v>
      </c>
      <c r="CH39" s="75">
        <f t="shared" si="31"/>
        <v>13562</v>
      </c>
      <c r="CI39" s="75">
        <f t="shared" si="32"/>
        <v>181091</v>
      </c>
      <c r="CJ39" s="75">
        <f t="shared" si="33"/>
        <v>181091</v>
      </c>
      <c r="CK39" s="75">
        <f t="shared" si="34"/>
        <v>0</v>
      </c>
      <c r="CL39" s="75">
        <f t="shared" si="35"/>
        <v>180398</v>
      </c>
      <c r="CM39" s="75">
        <f t="shared" si="36"/>
        <v>0</v>
      </c>
      <c r="CN39" s="75">
        <f t="shared" si="37"/>
        <v>693</v>
      </c>
      <c r="CO39" s="75">
        <f t="shared" si="38"/>
        <v>0</v>
      </c>
      <c r="CP39" s="75">
        <f t="shared" si="39"/>
        <v>0</v>
      </c>
      <c r="CQ39" s="75">
        <f t="shared" si="40"/>
        <v>260355</v>
      </c>
      <c r="CR39" s="75">
        <f t="shared" si="41"/>
        <v>27454</v>
      </c>
      <c r="CS39" s="75">
        <f t="shared" si="42"/>
        <v>21593</v>
      </c>
      <c r="CT39" s="75">
        <f t="shared" si="43"/>
        <v>0</v>
      </c>
      <c r="CU39" s="75">
        <f t="shared" si="44"/>
        <v>5861</v>
      </c>
      <c r="CV39" s="75">
        <f t="shared" si="45"/>
        <v>0</v>
      </c>
      <c r="CW39" s="75">
        <f t="shared" si="46"/>
        <v>42571</v>
      </c>
      <c r="CX39" s="75">
        <f t="shared" si="47"/>
        <v>0</v>
      </c>
      <c r="CY39" s="75">
        <f t="shared" si="48"/>
        <v>42571</v>
      </c>
      <c r="CZ39" s="75">
        <f t="shared" si="49"/>
        <v>0</v>
      </c>
      <c r="DA39" s="75">
        <f t="shared" si="50"/>
        <v>0</v>
      </c>
      <c r="DB39" s="75">
        <f t="shared" si="51"/>
        <v>190330</v>
      </c>
      <c r="DC39" s="75">
        <f t="shared" si="52"/>
        <v>115322</v>
      </c>
      <c r="DD39" s="75">
        <f t="shared" si="53"/>
        <v>63454</v>
      </c>
      <c r="DE39" s="75">
        <f t="shared" si="54"/>
        <v>11554</v>
      </c>
      <c r="DF39" s="75">
        <f t="shared" si="55"/>
        <v>0</v>
      </c>
      <c r="DG39" s="75">
        <f t="shared" si="56"/>
        <v>163252</v>
      </c>
      <c r="DH39" s="75">
        <f t="shared" si="57"/>
        <v>0</v>
      </c>
      <c r="DI39" s="75">
        <f t="shared" si="58"/>
        <v>303</v>
      </c>
      <c r="DJ39" s="75">
        <f t="shared" si="59"/>
        <v>441749</v>
      </c>
    </row>
    <row r="40" spans="1:114" s="50" customFormat="1" ht="12" customHeight="1">
      <c r="A40" s="53" t="s">
        <v>121</v>
      </c>
      <c r="B40" s="54" t="s">
        <v>205</v>
      </c>
      <c r="C40" s="53" t="s">
        <v>206</v>
      </c>
      <c r="D40" s="75">
        <f t="shared" si="6"/>
        <v>418383</v>
      </c>
      <c r="E40" s="75">
        <f t="shared" si="7"/>
        <v>29176</v>
      </c>
      <c r="F40" s="75">
        <v>0</v>
      </c>
      <c r="G40" s="75">
        <v>0</v>
      </c>
      <c r="H40" s="75">
        <v>0</v>
      </c>
      <c r="I40" s="75">
        <v>23120</v>
      </c>
      <c r="J40" s="76" t="s">
        <v>124</v>
      </c>
      <c r="K40" s="75">
        <v>6056</v>
      </c>
      <c r="L40" s="75">
        <v>389207</v>
      </c>
      <c r="M40" s="75">
        <f t="shared" si="8"/>
        <v>75502</v>
      </c>
      <c r="N40" s="75">
        <f t="shared" si="9"/>
        <v>2483</v>
      </c>
      <c r="O40" s="75">
        <v>0</v>
      </c>
      <c r="P40" s="75">
        <v>0</v>
      </c>
      <c r="Q40" s="75">
        <v>0</v>
      </c>
      <c r="R40" s="75">
        <v>2483</v>
      </c>
      <c r="S40" s="76" t="s">
        <v>124</v>
      </c>
      <c r="T40" s="75">
        <v>0</v>
      </c>
      <c r="U40" s="75">
        <v>73019</v>
      </c>
      <c r="V40" s="75">
        <f t="shared" si="10"/>
        <v>493885</v>
      </c>
      <c r="W40" s="75">
        <f t="shared" si="11"/>
        <v>31659</v>
      </c>
      <c r="X40" s="75">
        <f t="shared" si="12"/>
        <v>0</v>
      </c>
      <c r="Y40" s="75">
        <f t="shared" si="13"/>
        <v>0</v>
      </c>
      <c r="Z40" s="75">
        <f t="shared" si="14"/>
        <v>0</v>
      </c>
      <c r="AA40" s="75">
        <f t="shared" si="15"/>
        <v>25603</v>
      </c>
      <c r="AB40" s="76" t="s">
        <v>124</v>
      </c>
      <c r="AC40" s="75">
        <f t="shared" si="16"/>
        <v>6056</v>
      </c>
      <c r="AD40" s="75">
        <f t="shared" si="17"/>
        <v>462226</v>
      </c>
      <c r="AE40" s="75">
        <f t="shared" si="18"/>
        <v>0</v>
      </c>
      <c r="AF40" s="75">
        <f t="shared" si="19"/>
        <v>0</v>
      </c>
      <c r="AG40" s="75">
        <v>0</v>
      </c>
      <c r="AH40" s="75">
        <v>0</v>
      </c>
      <c r="AI40" s="75">
        <v>0</v>
      </c>
      <c r="AJ40" s="75">
        <v>0</v>
      </c>
      <c r="AK40" s="75">
        <v>0</v>
      </c>
      <c r="AL40" s="75">
        <v>0</v>
      </c>
      <c r="AM40" s="75">
        <f t="shared" si="20"/>
        <v>337507</v>
      </c>
      <c r="AN40" s="75">
        <f t="shared" si="21"/>
        <v>72532</v>
      </c>
      <c r="AO40" s="75">
        <v>8889</v>
      </c>
      <c r="AP40" s="75">
        <v>63643</v>
      </c>
      <c r="AQ40" s="75">
        <v>0</v>
      </c>
      <c r="AR40" s="75">
        <v>0</v>
      </c>
      <c r="AS40" s="75">
        <f t="shared" si="22"/>
        <v>128462</v>
      </c>
      <c r="AT40" s="75">
        <v>6971</v>
      </c>
      <c r="AU40" s="75">
        <v>113211</v>
      </c>
      <c r="AV40" s="75">
        <v>8280</v>
      </c>
      <c r="AW40" s="75">
        <v>0</v>
      </c>
      <c r="AX40" s="75">
        <f t="shared" si="23"/>
        <v>136513</v>
      </c>
      <c r="AY40" s="75">
        <v>1923</v>
      </c>
      <c r="AZ40" s="75">
        <v>132048</v>
      </c>
      <c r="BA40" s="75">
        <v>823</v>
      </c>
      <c r="BB40" s="75">
        <v>1719</v>
      </c>
      <c r="BC40" s="75">
        <v>80587</v>
      </c>
      <c r="BD40" s="75">
        <v>0</v>
      </c>
      <c r="BE40" s="75">
        <v>289</v>
      </c>
      <c r="BF40" s="75">
        <f t="shared" si="24"/>
        <v>337796</v>
      </c>
      <c r="BG40" s="75">
        <f t="shared" si="25"/>
        <v>0</v>
      </c>
      <c r="BH40" s="75">
        <f t="shared" si="26"/>
        <v>0</v>
      </c>
      <c r="BI40" s="75">
        <v>0</v>
      </c>
      <c r="BJ40" s="75">
        <v>0</v>
      </c>
      <c r="BK40" s="75">
        <v>0</v>
      </c>
      <c r="BL40" s="75">
        <v>0</v>
      </c>
      <c r="BM40" s="75">
        <v>0</v>
      </c>
      <c r="BN40" s="75">
        <v>0</v>
      </c>
      <c r="BO40" s="75">
        <f t="shared" si="27"/>
        <v>10280</v>
      </c>
      <c r="BP40" s="75">
        <f t="shared" si="28"/>
        <v>0</v>
      </c>
      <c r="BQ40" s="75">
        <v>0</v>
      </c>
      <c r="BR40" s="75">
        <v>0</v>
      </c>
      <c r="BS40" s="75">
        <v>0</v>
      </c>
      <c r="BT40" s="75">
        <v>0</v>
      </c>
      <c r="BU40" s="75">
        <f t="shared" si="29"/>
        <v>0</v>
      </c>
      <c r="BV40" s="75">
        <v>0</v>
      </c>
      <c r="BW40" s="75">
        <v>0</v>
      </c>
      <c r="BX40" s="75">
        <v>0</v>
      </c>
      <c r="BY40" s="75">
        <v>0</v>
      </c>
      <c r="BZ40" s="75">
        <f t="shared" si="30"/>
        <v>10280</v>
      </c>
      <c r="CA40" s="75">
        <v>10280</v>
      </c>
      <c r="CB40" s="75">
        <v>0</v>
      </c>
      <c r="CC40" s="75">
        <v>0</v>
      </c>
      <c r="CD40" s="75">
        <v>0</v>
      </c>
      <c r="CE40" s="75">
        <v>65222</v>
      </c>
      <c r="CF40" s="75">
        <v>0</v>
      </c>
      <c r="CG40" s="75">
        <v>0</v>
      </c>
      <c r="CH40" s="75">
        <f t="shared" si="31"/>
        <v>10280</v>
      </c>
      <c r="CI40" s="75">
        <f t="shared" si="32"/>
        <v>0</v>
      </c>
      <c r="CJ40" s="75">
        <f t="shared" si="33"/>
        <v>0</v>
      </c>
      <c r="CK40" s="75">
        <f t="shared" si="34"/>
        <v>0</v>
      </c>
      <c r="CL40" s="75">
        <f t="shared" si="35"/>
        <v>0</v>
      </c>
      <c r="CM40" s="75">
        <f t="shared" si="36"/>
        <v>0</v>
      </c>
      <c r="CN40" s="75">
        <f t="shared" si="37"/>
        <v>0</v>
      </c>
      <c r="CO40" s="75">
        <f t="shared" si="38"/>
        <v>0</v>
      </c>
      <c r="CP40" s="75">
        <f t="shared" si="39"/>
        <v>0</v>
      </c>
      <c r="CQ40" s="75">
        <f t="shared" si="40"/>
        <v>347787</v>
      </c>
      <c r="CR40" s="75">
        <f t="shared" si="41"/>
        <v>72532</v>
      </c>
      <c r="CS40" s="75">
        <f t="shared" si="42"/>
        <v>8889</v>
      </c>
      <c r="CT40" s="75">
        <f t="shared" si="43"/>
        <v>63643</v>
      </c>
      <c r="CU40" s="75">
        <f t="shared" si="44"/>
        <v>0</v>
      </c>
      <c r="CV40" s="75">
        <f t="shared" si="45"/>
        <v>0</v>
      </c>
      <c r="CW40" s="75">
        <f t="shared" si="46"/>
        <v>128462</v>
      </c>
      <c r="CX40" s="75">
        <f t="shared" si="47"/>
        <v>6971</v>
      </c>
      <c r="CY40" s="75">
        <f t="shared" si="48"/>
        <v>113211</v>
      </c>
      <c r="CZ40" s="75">
        <f t="shared" si="49"/>
        <v>8280</v>
      </c>
      <c r="DA40" s="75">
        <f t="shared" si="50"/>
        <v>0</v>
      </c>
      <c r="DB40" s="75">
        <f t="shared" si="51"/>
        <v>146793</v>
      </c>
      <c r="DC40" s="75">
        <f t="shared" si="52"/>
        <v>12203</v>
      </c>
      <c r="DD40" s="75">
        <f t="shared" si="53"/>
        <v>132048</v>
      </c>
      <c r="DE40" s="75">
        <f t="shared" si="54"/>
        <v>823</v>
      </c>
      <c r="DF40" s="75">
        <f t="shared" si="55"/>
        <v>1719</v>
      </c>
      <c r="DG40" s="75">
        <f t="shared" si="56"/>
        <v>145809</v>
      </c>
      <c r="DH40" s="75">
        <f t="shared" si="57"/>
        <v>0</v>
      </c>
      <c r="DI40" s="75">
        <f t="shared" si="58"/>
        <v>289</v>
      </c>
      <c r="DJ40" s="75">
        <f t="shared" si="59"/>
        <v>348076</v>
      </c>
    </row>
    <row r="41" spans="1:114" s="50" customFormat="1" ht="12" customHeight="1">
      <c r="A41" s="53" t="s">
        <v>121</v>
      </c>
      <c r="B41" s="54" t="s">
        <v>207</v>
      </c>
      <c r="C41" s="53" t="s">
        <v>208</v>
      </c>
      <c r="D41" s="75">
        <f t="shared" si="6"/>
        <v>235071</v>
      </c>
      <c r="E41" s="75">
        <f t="shared" si="7"/>
        <v>0</v>
      </c>
      <c r="F41" s="75">
        <v>0</v>
      </c>
      <c r="G41" s="75">
        <v>0</v>
      </c>
      <c r="H41" s="75">
        <v>0</v>
      </c>
      <c r="I41" s="75">
        <v>0</v>
      </c>
      <c r="J41" s="76" t="s">
        <v>124</v>
      </c>
      <c r="K41" s="75">
        <v>0</v>
      </c>
      <c r="L41" s="75">
        <v>235071</v>
      </c>
      <c r="M41" s="75">
        <f t="shared" si="8"/>
        <v>63265</v>
      </c>
      <c r="N41" s="75">
        <f t="shared" si="9"/>
        <v>0</v>
      </c>
      <c r="O41" s="75">
        <v>0</v>
      </c>
      <c r="P41" s="75">
        <v>0</v>
      </c>
      <c r="Q41" s="75">
        <v>0</v>
      </c>
      <c r="R41" s="75">
        <v>0</v>
      </c>
      <c r="S41" s="76" t="s">
        <v>124</v>
      </c>
      <c r="T41" s="75">
        <v>0</v>
      </c>
      <c r="U41" s="75">
        <v>63265</v>
      </c>
      <c r="V41" s="75">
        <f t="shared" si="10"/>
        <v>298336</v>
      </c>
      <c r="W41" s="75">
        <f t="shared" si="11"/>
        <v>0</v>
      </c>
      <c r="X41" s="75">
        <f t="shared" si="12"/>
        <v>0</v>
      </c>
      <c r="Y41" s="75">
        <f t="shared" si="13"/>
        <v>0</v>
      </c>
      <c r="Z41" s="75">
        <f t="shared" si="14"/>
        <v>0</v>
      </c>
      <c r="AA41" s="75">
        <f t="shared" si="15"/>
        <v>0</v>
      </c>
      <c r="AB41" s="76" t="s">
        <v>124</v>
      </c>
      <c r="AC41" s="75">
        <f t="shared" si="16"/>
        <v>0</v>
      </c>
      <c r="AD41" s="75">
        <f t="shared" si="17"/>
        <v>298336</v>
      </c>
      <c r="AE41" s="75">
        <f t="shared" si="18"/>
        <v>0</v>
      </c>
      <c r="AF41" s="75">
        <f t="shared" si="19"/>
        <v>0</v>
      </c>
      <c r="AG41" s="75">
        <v>0</v>
      </c>
      <c r="AH41" s="75">
        <v>0</v>
      </c>
      <c r="AI41" s="75">
        <v>0</v>
      </c>
      <c r="AJ41" s="75">
        <v>0</v>
      </c>
      <c r="AK41" s="75">
        <v>0</v>
      </c>
      <c r="AL41" s="75">
        <v>0</v>
      </c>
      <c r="AM41" s="75">
        <f t="shared" si="20"/>
        <v>13196</v>
      </c>
      <c r="AN41" s="75">
        <f t="shared" si="21"/>
        <v>9044</v>
      </c>
      <c r="AO41" s="75">
        <v>9044</v>
      </c>
      <c r="AP41" s="75">
        <v>0</v>
      </c>
      <c r="AQ41" s="75">
        <v>0</v>
      </c>
      <c r="AR41" s="75">
        <v>0</v>
      </c>
      <c r="AS41" s="75">
        <f t="shared" si="22"/>
        <v>720</v>
      </c>
      <c r="AT41" s="75">
        <v>0</v>
      </c>
      <c r="AU41" s="75">
        <v>0</v>
      </c>
      <c r="AV41" s="75">
        <v>720</v>
      </c>
      <c r="AW41" s="75">
        <v>3432</v>
      </c>
      <c r="AX41" s="75">
        <f t="shared" si="23"/>
        <v>0</v>
      </c>
      <c r="AY41" s="75">
        <v>0</v>
      </c>
      <c r="AZ41" s="75">
        <v>0</v>
      </c>
      <c r="BA41" s="75">
        <v>0</v>
      </c>
      <c r="BB41" s="75">
        <v>0</v>
      </c>
      <c r="BC41" s="75">
        <v>221875</v>
      </c>
      <c r="BD41" s="75">
        <v>0</v>
      </c>
      <c r="BE41" s="75">
        <v>0</v>
      </c>
      <c r="BF41" s="75">
        <f t="shared" si="24"/>
        <v>13196</v>
      </c>
      <c r="BG41" s="75">
        <f t="shared" si="25"/>
        <v>0</v>
      </c>
      <c r="BH41" s="75">
        <f t="shared" si="26"/>
        <v>0</v>
      </c>
      <c r="BI41" s="75">
        <v>0</v>
      </c>
      <c r="BJ41" s="75">
        <v>0</v>
      </c>
      <c r="BK41" s="75">
        <v>0</v>
      </c>
      <c r="BL41" s="75">
        <v>0</v>
      </c>
      <c r="BM41" s="75">
        <v>0</v>
      </c>
      <c r="BN41" s="75">
        <v>27266</v>
      </c>
      <c r="BO41" s="75">
        <f t="shared" si="27"/>
        <v>4082</v>
      </c>
      <c r="BP41" s="75">
        <f t="shared" si="28"/>
        <v>4082</v>
      </c>
      <c r="BQ41" s="75">
        <v>4082</v>
      </c>
      <c r="BR41" s="75">
        <v>0</v>
      </c>
      <c r="BS41" s="75">
        <v>0</v>
      </c>
      <c r="BT41" s="75">
        <v>0</v>
      </c>
      <c r="BU41" s="75">
        <f t="shared" si="29"/>
        <v>0</v>
      </c>
      <c r="BV41" s="75">
        <v>0</v>
      </c>
      <c r="BW41" s="75">
        <v>0</v>
      </c>
      <c r="BX41" s="75">
        <v>0</v>
      </c>
      <c r="BY41" s="75">
        <v>0</v>
      </c>
      <c r="BZ41" s="75">
        <f t="shared" si="30"/>
        <v>0</v>
      </c>
      <c r="CA41" s="75">
        <v>0</v>
      </c>
      <c r="CB41" s="75">
        <v>0</v>
      </c>
      <c r="CC41" s="75">
        <v>0</v>
      </c>
      <c r="CD41" s="75">
        <v>0</v>
      </c>
      <c r="CE41" s="75">
        <v>31917</v>
      </c>
      <c r="CF41" s="75">
        <v>0</v>
      </c>
      <c r="CG41" s="75">
        <v>0</v>
      </c>
      <c r="CH41" s="75">
        <f t="shared" si="31"/>
        <v>4082</v>
      </c>
      <c r="CI41" s="75">
        <f t="shared" si="32"/>
        <v>0</v>
      </c>
      <c r="CJ41" s="75">
        <f t="shared" si="33"/>
        <v>0</v>
      </c>
      <c r="CK41" s="75">
        <f t="shared" si="34"/>
        <v>0</v>
      </c>
      <c r="CL41" s="75">
        <f t="shared" si="35"/>
        <v>0</v>
      </c>
      <c r="CM41" s="75">
        <f t="shared" si="36"/>
        <v>0</v>
      </c>
      <c r="CN41" s="75">
        <f t="shared" si="37"/>
        <v>0</v>
      </c>
      <c r="CO41" s="75">
        <f t="shared" si="38"/>
        <v>0</v>
      </c>
      <c r="CP41" s="75">
        <f t="shared" si="39"/>
        <v>27266</v>
      </c>
      <c r="CQ41" s="75">
        <f t="shared" si="40"/>
        <v>17278</v>
      </c>
      <c r="CR41" s="75">
        <f t="shared" si="41"/>
        <v>13126</v>
      </c>
      <c r="CS41" s="75">
        <f t="shared" si="42"/>
        <v>13126</v>
      </c>
      <c r="CT41" s="75">
        <f t="shared" si="43"/>
        <v>0</v>
      </c>
      <c r="CU41" s="75">
        <f t="shared" si="44"/>
        <v>0</v>
      </c>
      <c r="CV41" s="75">
        <f t="shared" si="45"/>
        <v>0</v>
      </c>
      <c r="CW41" s="75">
        <f t="shared" si="46"/>
        <v>720</v>
      </c>
      <c r="CX41" s="75">
        <f t="shared" si="47"/>
        <v>0</v>
      </c>
      <c r="CY41" s="75">
        <f t="shared" si="48"/>
        <v>0</v>
      </c>
      <c r="CZ41" s="75">
        <f t="shared" si="49"/>
        <v>720</v>
      </c>
      <c r="DA41" s="75">
        <f t="shared" si="50"/>
        <v>3432</v>
      </c>
      <c r="DB41" s="75">
        <f t="shared" si="51"/>
        <v>0</v>
      </c>
      <c r="DC41" s="75">
        <f t="shared" si="52"/>
        <v>0</v>
      </c>
      <c r="DD41" s="75">
        <f t="shared" si="53"/>
        <v>0</v>
      </c>
      <c r="DE41" s="75">
        <f t="shared" si="54"/>
        <v>0</v>
      </c>
      <c r="DF41" s="75">
        <f t="shared" si="55"/>
        <v>0</v>
      </c>
      <c r="DG41" s="75">
        <f t="shared" si="56"/>
        <v>253792</v>
      </c>
      <c r="DH41" s="75">
        <f t="shared" si="57"/>
        <v>0</v>
      </c>
      <c r="DI41" s="75">
        <f t="shared" si="58"/>
        <v>0</v>
      </c>
      <c r="DJ41" s="75">
        <f t="shared" si="59"/>
        <v>17278</v>
      </c>
    </row>
    <row r="42" spans="1:114" s="50" customFormat="1" ht="12" customHeight="1">
      <c r="A42" s="53" t="s">
        <v>121</v>
      </c>
      <c r="B42" s="54" t="s">
        <v>209</v>
      </c>
      <c r="C42" s="53" t="s">
        <v>210</v>
      </c>
      <c r="D42" s="75">
        <f t="shared" si="6"/>
        <v>196799</v>
      </c>
      <c r="E42" s="75">
        <f t="shared" si="7"/>
        <v>5643</v>
      </c>
      <c r="F42" s="75">
        <v>0</v>
      </c>
      <c r="G42" s="75">
        <v>0</v>
      </c>
      <c r="H42" s="75">
        <v>0</v>
      </c>
      <c r="I42" s="75">
        <v>161</v>
      </c>
      <c r="J42" s="76" t="s">
        <v>124</v>
      </c>
      <c r="K42" s="75">
        <v>5482</v>
      </c>
      <c r="L42" s="75">
        <v>191156</v>
      </c>
      <c r="M42" s="75">
        <f t="shared" si="8"/>
        <v>83309</v>
      </c>
      <c r="N42" s="75">
        <f t="shared" si="9"/>
        <v>16061</v>
      </c>
      <c r="O42" s="75">
        <v>0</v>
      </c>
      <c r="P42" s="75">
        <v>0</v>
      </c>
      <c r="Q42" s="75">
        <v>0</v>
      </c>
      <c r="R42" s="75">
        <v>16061</v>
      </c>
      <c r="S42" s="76" t="s">
        <v>124</v>
      </c>
      <c r="T42" s="75">
        <v>0</v>
      </c>
      <c r="U42" s="75">
        <v>67248</v>
      </c>
      <c r="V42" s="75">
        <f t="shared" si="10"/>
        <v>280108</v>
      </c>
      <c r="W42" s="75">
        <f t="shared" si="11"/>
        <v>21704</v>
      </c>
      <c r="X42" s="75">
        <f t="shared" si="12"/>
        <v>0</v>
      </c>
      <c r="Y42" s="75">
        <f t="shared" si="13"/>
        <v>0</v>
      </c>
      <c r="Z42" s="75">
        <f t="shared" si="14"/>
        <v>0</v>
      </c>
      <c r="AA42" s="75">
        <f t="shared" si="15"/>
        <v>16222</v>
      </c>
      <c r="AB42" s="76" t="s">
        <v>124</v>
      </c>
      <c r="AC42" s="75">
        <f t="shared" si="16"/>
        <v>5482</v>
      </c>
      <c r="AD42" s="75">
        <f t="shared" si="17"/>
        <v>258404</v>
      </c>
      <c r="AE42" s="75">
        <f t="shared" si="18"/>
        <v>0</v>
      </c>
      <c r="AF42" s="75">
        <f t="shared" si="19"/>
        <v>0</v>
      </c>
      <c r="AG42" s="75">
        <v>0</v>
      </c>
      <c r="AH42" s="75">
        <v>0</v>
      </c>
      <c r="AI42" s="75">
        <v>0</v>
      </c>
      <c r="AJ42" s="75">
        <v>0</v>
      </c>
      <c r="AK42" s="75">
        <v>0</v>
      </c>
      <c r="AL42" s="75">
        <v>28613</v>
      </c>
      <c r="AM42" s="75">
        <f t="shared" si="20"/>
        <v>53164</v>
      </c>
      <c r="AN42" s="75">
        <f t="shared" si="21"/>
        <v>7265</v>
      </c>
      <c r="AO42" s="75">
        <v>5783</v>
      </c>
      <c r="AP42" s="75">
        <v>0</v>
      </c>
      <c r="AQ42" s="75">
        <v>1482</v>
      </c>
      <c r="AR42" s="75">
        <v>0</v>
      </c>
      <c r="AS42" s="75">
        <f t="shared" si="22"/>
        <v>657</v>
      </c>
      <c r="AT42" s="75">
        <v>515</v>
      </c>
      <c r="AU42" s="75">
        <v>142</v>
      </c>
      <c r="AV42" s="75">
        <v>0</v>
      </c>
      <c r="AW42" s="75">
        <v>0</v>
      </c>
      <c r="AX42" s="75">
        <f t="shared" si="23"/>
        <v>45242</v>
      </c>
      <c r="AY42" s="75">
        <v>37277</v>
      </c>
      <c r="AZ42" s="75">
        <v>4102</v>
      </c>
      <c r="BA42" s="75">
        <v>0</v>
      </c>
      <c r="BB42" s="75">
        <v>3863</v>
      </c>
      <c r="BC42" s="75">
        <v>115022</v>
      </c>
      <c r="BD42" s="75">
        <v>0</v>
      </c>
      <c r="BE42" s="75">
        <v>0</v>
      </c>
      <c r="BF42" s="75">
        <f t="shared" si="24"/>
        <v>53164</v>
      </c>
      <c r="BG42" s="75">
        <f t="shared" si="25"/>
        <v>0</v>
      </c>
      <c r="BH42" s="75">
        <f t="shared" si="26"/>
        <v>0</v>
      </c>
      <c r="BI42" s="75">
        <v>0</v>
      </c>
      <c r="BJ42" s="75">
        <v>0</v>
      </c>
      <c r="BK42" s="75">
        <v>0</v>
      </c>
      <c r="BL42" s="75">
        <v>0</v>
      </c>
      <c r="BM42" s="75">
        <v>0</v>
      </c>
      <c r="BN42" s="75">
        <v>33643</v>
      </c>
      <c r="BO42" s="75">
        <f t="shared" si="27"/>
        <v>22542</v>
      </c>
      <c r="BP42" s="75">
        <f t="shared" si="28"/>
        <v>5358</v>
      </c>
      <c r="BQ42" s="75">
        <v>5358</v>
      </c>
      <c r="BR42" s="75">
        <v>0</v>
      </c>
      <c r="BS42" s="75">
        <v>0</v>
      </c>
      <c r="BT42" s="75">
        <v>0</v>
      </c>
      <c r="BU42" s="75">
        <f t="shared" si="29"/>
        <v>2441</v>
      </c>
      <c r="BV42" s="75">
        <v>0</v>
      </c>
      <c r="BW42" s="75">
        <v>2441</v>
      </c>
      <c r="BX42" s="75">
        <v>0</v>
      </c>
      <c r="BY42" s="75">
        <v>0</v>
      </c>
      <c r="BZ42" s="75">
        <f t="shared" si="30"/>
        <v>14743</v>
      </c>
      <c r="CA42" s="75">
        <v>9952</v>
      </c>
      <c r="CB42" s="75">
        <v>2602</v>
      </c>
      <c r="CC42" s="75">
        <v>0</v>
      </c>
      <c r="CD42" s="75">
        <v>2189</v>
      </c>
      <c r="CE42" s="75">
        <v>27124</v>
      </c>
      <c r="CF42" s="75">
        <v>0</v>
      </c>
      <c r="CG42" s="75">
        <v>0</v>
      </c>
      <c r="CH42" s="75">
        <f t="shared" si="31"/>
        <v>22542</v>
      </c>
      <c r="CI42" s="75">
        <f t="shared" si="32"/>
        <v>0</v>
      </c>
      <c r="CJ42" s="75">
        <f t="shared" si="33"/>
        <v>0</v>
      </c>
      <c r="CK42" s="75">
        <f t="shared" si="34"/>
        <v>0</v>
      </c>
      <c r="CL42" s="75">
        <f t="shared" si="35"/>
        <v>0</v>
      </c>
      <c r="CM42" s="75">
        <f t="shared" si="36"/>
        <v>0</v>
      </c>
      <c r="CN42" s="75">
        <f t="shared" si="37"/>
        <v>0</v>
      </c>
      <c r="CO42" s="75">
        <f t="shared" si="38"/>
        <v>0</v>
      </c>
      <c r="CP42" s="75">
        <f t="shared" si="39"/>
        <v>62256</v>
      </c>
      <c r="CQ42" s="75">
        <f t="shared" si="40"/>
        <v>75706</v>
      </c>
      <c r="CR42" s="75">
        <f t="shared" si="41"/>
        <v>12623</v>
      </c>
      <c r="CS42" s="75">
        <f t="shared" si="42"/>
        <v>11141</v>
      </c>
      <c r="CT42" s="75">
        <f t="shared" si="43"/>
        <v>0</v>
      </c>
      <c r="CU42" s="75">
        <f t="shared" si="44"/>
        <v>1482</v>
      </c>
      <c r="CV42" s="75">
        <f t="shared" si="45"/>
        <v>0</v>
      </c>
      <c r="CW42" s="75">
        <f t="shared" si="46"/>
        <v>3098</v>
      </c>
      <c r="CX42" s="75">
        <f t="shared" si="47"/>
        <v>515</v>
      </c>
      <c r="CY42" s="75">
        <f t="shared" si="48"/>
        <v>2583</v>
      </c>
      <c r="CZ42" s="75">
        <f t="shared" si="49"/>
        <v>0</v>
      </c>
      <c r="DA42" s="75">
        <f t="shared" si="50"/>
        <v>0</v>
      </c>
      <c r="DB42" s="75">
        <f t="shared" si="51"/>
        <v>59985</v>
      </c>
      <c r="DC42" s="75">
        <f t="shared" si="52"/>
        <v>47229</v>
      </c>
      <c r="DD42" s="75">
        <f t="shared" si="53"/>
        <v>6704</v>
      </c>
      <c r="DE42" s="75">
        <f t="shared" si="54"/>
        <v>0</v>
      </c>
      <c r="DF42" s="75">
        <f t="shared" si="55"/>
        <v>6052</v>
      </c>
      <c r="DG42" s="75">
        <f t="shared" si="56"/>
        <v>142146</v>
      </c>
      <c r="DH42" s="75">
        <f t="shared" si="57"/>
        <v>0</v>
      </c>
      <c r="DI42" s="75">
        <f t="shared" si="58"/>
        <v>0</v>
      </c>
      <c r="DJ42" s="75">
        <f t="shared" si="59"/>
        <v>75706</v>
      </c>
    </row>
    <row r="43" spans="1:114" s="50" customFormat="1" ht="12" customHeight="1">
      <c r="A43" s="53" t="s">
        <v>121</v>
      </c>
      <c r="B43" s="54" t="s">
        <v>211</v>
      </c>
      <c r="C43" s="53" t="s">
        <v>212</v>
      </c>
      <c r="D43" s="75">
        <f t="shared" si="6"/>
        <v>234071</v>
      </c>
      <c r="E43" s="75">
        <f t="shared" si="7"/>
        <v>0</v>
      </c>
      <c r="F43" s="75">
        <v>0</v>
      </c>
      <c r="G43" s="75">
        <v>0</v>
      </c>
      <c r="H43" s="75">
        <v>0</v>
      </c>
      <c r="I43" s="75">
        <v>0</v>
      </c>
      <c r="J43" s="76" t="s">
        <v>124</v>
      </c>
      <c r="K43" s="75">
        <v>0</v>
      </c>
      <c r="L43" s="75">
        <v>234071</v>
      </c>
      <c r="M43" s="75">
        <f t="shared" si="8"/>
        <v>58277</v>
      </c>
      <c r="N43" s="75">
        <f t="shared" si="9"/>
        <v>1215</v>
      </c>
      <c r="O43" s="75">
        <v>0</v>
      </c>
      <c r="P43" s="75">
        <v>0</v>
      </c>
      <c r="Q43" s="75">
        <v>0</v>
      </c>
      <c r="R43" s="75">
        <v>1215</v>
      </c>
      <c r="S43" s="76" t="s">
        <v>124</v>
      </c>
      <c r="T43" s="75">
        <v>0</v>
      </c>
      <c r="U43" s="75">
        <v>57062</v>
      </c>
      <c r="V43" s="75">
        <f t="shared" si="10"/>
        <v>292348</v>
      </c>
      <c r="W43" s="75">
        <f t="shared" si="11"/>
        <v>1215</v>
      </c>
      <c r="X43" s="75">
        <f t="shared" si="12"/>
        <v>0</v>
      </c>
      <c r="Y43" s="75">
        <f t="shared" si="13"/>
        <v>0</v>
      </c>
      <c r="Z43" s="75">
        <f t="shared" si="14"/>
        <v>0</v>
      </c>
      <c r="AA43" s="75">
        <f t="shared" si="15"/>
        <v>1215</v>
      </c>
      <c r="AB43" s="76" t="s">
        <v>124</v>
      </c>
      <c r="AC43" s="75">
        <f t="shared" si="16"/>
        <v>0</v>
      </c>
      <c r="AD43" s="75">
        <f t="shared" si="17"/>
        <v>291133</v>
      </c>
      <c r="AE43" s="75">
        <f t="shared" si="18"/>
        <v>0</v>
      </c>
      <c r="AF43" s="75">
        <f t="shared" si="19"/>
        <v>0</v>
      </c>
      <c r="AG43" s="75">
        <v>0</v>
      </c>
      <c r="AH43" s="75">
        <v>0</v>
      </c>
      <c r="AI43" s="75">
        <v>0</v>
      </c>
      <c r="AJ43" s="75">
        <v>0</v>
      </c>
      <c r="AK43" s="75">
        <v>0</v>
      </c>
      <c r="AL43" s="75">
        <v>0</v>
      </c>
      <c r="AM43" s="75">
        <f t="shared" si="20"/>
        <v>0</v>
      </c>
      <c r="AN43" s="75">
        <f t="shared" si="21"/>
        <v>0</v>
      </c>
      <c r="AO43" s="75">
        <v>0</v>
      </c>
      <c r="AP43" s="75">
        <v>0</v>
      </c>
      <c r="AQ43" s="75">
        <v>0</v>
      </c>
      <c r="AR43" s="75">
        <v>0</v>
      </c>
      <c r="AS43" s="75">
        <f t="shared" si="22"/>
        <v>0</v>
      </c>
      <c r="AT43" s="75">
        <v>0</v>
      </c>
      <c r="AU43" s="75">
        <v>0</v>
      </c>
      <c r="AV43" s="75">
        <v>0</v>
      </c>
      <c r="AW43" s="75">
        <v>0</v>
      </c>
      <c r="AX43" s="75">
        <f t="shared" si="23"/>
        <v>0</v>
      </c>
      <c r="AY43" s="75">
        <v>0</v>
      </c>
      <c r="AZ43" s="75">
        <v>0</v>
      </c>
      <c r="BA43" s="75">
        <v>0</v>
      </c>
      <c r="BB43" s="75">
        <v>0</v>
      </c>
      <c r="BC43" s="75">
        <v>234071</v>
      </c>
      <c r="BD43" s="75">
        <v>0</v>
      </c>
      <c r="BE43" s="75">
        <v>0</v>
      </c>
      <c r="BF43" s="75">
        <f t="shared" si="24"/>
        <v>0</v>
      </c>
      <c r="BG43" s="75">
        <f t="shared" si="25"/>
        <v>0</v>
      </c>
      <c r="BH43" s="75">
        <f t="shared" si="26"/>
        <v>0</v>
      </c>
      <c r="BI43" s="75">
        <v>0</v>
      </c>
      <c r="BJ43" s="75">
        <v>0</v>
      </c>
      <c r="BK43" s="75">
        <v>0</v>
      </c>
      <c r="BL43" s="75">
        <v>0</v>
      </c>
      <c r="BM43" s="75">
        <v>0</v>
      </c>
      <c r="BN43" s="75">
        <v>25193</v>
      </c>
      <c r="BO43" s="75">
        <f t="shared" si="27"/>
        <v>1033</v>
      </c>
      <c r="BP43" s="75">
        <f t="shared" si="28"/>
        <v>0</v>
      </c>
      <c r="BQ43" s="75">
        <v>0</v>
      </c>
      <c r="BR43" s="75">
        <v>0</v>
      </c>
      <c r="BS43" s="75">
        <v>0</v>
      </c>
      <c r="BT43" s="75">
        <v>0</v>
      </c>
      <c r="BU43" s="75">
        <f t="shared" si="29"/>
        <v>0</v>
      </c>
      <c r="BV43" s="75">
        <v>0</v>
      </c>
      <c r="BW43" s="75">
        <v>0</v>
      </c>
      <c r="BX43" s="75">
        <v>0</v>
      </c>
      <c r="BY43" s="75">
        <v>0</v>
      </c>
      <c r="BZ43" s="75">
        <f t="shared" si="30"/>
        <v>1033</v>
      </c>
      <c r="CA43" s="75">
        <v>1033</v>
      </c>
      <c r="CB43" s="75">
        <v>0</v>
      </c>
      <c r="CC43" s="75">
        <v>0</v>
      </c>
      <c r="CD43" s="75">
        <v>0</v>
      </c>
      <c r="CE43" s="75">
        <v>32051</v>
      </c>
      <c r="CF43" s="75">
        <v>0</v>
      </c>
      <c r="CG43" s="75">
        <v>0</v>
      </c>
      <c r="CH43" s="75">
        <f t="shared" si="31"/>
        <v>1033</v>
      </c>
      <c r="CI43" s="75">
        <f t="shared" si="32"/>
        <v>0</v>
      </c>
      <c r="CJ43" s="75">
        <f t="shared" si="33"/>
        <v>0</v>
      </c>
      <c r="CK43" s="75">
        <f t="shared" si="34"/>
        <v>0</v>
      </c>
      <c r="CL43" s="75">
        <f t="shared" si="35"/>
        <v>0</v>
      </c>
      <c r="CM43" s="75">
        <f t="shared" si="36"/>
        <v>0</v>
      </c>
      <c r="CN43" s="75">
        <f t="shared" si="37"/>
        <v>0</v>
      </c>
      <c r="CO43" s="75">
        <f t="shared" si="38"/>
        <v>0</v>
      </c>
      <c r="CP43" s="75">
        <f t="shared" si="39"/>
        <v>25193</v>
      </c>
      <c r="CQ43" s="75">
        <f t="shared" si="40"/>
        <v>1033</v>
      </c>
      <c r="CR43" s="75">
        <f t="shared" si="41"/>
        <v>0</v>
      </c>
      <c r="CS43" s="75">
        <f t="shared" si="42"/>
        <v>0</v>
      </c>
      <c r="CT43" s="75">
        <f t="shared" si="43"/>
        <v>0</v>
      </c>
      <c r="CU43" s="75">
        <f t="shared" si="44"/>
        <v>0</v>
      </c>
      <c r="CV43" s="75">
        <f t="shared" si="45"/>
        <v>0</v>
      </c>
      <c r="CW43" s="75">
        <f t="shared" si="46"/>
        <v>0</v>
      </c>
      <c r="CX43" s="75">
        <f t="shared" si="47"/>
        <v>0</v>
      </c>
      <c r="CY43" s="75">
        <f t="shared" si="48"/>
        <v>0</v>
      </c>
      <c r="CZ43" s="75">
        <f t="shared" si="49"/>
        <v>0</v>
      </c>
      <c r="DA43" s="75">
        <f t="shared" si="50"/>
        <v>0</v>
      </c>
      <c r="DB43" s="75">
        <f t="shared" si="51"/>
        <v>1033</v>
      </c>
      <c r="DC43" s="75">
        <f t="shared" si="52"/>
        <v>1033</v>
      </c>
      <c r="DD43" s="75">
        <f t="shared" si="53"/>
        <v>0</v>
      </c>
      <c r="DE43" s="75">
        <f t="shared" si="54"/>
        <v>0</v>
      </c>
      <c r="DF43" s="75">
        <f t="shared" si="55"/>
        <v>0</v>
      </c>
      <c r="DG43" s="75">
        <f t="shared" si="56"/>
        <v>266122</v>
      </c>
      <c r="DH43" s="75">
        <f t="shared" si="57"/>
        <v>0</v>
      </c>
      <c r="DI43" s="75">
        <f t="shared" si="58"/>
        <v>0</v>
      </c>
      <c r="DJ43" s="75">
        <f t="shared" si="59"/>
        <v>1033</v>
      </c>
    </row>
    <row r="44" spans="1:114" s="50" customFormat="1" ht="12" customHeight="1">
      <c r="A44" s="53" t="s">
        <v>121</v>
      </c>
      <c r="B44" s="54" t="s">
        <v>213</v>
      </c>
      <c r="C44" s="53" t="s">
        <v>214</v>
      </c>
      <c r="D44" s="75">
        <f t="shared" si="6"/>
        <v>347632</v>
      </c>
      <c r="E44" s="75">
        <f t="shared" si="7"/>
        <v>1738</v>
      </c>
      <c r="F44" s="75">
        <v>0</v>
      </c>
      <c r="G44" s="75">
        <v>0</v>
      </c>
      <c r="H44" s="75">
        <v>0</v>
      </c>
      <c r="I44" s="75">
        <v>1643</v>
      </c>
      <c r="J44" s="76" t="s">
        <v>124</v>
      </c>
      <c r="K44" s="75">
        <v>95</v>
      </c>
      <c r="L44" s="75">
        <v>345894</v>
      </c>
      <c r="M44" s="75">
        <f t="shared" si="8"/>
        <v>26898</v>
      </c>
      <c r="N44" s="75">
        <f t="shared" si="9"/>
        <v>0</v>
      </c>
      <c r="O44" s="75">
        <v>0</v>
      </c>
      <c r="P44" s="75">
        <v>0</v>
      </c>
      <c r="Q44" s="75">
        <v>0</v>
      </c>
      <c r="R44" s="75">
        <v>0</v>
      </c>
      <c r="S44" s="76" t="s">
        <v>124</v>
      </c>
      <c r="T44" s="75">
        <v>0</v>
      </c>
      <c r="U44" s="75">
        <v>26898</v>
      </c>
      <c r="V44" s="75">
        <f t="shared" si="10"/>
        <v>374530</v>
      </c>
      <c r="W44" s="75">
        <f t="shared" si="11"/>
        <v>1738</v>
      </c>
      <c r="X44" s="75">
        <f t="shared" si="12"/>
        <v>0</v>
      </c>
      <c r="Y44" s="75">
        <f t="shared" si="13"/>
        <v>0</v>
      </c>
      <c r="Z44" s="75">
        <f t="shared" si="14"/>
        <v>0</v>
      </c>
      <c r="AA44" s="75">
        <f t="shared" si="15"/>
        <v>1643</v>
      </c>
      <c r="AB44" s="76" t="s">
        <v>124</v>
      </c>
      <c r="AC44" s="75">
        <f t="shared" si="16"/>
        <v>95</v>
      </c>
      <c r="AD44" s="75">
        <f t="shared" si="17"/>
        <v>372792</v>
      </c>
      <c r="AE44" s="75">
        <f t="shared" si="18"/>
        <v>0</v>
      </c>
      <c r="AF44" s="75">
        <f t="shared" si="19"/>
        <v>0</v>
      </c>
      <c r="AG44" s="75">
        <v>0</v>
      </c>
      <c r="AH44" s="75">
        <v>0</v>
      </c>
      <c r="AI44" s="75">
        <v>0</v>
      </c>
      <c r="AJ44" s="75">
        <v>0</v>
      </c>
      <c r="AK44" s="75">
        <v>0</v>
      </c>
      <c r="AL44" s="75">
        <v>0</v>
      </c>
      <c r="AM44" s="75">
        <f t="shared" si="20"/>
        <v>12775</v>
      </c>
      <c r="AN44" s="75">
        <f t="shared" si="21"/>
        <v>6373</v>
      </c>
      <c r="AO44" s="75">
        <v>6373</v>
      </c>
      <c r="AP44" s="75">
        <v>0</v>
      </c>
      <c r="AQ44" s="75">
        <v>0</v>
      </c>
      <c r="AR44" s="75">
        <v>0</v>
      </c>
      <c r="AS44" s="75">
        <f t="shared" si="22"/>
        <v>0</v>
      </c>
      <c r="AT44" s="75">
        <v>0</v>
      </c>
      <c r="AU44" s="75">
        <v>0</v>
      </c>
      <c r="AV44" s="75">
        <v>0</v>
      </c>
      <c r="AW44" s="75">
        <v>0</v>
      </c>
      <c r="AX44" s="75">
        <f t="shared" si="23"/>
        <v>6402</v>
      </c>
      <c r="AY44" s="75">
        <v>0</v>
      </c>
      <c r="AZ44" s="75">
        <v>0</v>
      </c>
      <c r="BA44" s="75">
        <v>6402</v>
      </c>
      <c r="BB44" s="75">
        <v>0</v>
      </c>
      <c r="BC44" s="75">
        <v>330694</v>
      </c>
      <c r="BD44" s="75">
        <v>0</v>
      </c>
      <c r="BE44" s="75">
        <v>4163</v>
      </c>
      <c r="BF44" s="75">
        <f t="shared" si="24"/>
        <v>16938</v>
      </c>
      <c r="BG44" s="75">
        <f t="shared" si="25"/>
        <v>0</v>
      </c>
      <c r="BH44" s="75">
        <f t="shared" si="26"/>
        <v>0</v>
      </c>
      <c r="BI44" s="75">
        <v>0</v>
      </c>
      <c r="BJ44" s="75">
        <v>0</v>
      </c>
      <c r="BK44" s="75">
        <v>0</v>
      </c>
      <c r="BL44" s="75">
        <v>0</v>
      </c>
      <c r="BM44" s="75">
        <v>0</v>
      </c>
      <c r="BN44" s="75">
        <v>0</v>
      </c>
      <c r="BO44" s="75">
        <f t="shared" si="27"/>
        <v>0</v>
      </c>
      <c r="BP44" s="75">
        <f t="shared" si="28"/>
        <v>0</v>
      </c>
      <c r="BQ44" s="75">
        <v>0</v>
      </c>
      <c r="BR44" s="75">
        <v>0</v>
      </c>
      <c r="BS44" s="75">
        <v>0</v>
      </c>
      <c r="BT44" s="75">
        <v>0</v>
      </c>
      <c r="BU44" s="75">
        <f t="shared" si="29"/>
        <v>0</v>
      </c>
      <c r="BV44" s="75">
        <v>0</v>
      </c>
      <c r="BW44" s="75">
        <v>0</v>
      </c>
      <c r="BX44" s="75">
        <v>0</v>
      </c>
      <c r="BY44" s="75">
        <v>0</v>
      </c>
      <c r="BZ44" s="75">
        <f t="shared" si="30"/>
        <v>0</v>
      </c>
      <c r="CA44" s="75">
        <v>0</v>
      </c>
      <c r="CB44" s="75">
        <v>0</v>
      </c>
      <c r="CC44" s="75">
        <v>0</v>
      </c>
      <c r="CD44" s="75">
        <v>0</v>
      </c>
      <c r="CE44" s="75">
        <v>26898</v>
      </c>
      <c r="CF44" s="75">
        <v>0</v>
      </c>
      <c r="CG44" s="75">
        <v>0</v>
      </c>
      <c r="CH44" s="75">
        <f t="shared" si="31"/>
        <v>0</v>
      </c>
      <c r="CI44" s="75">
        <f t="shared" si="32"/>
        <v>0</v>
      </c>
      <c r="CJ44" s="75">
        <f t="shared" si="33"/>
        <v>0</v>
      </c>
      <c r="CK44" s="75">
        <f t="shared" si="34"/>
        <v>0</v>
      </c>
      <c r="CL44" s="75">
        <f t="shared" si="35"/>
        <v>0</v>
      </c>
      <c r="CM44" s="75">
        <f t="shared" si="36"/>
        <v>0</v>
      </c>
      <c r="CN44" s="75">
        <f t="shared" si="37"/>
        <v>0</v>
      </c>
      <c r="CO44" s="75">
        <f t="shared" si="38"/>
        <v>0</v>
      </c>
      <c r="CP44" s="75">
        <f t="shared" si="39"/>
        <v>0</v>
      </c>
      <c r="CQ44" s="75">
        <f t="shared" si="40"/>
        <v>12775</v>
      </c>
      <c r="CR44" s="75">
        <f t="shared" si="41"/>
        <v>6373</v>
      </c>
      <c r="CS44" s="75">
        <f t="shared" si="42"/>
        <v>6373</v>
      </c>
      <c r="CT44" s="75">
        <f t="shared" si="43"/>
        <v>0</v>
      </c>
      <c r="CU44" s="75">
        <f t="shared" si="44"/>
        <v>0</v>
      </c>
      <c r="CV44" s="75">
        <f t="shared" si="45"/>
        <v>0</v>
      </c>
      <c r="CW44" s="75">
        <f t="shared" si="46"/>
        <v>0</v>
      </c>
      <c r="CX44" s="75">
        <f t="shared" si="47"/>
        <v>0</v>
      </c>
      <c r="CY44" s="75">
        <f t="shared" si="48"/>
        <v>0</v>
      </c>
      <c r="CZ44" s="75">
        <f t="shared" si="49"/>
        <v>0</v>
      </c>
      <c r="DA44" s="75">
        <f t="shared" si="50"/>
        <v>0</v>
      </c>
      <c r="DB44" s="75">
        <f t="shared" si="51"/>
        <v>6402</v>
      </c>
      <c r="DC44" s="75">
        <f t="shared" si="52"/>
        <v>0</v>
      </c>
      <c r="DD44" s="75">
        <f t="shared" si="53"/>
        <v>0</v>
      </c>
      <c r="DE44" s="75">
        <f t="shared" si="54"/>
        <v>6402</v>
      </c>
      <c r="DF44" s="75">
        <f t="shared" si="55"/>
        <v>0</v>
      </c>
      <c r="DG44" s="75">
        <f t="shared" si="56"/>
        <v>357592</v>
      </c>
      <c r="DH44" s="75">
        <f t="shared" si="57"/>
        <v>0</v>
      </c>
      <c r="DI44" s="75">
        <f t="shared" si="58"/>
        <v>4163</v>
      </c>
      <c r="DJ44" s="75">
        <f t="shared" si="59"/>
        <v>16938</v>
      </c>
    </row>
    <row r="45" spans="1:114" s="50" customFormat="1" ht="12" customHeight="1">
      <c r="A45" s="53" t="s">
        <v>121</v>
      </c>
      <c r="B45" s="54" t="s">
        <v>215</v>
      </c>
      <c r="C45" s="53" t="s">
        <v>216</v>
      </c>
      <c r="D45" s="75">
        <f t="shared" si="6"/>
        <v>213330</v>
      </c>
      <c r="E45" s="75">
        <f t="shared" si="7"/>
        <v>32047</v>
      </c>
      <c r="F45" s="75">
        <v>0</v>
      </c>
      <c r="G45" s="75">
        <v>0</v>
      </c>
      <c r="H45" s="75">
        <v>0</v>
      </c>
      <c r="I45" s="75">
        <v>32047</v>
      </c>
      <c r="J45" s="76" t="s">
        <v>124</v>
      </c>
      <c r="K45" s="75">
        <v>0</v>
      </c>
      <c r="L45" s="75">
        <v>181283</v>
      </c>
      <c r="M45" s="75">
        <f t="shared" si="8"/>
        <v>45548</v>
      </c>
      <c r="N45" s="75">
        <f t="shared" si="9"/>
        <v>7826</v>
      </c>
      <c r="O45" s="75">
        <v>0</v>
      </c>
      <c r="P45" s="75">
        <v>0</v>
      </c>
      <c r="Q45" s="75">
        <v>0</v>
      </c>
      <c r="R45" s="75">
        <v>7826</v>
      </c>
      <c r="S45" s="76" t="s">
        <v>124</v>
      </c>
      <c r="T45" s="75">
        <v>0</v>
      </c>
      <c r="U45" s="75">
        <v>37722</v>
      </c>
      <c r="V45" s="75">
        <f t="shared" si="10"/>
        <v>258878</v>
      </c>
      <c r="W45" s="75">
        <f t="shared" si="11"/>
        <v>39873</v>
      </c>
      <c r="X45" s="75">
        <f t="shared" si="12"/>
        <v>0</v>
      </c>
      <c r="Y45" s="75">
        <f t="shared" si="13"/>
        <v>0</v>
      </c>
      <c r="Z45" s="75">
        <f t="shared" si="14"/>
        <v>0</v>
      </c>
      <c r="AA45" s="75">
        <f t="shared" si="15"/>
        <v>39873</v>
      </c>
      <c r="AB45" s="76" t="s">
        <v>124</v>
      </c>
      <c r="AC45" s="75">
        <f t="shared" si="16"/>
        <v>0</v>
      </c>
      <c r="AD45" s="75">
        <f t="shared" si="17"/>
        <v>219005</v>
      </c>
      <c r="AE45" s="75">
        <f t="shared" si="18"/>
        <v>0</v>
      </c>
      <c r="AF45" s="75">
        <f t="shared" si="19"/>
        <v>0</v>
      </c>
      <c r="AG45" s="75">
        <v>0</v>
      </c>
      <c r="AH45" s="75">
        <v>0</v>
      </c>
      <c r="AI45" s="75">
        <v>0</v>
      </c>
      <c r="AJ45" s="75">
        <v>0</v>
      </c>
      <c r="AK45" s="75">
        <v>0</v>
      </c>
      <c r="AL45" s="75">
        <v>36812</v>
      </c>
      <c r="AM45" s="75">
        <f t="shared" si="20"/>
        <v>175231</v>
      </c>
      <c r="AN45" s="75">
        <f t="shared" si="21"/>
        <v>60439</v>
      </c>
      <c r="AO45" s="75">
        <v>5092</v>
      </c>
      <c r="AP45" s="75">
        <v>29360</v>
      </c>
      <c r="AQ45" s="75">
        <v>20345</v>
      </c>
      <c r="AR45" s="75">
        <v>5642</v>
      </c>
      <c r="AS45" s="75">
        <f t="shared" si="22"/>
        <v>76322</v>
      </c>
      <c r="AT45" s="75">
        <v>5009</v>
      </c>
      <c r="AU45" s="75">
        <v>51835</v>
      </c>
      <c r="AV45" s="75">
        <v>19478</v>
      </c>
      <c r="AW45" s="75">
        <v>5987</v>
      </c>
      <c r="AX45" s="75">
        <f t="shared" si="23"/>
        <v>32483</v>
      </c>
      <c r="AY45" s="75">
        <v>0</v>
      </c>
      <c r="AZ45" s="75">
        <v>30698</v>
      </c>
      <c r="BA45" s="75">
        <v>1785</v>
      </c>
      <c r="BB45" s="75">
        <v>0</v>
      </c>
      <c r="BC45" s="75">
        <v>0</v>
      </c>
      <c r="BD45" s="75">
        <v>0</v>
      </c>
      <c r="BE45" s="75">
        <v>1287</v>
      </c>
      <c r="BF45" s="75">
        <f t="shared" si="24"/>
        <v>176518</v>
      </c>
      <c r="BG45" s="75">
        <f t="shared" si="25"/>
        <v>0</v>
      </c>
      <c r="BH45" s="75">
        <f t="shared" si="26"/>
        <v>0</v>
      </c>
      <c r="BI45" s="75">
        <v>0</v>
      </c>
      <c r="BJ45" s="75">
        <v>0</v>
      </c>
      <c r="BK45" s="75">
        <v>0</v>
      </c>
      <c r="BL45" s="75">
        <v>0</v>
      </c>
      <c r="BM45" s="75">
        <v>0</v>
      </c>
      <c r="BN45" s="75">
        <v>0</v>
      </c>
      <c r="BO45" s="75">
        <f t="shared" si="27"/>
        <v>45548</v>
      </c>
      <c r="BP45" s="75">
        <f t="shared" si="28"/>
        <v>0</v>
      </c>
      <c r="BQ45" s="75"/>
      <c r="BR45" s="75">
        <v>0</v>
      </c>
      <c r="BS45" s="75">
        <v>0</v>
      </c>
      <c r="BT45" s="75">
        <v>0</v>
      </c>
      <c r="BU45" s="75">
        <f t="shared" si="29"/>
        <v>6690</v>
      </c>
      <c r="BV45" s="75">
        <v>0</v>
      </c>
      <c r="BW45" s="75">
        <v>6690</v>
      </c>
      <c r="BX45" s="75">
        <v>0</v>
      </c>
      <c r="BY45" s="75">
        <v>0</v>
      </c>
      <c r="BZ45" s="75">
        <f t="shared" si="30"/>
        <v>38858</v>
      </c>
      <c r="CA45" s="75">
        <v>5258</v>
      </c>
      <c r="CB45" s="75">
        <v>33600</v>
      </c>
      <c r="CC45" s="75">
        <v>0</v>
      </c>
      <c r="CD45" s="75">
        <v>0</v>
      </c>
      <c r="CE45" s="75">
        <v>0</v>
      </c>
      <c r="CF45" s="75">
        <v>0</v>
      </c>
      <c r="CG45" s="75">
        <v>0</v>
      </c>
      <c r="CH45" s="75">
        <f t="shared" si="31"/>
        <v>45548</v>
      </c>
      <c r="CI45" s="75">
        <f t="shared" si="32"/>
        <v>0</v>
      </c>
      <c r="CJ45" s="75">
        <f t="shared" si="33"/>
        <v>0</v>
      </c>
      <c r="CK45" s="75">
        <f t="shared" si="34"/>
        <v>0</v>
      </c>
      <c r="CL45" s="75">
        <f t="shared" si="35"/>
        <v>0</v>
      </c>
      <c r="CM45" s="75">
        <f t="shared" si="36"/>
        <v>0</v>
      </c>
      <c r="CN45" s="75">
        <f t="shared" si="37"/>
        <v>0</v>
      </c>
      <c r="CO45" s="75">
        <f t="shared" si="38"/>
        <v>0</v>
      </c>
      <c r="CP45" s="75">
        <f t="shared" si="39"/>
        <v>36812</v>
      </c>
      <c r="CQ45" s="75">
        <f t="shared" si="40"/>
        <v>220779</v>
      </c>
      <c r="CR45" s="75">
        <f t="shared" si="41"/>
        <v>60439</v>
      </c>
      <c r="CS45" s="75">
        <f t="shared" si="42"/>
        <v>5092</v>
      </c>
      <c r="CT45" s="75">
        <f t="shared" si="43"/>
        <v>29360</v>
      </c>
      <c r="CU45" s="75">
        <f t="shared" si="44"/>
        <v>20345</v>
      </c>
      <c r="CV45" s="75">
        <f t="shared" si="45"/>
        <v>5642</v>
      </c>
      <c r="CW45" s="75">
        <f t="shared" si="46"/>
        <v>83012</v>
      </c>
      <c r="CX45" s="75">
        <f t="shared" si="47"/>
        <v>5009</v>
      </c>
      <c r="CY45" s="75">
        <f t="shared" si="48"/>
        <v>58525</v>
      </c>
      <c r="CZ45" s="75">
        <f t="shared" si="49"/>
        <v>19478</v>
      </c>
      <c r="DA45" s="75">
        <f t="shared" si="50"/>
        <v>5987</v>
      </c>
      <c r="DB45" s="75">
        <f t="shared" si="51"/>
        <v>71341</v>
      </c>
      <c r="DC45" s="75">
        <f t="shared" si="52"/>
        <v>5258</v>
      </c>
      <c r="DD45" s="75">
        <f t="shared" si="53"/>
        <v>64298</v>
      </c>
      <c r="DE45" s="75">
        <f t="shared" si="54"/>
        <v>1785</v>
      </c>
      <c r="DF45" s="75">
        <f t="shared" si="55"/>
        <v>0</v>
      </c>
      <c r="DG45" s="75">
        <f t="shared" si="56"/>
        <v>0</v>
      </c>
      <c r="DH45" s="75">
        <f t="shared" si="57"/>
        <v>0</v>
      </c>
      <c r="DI45" s="75">
        <f t="shared" si="58"/>
        <v>1287</v>
      </c>
      <c r="DJ45" s="75">
        <f t="shared" si="59"/>
        <v>222066</v>
      </c>
    </row>
    <row r="46" spans="1:114" s="50" customFormat="1" ht="12" customHeight="1">
      <c r="A46" s="53" t="s">
        <v>121</v>
      </c>
      <c r="B46" s="54" t="s">
        <v>217</v>
      </c>
      <c r="C46" s="53" t="s">
        <v>218</v>
      </c>
      <c r="D46" s="75">
        <f t="shared" si="6"/>
        <v>210608</v>
      </c>
      <c r="E46" s="75">
        <f t="shared" si="7"/>
        <v>37749</v>
      </c>
      <c r="F46" s="75">
        <v>0</v>
      </c>
      <c r="G46" s="75">
        <v>0</v>
      </c>
      <c r="H46" s="75">
        <v>0</v>
      </c>
      <c r="I46" s="75">
        <v>37710</v>
      </c>
      <c r="J46" s="76" t="s">
        <v>124</v>
      </c>
      <c r="K46" s="75">
        <v>39</v>
      </c>
      <c r="L46" s="75">
        <v>172859</v>
      </c>
      <c r="M46" s="75">
        <f t="shared" si="8"/>
        <v>62012</v>
      </c>
      <c r="N46" s="75">
        <f t="shared" si="9"/>
        <v>28411</v>
      </c>
      <c r="O46" s="75">
        <v>0</v>
      </c>
      <c r="P46" s="75">
        <v>0</v>
      </c>
      <c r="Q46" s="75">
        <v>0</v>
      </c>
      <c r="R46" s="75">
        <v>28186</v>
      </c>
      <c r="S46" s="76" t="s">
        <v>124</v>
      </c>
      <c r="T46" s="75">
        <v>225</v>
      </c>
      <c r="U46" s="75">
        <v>33601</v>
      </c>
      <c r="V46" s="75">
        <f t="shared" si="10"/>
        <v>272620</v>
      </c>
      <c r="W46" s="75">
        <f t="shared" si="11"/>
        <v>66160</v>
      </c>
      <c r="X46" s="75">
        <f t="shared" si="12"/>
        <v>0</v>
      </c>
      <c r="Y46" s="75">
        <f t="shared" si="13"/>
        <v>0</v>
      </c>
      <c r="Z46" s="75">
        <f t="shared" si="14"/>
        <v>0</v>
      </c>
      <c r="AA46" s="75">
        <f t="shared" si="15"/>
        <v>65896</v>
      </c>
      <c r="AB46" s="76" t="s">
        <v>124</v>
      </c>
      <c r="AC46" s="75">
        <f t="shared" si="16"/>
        <v>264</v>
      </c>
      <c r="AD46" s="75">
        <f t="shared" si="17"/>
        <v>206460</v>
      </c>
      <c r="AE46" s="75">
        <f t="shared" si="18"/>
        <v>0</v>
      </c>
      <c r="AF46" s="75">
        <f t="shared" si="19"/>
        <v>0</v>
      </c>
      <c r="AG46" s="75">
        <v>0</v>
      </c>
      <c r="AH46" s="75">
        <v>0</v>
      </c>
      <c r="AI46" s="75">
        <v>0</v>
      </c>
      <c r="AJ46" s="75">
        <v>0</v>
      </c>
      <c r="AK46" s="75">
        <v>0</v>
      </c>
      <c r="AL46" s="75">
        <v>54970</v>
      </c>
      <c r="AM46" s="75">
        <f t="shared" si="20"/>
        <v>155638</v>
      </c>
      <c r="AN46" s="75">
        <f t="shared" si="21"/>
        <v>77761</v>
      </c>
      <c r="AO46" s="75">
        <v>9814</v>
      </c>
      <c r="AP46" s="75">
        <v>31336</v>
      </c>
      <c r="AQ46" s="75">
        <v>26589</v>
      </c>
      <c r="AR46" s="75">
        <v>10022</v>
      </c>
      <c r="AS46" s="75">
        <f t="shared" si="22"/>
        <v>56955</v>
      </c>
      <c r="AT46" s="75">
        <v>5309</v>
      </c>
      <c r="AU46" s="75">
        <v>47647</v>
      </c>
      <c r="AV46" s="75">
        <v>3999</v>
      </c>
      <c r="AW46" s="75">
        <v>5608</v>
      </c>
      <c r="AX46" s="75">
        <f t="shared" si="23"/>
        <v>14789</v>
      </c>
      <c r="AY46" s="75">
        <v>0</v>
      </c>
      <c r="AZ46" s="75">
        <v>13828</v>
      </c>
      <c r="BA46" s="75">
        <v>910</v>
      </c>
      <c r="BB46" s="75">
        <v>51</v>
      </c>
      <c r="BC46" s="75">
        <v>0</v>
      </c>
      <c r="BD46" s="75">
        <v>525</v>
      </c>
      <c r="BE46" s="75">
        <v>0</v>
      </c>
      <c r="BF46" s="75">
        <f t="shared" si="24"/>
        <v>155638</v>
      </c>
      <c r="BG46" s="75">
        <f t="shared" si="25"/>
        <v>0</v>
      </c>
      <c r="BH46" s="75">
        <f t="shared" si="26"/>
        <v>0</v>
      </c>
      <c r="BI46" s="75">
        <v>0</v>
      </c>
      <c r="BJ46" s="75">
        <v>0</v>
      </c>
      <c r="BK46" s="75">
        <v>0</v>
      </c>
      <c r="BL46" s="75">
        <v>0</v>
      </c>
      <c r="BM46" s="75">
        <v>0</v>
      </c>
      <c r="BN46" s="75">
        <v>0</v>
      </c>
      <c r="BO46" s="75">
        <f t="shared" si="27"/>
        <v>61978</v>
      </c>
      <c r="BP46" s="75">
        <f t="shared" si="28"/>
        <v>4704</v>
      </c>
      <c r="BQ46" s="75">
        <v>4704</v>
      </c>
      <c r="BR46" s="75">
        <v>0</v>
      </c>
      <c r="BS46" s="75">
        <v>0</v>
      </c>
      <c r="BT46" s="75">
        <v>0</v>
      </c>
      <c r="BU46" s="75">
        <f t="shared" si="29"/>
        <v>31858</v>
      </c>
      <c r="BV46" s="75">
        <v>0</v>
      </c>
      <c r="BW46" s="75">
        <v>31858</v>
      </c>
      <c r="BX46" s="75">
        <v>0</v>
      </c>
      <c r="BY46" s="75">
        <v>0</v>
      </c>
      <c r="BZ46" s="75">
        <f t="shared" si="30"/>
        <v>25416</v>
      </c>
      <c r="CA46" s="75">
        <v>5027</v>
      </c>
      <c r="CB46" s="75">
        <v>20345</v>
      </c>
      <c r="CC46" s="75">
        <v>0</v>
      </c>
      <c r="CD46" s="75">
        <v>44</v>
      </c>
      <c r="CE46" s="75">
        <v>0</v>
      </c>
      <c r="CF46" s="75">
        <v>0</v>
      </c>
      <c r="CG46" s="75">
        <v>34</v>
      </c>
      <c r="CH46" s="75">
        <f t="shared" si="31"/>
        <v>62012</v>
      </c>
      <c r="CI46" s="75">
        <f t="shared" si="32"/>
        <v>0</v>
      </c>
      <c r="CJ46" s="75">
        <f t="shared" si="33"/>
        <v>0</v>
      </c>
      <c r="CK46" s="75">
        <f t="shared" si="34"/>
        <v>0</v>
      </c>
      <c r="CL46" s="75">
        <f t="shared" si="35"/>
        <v>0</v>
      </c>
      <c r="CM46" s="75">
        <f t="shared" si="36"/>
        <v>0</v>
      </c>
      <c r="CN46" s="75">
        <f t="shared" si="37"/>
        <v>0</v>
      </c>
      <c r="CO46" s="75">
        <f t="shared" si="38"/>
        <v>0</v>
      </c>
      <c r="CP46" s="75">
        <f t="shared" si="39"/>
        <v>54970</v>
      </c>
      <c r="CQ46" s="75">
        <f t="shared" si="40"/>
        <v>217616</v>
      </c>
      <c r="CR46" s="75">
        <f t="shared" si="41"/>
        <v>82465</v>
      </c>
      <c r="CS46" s="75">
        <f t="shared" si="42"/>
        <v>14518</v>
      </c>
      <c r="CT46" s="75">
        <f t="shared" si="43"/>
        <v>31336</v>
      </c>
      <c r="CU46" s="75">
        <f t="shared" si="44"/>
        <v>26589</v>
      </c>
      <c r="CV46" s="75">
        <f t="shared" si="45"/>
        <v>10022</v>
      </c>
      <c r="CW46" s="75">
        <f t="shared" si="46"/>
        <v>88813</v>
      </c>
      <c r="CX46" s="75">
        <f t="shared" si="47"/>
        <v>5309</v>
      </c>
      <c r="CY46" s="75">
        <f t="shared" si="48"/>
        <v>79505</v>
      </c>
      <c r="CZ46" s="75">
        <f t="shared" si="49"/>
        <v>3999</v>
      </c>
      <c r="DA46" s="75">
        <f t="shared" si="50"/>
        <v>5608</v>
      </c>
      <c r="DB46" s="75">
        <f t="shared" si="51"/>
        <v>40205</v>
      </c>
      <c r="DC46" s="75">
        <f t="shared" si="52"/>
        <v>5027</v>
      </c>
      <c r="DD46" s="75">
        <f t="shared" si="53"/>
        <v>34173</v>
      </c>
      <c r="DE46" s="75">
        <f t="shared" si="54"/>
        <v>910</v>
      </c>
      <c r="DF46" s="75">
        <f t="shared" si="55"/>
        <v>95</v>
      </c>
      <c r="DG46" s="75">
        <f t="shared" si="56"/>
        <v>0</v>
      </c>
      <c r="DH46" s="75">
        <f t="shared" si="57"/>
        <v>525</v>
      </c>
      <c r="DI46" s="75">
        <f t="shared" si="58"/>
        <v>34</v>
      </c>
      <c r="DJ46" s="75">
        <f t="shared" si="59"/>
        <v>217650</v>
      </c>
    </row>
    <row r="47" spans="1:114" s="50" customFormat="1" ht="12" customHeight="1">
      <c r="A47" s="53" t="s">
        <v>121</v>
      </c>
      <c r="B47" s="54" t="s">
        <v>219</v>
      </c>
      <c r="C47" s="53" t="s">
        <v>220</v>
      </c>
      <c r="D47" s="75">
        <f t="shared" si="6"/>
        <v>265501</v>
      </c>
      <c r="E47" s="75">
        <f t="shared" si="7"/>
        <v>76478</v>
      </c>
      <c r="F47" s="75">
        <v>0</v>
      </c>
      <c r="G47" s="75">
        <v>0</v>
      </c>
      <c r="H47" s="75">
        <v>0</v>
      </c>
      <c r="I47" s="75">
        <v>22977</v>
      </c>
      <c r="J47" s="76" t="s">
        <v>124</v>
      </c>
      <c r="K47" s="75">
        <v>53501</v>
      </c>
      <c r="L47" s="75">
        <v>189023</v>
      </c>
      <c r="M47" s="75">
        <f t="shared" si="8"/>
        <v>96849</v>
      </c>
      <c r="N47" s="75">
        <f t="shared" si="9"/>
        <v>37455</v>
      </c>
      <c r="O47" s="75">
        <v>0</v>
      </c>
      <c r="P47" s="75">
        <v>0</v>
      </c>
      <c r="Q47" s="75">
        <v>0</v>
      </c>
      <c r="R47" s="75">
        <v>37444</v>
      </c>
      <c r="S47" s="76" t="s">
        <v>124</v>
      </c>
      <c r="T47" s="75">
        <v>11</v>
      </c>
      <c r="U47" s="75">
        <v>59394</v>
      </c>
      <c r="V47" s="75">
        <f t="shared" si="10"/>
        <v>362350</v>
      </c>
      <c r="W47" s="75">
        <f t="shared" si="11"/>
        <v>113933</v>
      </c>
      <c r="X47" s="75">
        <f t="shared" si="12"/>
        <v>0</v>
      </c>
      <c r="Y47" s="75">
        <f t="shared" si="13"/>
        <v>0</v>
      </c>
      <c r="Z47" s="75">
        <f t="shared" si="14"/>
        <v>0</v>
      </c>
      <c r="AA47" s="75">
        <f t="shared" si="15"/>
        <v>60421</v>
      </c>
      <c r="AB47" s="76" t="s">
        <v>124</v>
      </c>
      <c r="AC47" s="75">
        <f t="shared" si="16"/>
        <v>53512</v>
      </c>
      <c r="AD47" s="75">
        <f t="shared" si="17"/>
        <v>248417</v>
      </c>
      <c r="AE47" s="75">
        <f t="shared" si="18"/>
        <v>0</v>
      </c>
      <c r="AF47" s="75">
        <f t="shared" si="19"/>
        <v>0</v>
      </c>
      <c r="AG47" s="75">
        <v>0</v>
      </c>
      <c r="AH47" s="75">
        <v>0</v>
      </c>
      <c r="AI47" s="75">
        <v>0</v>
      </c>
      <c r="AJ47" s="75">
        <v>0</v>
      </c>
      <c r="AK47" s="75">
        <v>0</v>
      </c>
      <c r="AL47" s="75">
        <v>35445</v>
      </c>
      <c r="AM47" s="75">
        <f t="shared" si="20"/>
        <v>230056</v>
      </c>
      <c r="AN47" s="75">
        <f t="shared" si="21"/>
        <v>77612</v>
      </c>
      <c r="AO47" s="75">
        <v>6814</v>
      </c>
      <c r="AP47" s="75">
        <v>25265</v>
      </c>
      <c r="AQ47" s="75">
        <v>39028</v>
      </c>
      <c r="AR47" s="75">
        <v>6505</v>
      </c>
      <c r="AS47" s="75">
        <f t="shared" si="22"/>
        <v>95963</v>
      </c>
      <c r="AT47" s="75">
        <v>15067</v>
      </c>
      <c r="AU47" s="75">
        <v>76161</v>
      </c>
      <c r="AV47" s="75">
        <v>4735</v>
      </c>
      <c r="AW47" s="75">
        <v>9555</v>
      </c>
      <c r="AX47" s="75">
        <f t="shared" si="23"/>
        <v>46926</v>
      </c>
      <c r="AY47" s="75">
        <v>17713</v>
      </c>
      <c r="AZ47" s="75">
        <v>29213</v>
      </c>
      <c r="BA47" s="75">
        <v>0</v>
      </c>
      <c r="BB47" s="75">
        <v>0</v>
      </c>
      <c r="BC47" s="75">
        <v>0</v>
      </c>
      <c r="BD47" s="75">
        <v>0</v>
      </c>
      <c r="BE47" s="75">
        <v>0</v>
      </c>
      <c r="BF47" s="75">
        <f t="shared" si="24"/>
        <v>230056</v>
      </c>
      <c r="BG47" s="75">
        <f t="shared" si="25"/>
        <v>0</v>
      </c>
      <c r="BH47" s="75">
        <f t="shared" si="26"/>
        <v>0</v>
      </c>
      <c r="BI47" s="75">
        <v>0</v>
      </c>
      <c r="BJ47" s="75">
        <v>0</v>
      </c>
      <c r="BK47" s="75">
        <v>0</v>
      </c>
      <c r="BL47" s="75">
        <v>0</v>
      </c>
      <c r="BM47" s="75">
        <v>0</v>
      </c>
      <c r="BN47" s="75">
        <v>0</v>
      </c>
      <c r="BO47" s="75">
        <f t="shared" si="27"/>
        <v>96849</v>
      </c>
      <c r="BP47" s="75">
        <f t="shared" si="28"/>
        <v>35402</v>
      </c>
      <c r="BQ47" s="75">
        <v>4634</v>
      </c>
      <c r="BR47" s="75">
        <v>9149</v>
      </c>
      <c r="BS47" s="75">
        <v>21619</v>
      </c>
      <c r="BT47" s="75">
        <v>0</v>
      </c>
      <c r="BU47" s="75">
        <f t="shared" si="29"/>
        <v>55689</v>
      </c>
      <c r="BV47" s="75">
        <v>1971</v>
      </c>
      <c r="BW47" s="75">
        <v>53718</v>
      </c>
      <c r="BX47" s="75">
        <v>0</v>
      </c>
      <c r="BY47" s="75">
        <v>5758</v>
      </c>
      <c r="BZ47" s="75">
        <f t="shared" si="30"/>
        <v>0</v>
      </c>
      <c r="CA47" s="75">
        <v>0</v>
      </c>
      <c r="CB47" s="75">
        <v>0</v>
      </c>
      <c r="CC47" s="75">
        <v>0</v>
      </c>
      <c r="CD47" s="75">
        <v>0</v>
      </c>
      <c r="CE47" s="75">
        <v>0</v>
      </c>
      <c r="CF47" s="75">
        <v>0</v>
      </c>
      <c r="CG47" s="75">
        <v>0</v>
      </c>
      <c r="CH47" s="75">
        <f t="shared" si="31"/>
        <v>96849</v>
      </c>
      <c r="CI47" s="75">
        <f t="shared" si="32"/>
        <v>0</v>
      </c>
      <c r="CJ47" s="75">
        <f t="shared" si="33"/>
        <v>0</v>
      </c>
      <c r="CK47" s="75">
        <f t="shared" si="34"/>
        <v>0</v>
      </c>
      <c r="CL47" s="75">
        <f t="shared" si="35"/>
        <v>0</v>
      </c>
      <c r="CM47" s="75">
        <f t="shared" si="36"/>
        <v>0</v>
      </c>
      <c r="CN47" s="75">
        <f t="shared" si="37"/>
        <v>0</v>
      </c>
      <c r="CO47" s="75">
        <f t="shared" si="38"/>
        <v>0</v>
      </c>
      <c r="CP47" s="75">
        <f t="shared" si="39"/>
        <v>35445</v>
      </c>
      <c r="CQ47" s="75">
        <f t="shared" si="40"/>
        <v>326905</v>
      </c>
      <c r="CR47" s="75">
        <f t="shared" si="41"/>
        <v>113014</v>
      </c>
      <c r="CS47" s="75">
        <f t="shared" si="42"/>
        <v>11448</v>
      </c>
      <c r="CT47" s="75">
        <f t="shared" si="43"/>
        <v>34414</v>
      </c>
      <c r="CU47" s="75">
        <f t="shared" si="44"/>
        <v>60647</v>
      </c>
      <c r="CV47" s="75">
        <f t="shared" si="45"/>
        <v>6505</v>
      </c>
      <c r="CW47" s="75">
        <f t="shared" si="46"/>
        <v>151652</v>
      </c>
      <c r="CX47" s="75">
        <f t="shared" si="47"/>
        <v>17038</v>
      </c>
      <c r="CY47" s="75">
        <f t="shared" si="48"/>
        <v>129879</v>
      </c>
      <c r="CZ47" s="75">
        <f t="shared" si="49"/>
        <v>4735</v>
      </c>
      <c r="DA47" s="75">
        <f t="shared" si="50"/>
        <v>15313</v>
      </c>
      <c r="DB47" s="75">
        <f t="shared" si="51"/>
        <v>46926</v>
      </c>
      <c r="DC47" s="75">
        <f t="shared" si="52"/>
        <v>17713</v>
      </c>
      <c r="DD47" s="75">
        <f t="shared" si="53"/>
        <v>29213</v>
      </c>
      <c r="DE47" s="75">
        <f t="shared" si="54"/>
        <v>0</v>
      </c>
      <c r="DF47" s="75">
        <f t="shared" si="55"/>
        <v>0</v>
      </c>
      <c r="DG47" s="75">
        <f t="shared" si="56"/>
        <v>0</v>
      </c>
      <c r="DH47" s="75">
        <f t="shared" si="57"/>
        <v>0</v>
      </c>
      <c r="DI47" s="75">
        <f t="shared" si="58"/>
        <v>0</v>
      </c>
      <c r="DJ47" s="75">
        <f t="shared" si="59"/>
        <v>326905</v>
      </c>
    </row>
    <row r="48" spans="1:114" s="50" customFormat="1" ht="12" customHeight="1">
      <c r="A48" s="53" t="s">
        <v>121</v>
      </c>
      <c r="B48" s="54" t="s">
        <v>221</v>
      </c>
      <c r="C48" s="53" t="s">
        <v>222</v>
      </c>
      <c r="D48" s="75">
        <f t="shared" si="6"/>
        <v>254528</v>
      </c>
      <c r="E48" s="75">
        <f t="shared" si="7"/>
        <v>55338</v>
      </c>
      <c r="F48" s="75">
        <v>0</v>
      </c>
      <c r="G48" s="75">
        <v>0</v>
      </c>
      <c r="H48" s="75">
        <v>0</v>
      </c>
      <c r="I48" s="75">
        <v>45169</v>
      </c>
      <c r="J48" s="76" t="s">
        <v>124</v>
      </c>
      <c r="K48" s="75">
        <v>10169</v>
      </c>
      <c r="L48" s="75">
        <v>199190</v>
      </c>
      <c r="M48" s="75">
        <f t="shared" si="8"/>
        <v>57347</v>
      </c>
      <c r="N48" s="75">
        <f t="shared" si="9"/>
        <v>30540</v>
      </c>
      <c r="O48" s="75">
        <v>0</v>
      </c>
      <c r="P48" s="75">
        <v>0</v>
      </c>
      <c r="Q48" s="75">
        <v>0</v>
      </c>
      <c r="R48" s="75">
        <v>30390</v>
      </c>
      <c r="S48" s="76" t="s">
        <v>124</v>
      </c>
      <c r="T48" s="75">
        <v>150</v>
      </c>
      <c r="U48" s="75">
        <v>26807</v>
      </c>
      <c r="V48" s="75">
        <f t="shared" si="10"/>
        <v>311875</v>
      </c>
      <c r="W48" s="75">
        <f t="shared" si="11"/>
        <v>85878</v>
      </c>
      <c r="X48" s="75">
        <f t="shared" si="12"/>
        <v>0</v>
      </c>
      <c r="Y48" s="75">
        <f t="shared" si="13"/>
        <v>0</v>
      </c>
      <c r="Z48" s="75">
        <f t="shared" si="14"/>
        <v>0</v>
      </c>
      <c r="AA48" s="75">
        <f t="shared" si="15"/>
        <v>75559</v>
      </c>
      <c r="AB48" s="76" t="s">
        <v>124</v>
      </c>
      <c r="AC48" s="75">
        <f t="shared" si="16"/>
        <v>10319</v>
      </c>
      <c r="AD48" s="75">
        <f t="shared" si="17"/>
        <v>225997</v>
      </c>
      <c r="AE48" s="75">
        <f t="shared" si="18"/>
        <v>0</v>
      </c>
      <c r="AF48" s="75">
        <f t="shared" si="19"/>
        <v>0</v>
      </c>
      <c r="AG48" s="75">
        <v>0</v>
      </c>
      <c r="AH48" s="75">
        <v>0</v>
      </c>
      <c r="AI48" s="75">
        <v>0</v>
      </c>
      <c r="AJ48" s="75">
        <v>0</v>
      </c>
      <c r="AK48" s="75">
        <v>0</v>
      </c>
      <c r="AL48" s="75">
        <v>30571</v>
      </c>
      <c r="AM48" s="75">
        <f t="shared" si="20"/>
        <v>223957</v>
      </c>
      <c r="AN48" s="75">
        <f t="shared" si="21"/>
        <v>36694</v>
      </c>
      <c r="AO48" s="75">
        <v>4917</v>
      </c>
      <c r="AP48" s="75">
        <v>0</v>
      </c>
      <c r="AQ48" s="75">
        <v>31777</v>
      </c>
      <c r="AR48" s="75">
        <v>0</v>
      </c>
      <c r="AS48" s="75">
        <f t="shared" si="22"/>
        <v>102543</v>
      </c>
      <c r="AT48" s="75">
        <v>570</v>
      </c>
      <c r="AU48" s="75">
        <v>101973</v>
      </c>
      <c r="AV48" s="75">
        <v>0</v>
      </c>
      <c r="AW48" s="75">
        <v>0</v>
      </c>
      <c r="AX48" s="75">
        <f t="shared" si="23"/>
        <v>84720</v>
      </c>
      <c r="AY48" s="75">
        <v>84720</v>
      </c>
      <c r="AZ48" s="75">
        <v>0</v>
      </c>
      <c r="BA48" s="75">
        <v>0</v>
      </c>
      <c r="BB48" s="75">
        <v>0</v>
      </c>
      <c r="BC48" s="75">
        <v>0</v>
      </c>
      <c r="BD48" s="75">
        <v>0</v>
      </c>
      <c r="BE48" s="75">
        <v>0</v>
      </c>
      <c r="BF48" s="75">
        <f t="shared" si="24"/>
        <v>223957</v>
      </c>
      <c r="BG48" s="75">
        <f t="shared" si="25"/>
        <v>0</v>
      </c>
      <c r="BH48" s="75">
        <f t="shared" si="26"/>
        <v>0</v>
      </c>
      <c r="BI48" s="75">
        <v>0</v>
      </c>
      <c r="BJ48" s="75">
        <v>0</v>
      </c>
      <c r="BK48" s="75">
        <v>0</v>
      </c>
      <c r="BL48" s="75">
        <v>0</v>
      </c>
      <c r="BM48" s="75">
        <v>0</v>
      </c>
      <c r="BN48" s="75">
        <v>0</v>
      </c>
      <c r="BO48" s="75">
        <f t="shared" si="27"/>
        <v>57347</v>
      </c>
      <c r="BP48" s="75">
        <f t="shared" si="28"/>
        <v>35959</v>
      </c>
      <c r="BQ48" s="75">
        <v>4917</v>
      </c>
      <c r="BR48" s="75">
        <v>10347</v>
      </c>
      <c r="BS48" s="75">
        <v>12581</v>
      </c>
      <c r="BT48" s="75">
        <v>8114</v>
      </c>
      <c r="BU48" s="75">
        <f t="shared" si="29"/>
        <v>21388</v>
      </c>
      <c r="BV48" s="75">
        <v>1033</v>
      </c>
      <c r="BW48" s="75">
        <v>20355</v>
      </c>
      <c r="BX48" s="75">
        <v>0</v>
      </c>
      <c r="BY48" s="75">
        <v>0</v>
      </c>
      <c r="BZ48" s="75">
        <f t="shared" si="30"/>
        <v>0</v>
      </c>
      <c r="CA48" s="75">
        <v>0</v>
      </c>
      <c r="CB48" s="75">
        <v>0</v>
      </c>
      <c r="CC48" s="75">
        <v>0</v>
      </c>
      <c r="CD48" s="75">
        <v>0</v>
      </c>
      <c r="CE48" s="75">
        <v>0</v>
      </c>
      <c r="CF48" s="75">
        <v>0</v>
      </c>
      <c r="CG48" s="75">
        <v>0</v>
      </c>
      <c r="CH48" s="75">
        <f t="shared" si="31"/>
        <v>57347</v>
      </c>
      <c r="CI48" s="75">
        <f t="shared" si="32"/>
        <v>0</v>
      </c>
      <c r="CJ48" s="75">
        <f t="shared" si="33"/>
        <v>0</v>
      </c>
      <c r="CK48" s="75">
        <f t="shared" si="34"/>
        <v>0</v>
      </c>
      <c r="CL48" s="75">
        <f t="shared" si="35"/>
        <v>0</v>
      </c>
      <c r="CM48" s="75">
        <f t="shared" si="36"/>
        <v>0</v>
      </c>
      <c r="CN48" s="75">
        <f t="shared" si="37"/>
        <v>0</v>
      </c>
      <c r="CO48" s="75">
        <f t="shared" si="38"/>
        <v>0</v>
      </c>
      <c r="CP48" s="75">
        <f t="shared" si="39"/>
        <v>30571</v>
      </c>
      <c r="CQ48" s="75">
        <f t="shared" si="40"/>
        <v>281304</v>
      </c>
      <c r="CR48" s="75">
        <f t="shared" si="41"/>
        <v>72653</v>
      </c>
      <c r="CS48" s="75">
        <f t="shared" si="42"/>
        <v>9834</v>
      </c>
      <c r="CT48" s="75">
        <f t="shared" si="43"/>
        <v>10347</v>
      </c>
      <c r="CU48" s="75">
        <f t="shared" si="44"/>
        <v>44358</v>
      </c>
      <c r="CV48" s="75">
        <f t="shared" si="45"/>
        <v>8114</v>
      </c>
      <c r="CW48" s="75">
        <f t="shared" si="46"/>
        <v>123931</v>
      </c>
      <c r="CX48" s="75">
        <f t="shared" si="47"/>
        <v>1603</v>
      </c>
      <c r="CY48" s="75">
        <f t="shared" si="48"/>
        <v>122328</v>
      </c>
      <c r="CZ48" s="75">
        <f t="shared" si="49"/>
        <v>0</v>
      </c>
      <c r="DA48" s="75">
        <f t="shared" si="50"/>
        <v>0</v>
      </c>
      <c r="DB48" s="75">
        <f t="shared" si="51"/>
        <v>84720</v>
      </c>
      <c r="DC48" s="75">
        <f t="shared" si="52"/>
        <v>84720</v>
      </c>
      <c r="DD48" s="75">
        <f t="shared" si="53"/>
        <v>0</v>
      </c>
      <c r="DE48" s="75">
        <f t="shared" si="54"/>
        <v>0</v>
      </c>
      <c r="DF48" s="75">
        <f t="shared" si="55"/>
        <v>0</v>
      </c>
      <c r="DG48" s="75">
        <f t="shared" si="56"/>
        <v>0</v>
      </c>
      <c r="DH48" s="75">
        <f t="shared" si="57"/>
        <v>0</v>
      </c>
      <c r="DI48" s="75">
        <f t="shared" si="58"/>
        <v>0</v>
      </c>
      <c r="DJ48" s="75">
        <f t="shared" si="59"/>
        <v>281304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ゴシック,標準"&amp;14廃棄物処理事業経費（市区町村の合計）（平成23年度実績）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5.3984375" style="47" customWidth="1"/>
    <col min="4" max="114" width="14.69921875" style="77" customWidth="1"/>
    <col min="115" max="16384" width="9" style="47" customWidth="1"/>
  </cols>
  <sheetData>
    <row r="1" spans="1:114" s="55" customFormat="1" ht="17.25">
      <c r="A1" s="123" t="s">
        <v>223</v>
      </c>
      <c r="B1" s="44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8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55" customFormat="1" ht="13.5">
      <c r="A2" s="145" t="s">
        <v>224</v>
      </c>
      <c r="B2" s="145" t="s">
        <v>225</v>
      </c>
      <c r="C2" s="148" t="s">
        <v>226</v>
      </c>
      <c r="D2" s="129" t="s">
        <v>227</v>
      </c>
      <c r="E2" s="79"/>
      <c r="F2" s="79"/>
      <c r="G2" s="79"/>
      <c r="H2" s="79"/>
      <c r="I2" s="79"/>
      <c r="J2" s="79"/>
      <c r="K2" s="79"/>
      <c r="L2" s="80"/>
      <c r="M2" s="129" t="s">
        <v>228</v>
      </c>
      <c r="N2" s="79"/>
      <c r="O2" s="79"/>
      <c r="P2" s="79"/>
      <c r="Q2" s="79"/>
      <c r="R2" s="79"/>
      <c r="S2" s="79"/>
      <c r="T2" s="79"/>
      <c r="U2" s="80"/>
      <c r="V2" s="129" t="s">
        <v>229</v>
      </c>
      <c r="W2" s="79"/>
      <c r="X2" s="79"/>
      <c r="Y2" s="79"/>
      <c r="Z2" s="79"/>
      <c r="AA2" s="79"/>
      <c r="AB2" s="79"/>
      <c r="AC2" s="79"/>
      <c r="AD2" s="80"/>
      <c r="AE2" s="130" t="s">
        <v>230</v>
      </c>
      <c r="AF2" s="81"/>
      <c r="AG2" s="81"/>
      <c r="AH2" s="81"/>
      <c r="AI2" s="81"/>
      <c r="AJ2" s="81"/>
      <c r="AK2" s="81"/>
      <c r="AL2" s="82"/>
      <c r="AM2" s="81"/>
      <c r="AN2" s="81"/>
      <c r="AO2" s="81"/>
      <c r="AP2" s="81"/>
      <c r="AQ2" s="81"/>
      <c r="AR2" s="81"/>
      <c r="AS2" s="81"/>
      <c r="AT2" s="81"/>
      <c r="AU2" s="81"/>
      <c r="AV2" s="82"/>
      <c r="AW2" s="82"/>
      <c r="AX2" s="82"/>
      <c r="AY2" s="81"/>
      <c r="AZ2" s="81"/>
      <c r="BA2" s="81"/>
      <c r="BB2" s="81"/>
      <c r="BC2" s="81"/>
      <c r="BD2" s="81"/>
      <c r="BE2" s="81"/>
      <c r="BF2" s="83"/>
      <c r="BG2" s="130" t="s">
        <v>231</v>
      </c>
      <c r="BH2" s="81"/>
      <c r="BI2" s="81"/>
      <c r="BJ2" s="81"/>
      <c r="BK2" s="81"/>
      <c r="BL2" s="81"/>
      <c r="BM2" s="81"/>
      <c r="BN2" s="82"/>
      <c r="BO2" s="81"/>
      <c r="BP2" s="81"/>
      <c r="BQ2" s="81"/>
      <c r="BR2" s="81"/>
      <c r="BS2" s="81"/>
      <c r="BT2" s="81"/>
      <c r="BU2" s="81"/>
      <c r="BV2" s="81"/>
      <c r="BW2" s="81"/>
      <c r="BX2" s="82"/>
      <c r="BY2" s="82"/>
      <c r="BZ2" s="82"/>
      <c r="CA2" s="82"/>
      <c r="CB2" s="82"/>
      <c r="CC2" s="82"/>
      <c r="CD2" s="81"/>
      <c r="CE2" s="81"/>
      <c r="CF2" s="81"/>
      <c r="CG2" s="81"/>
      <c r="CH2" s="83"/>
      <c r="CI2" s="130" t="s">
        <v>232</v>
      </c>
      <c r="CJ2" s="81"/>
      <c r="CK2" s="81"/>
      <c r="CL2" s="81"/>
      <c r="CM2" s="81"/>
      <c r="CN2" s="81"/>
      <c r="CO2" s="81"/>
      <c r="CP2" s="82"/>
      <c r="CQ2" s="81"/>
      <c r="CR2" s="81"/>
      <c r="CS2" s="81"/>
      <c r="CT2" s="81"/>
      <c r="CU2" s="81"/>
      <c r="CV2" s="81"/>
      <c r="CW2" s="81"/>
      <c r="CX2" s="81"/>
      <c r="CY2" s="81"/>
      <c r="CZ2" s="82"/>
      <c r="DA2" s="82"/>
      <c r="DB2" s="82"/>
      <c r="DC2" s="82"/>
      <c r="DD2" s="82"/>
      <c r="DE2" s="82"/>
      <c r="DF2" s="81"/>
      <c r="DG2" s="81"/>
      <c r="DH2" s="81"/>
      <c r="DI2" s="81"/>
      <c r="DJ2" s="83"/>
    </row>
    <row r="3" spans="1:114" s="55" customFormat="1" ht="13.5">
      <c r="A3" s="146"/>
      <c r="B3" s="146"/>
      <c r="C3" s="149"/>
      <c r="D3" s="131" t="s">
        <v>233</v>
      </c>
      <c r="E3" s="84"/>
      <c r="F3" s="84"/>
      <c r="G3" s="84"/>
      <c r="H3" s="84"/>
      <c r="I3" s="84"/>
      <c r="J3" s="84"/>
      <c r="K3" s="84"/>
      <c r="L3" s="85"/>
      <c r="M3" s="131" t="s">
        <v>233</v>
      </c>
      <c r="N3" s="84"/>
      <c r="O3" s="84"/>
      <c r="P3" s="84"/>
      <c r="Q3" s="84"/>
      <c r="R3" s="84"/>
      <c r="S3" s="84"/>
      <c r="T3" s="84"/>
      <c r="U3" s="85"/>
      <c r="V3" s="131" t="s">
        <v>233</v>
      </c>
      <c r="W3" s="84"/>
      <c r="X3" s="84"/>
      <c r="Y3" s="84"/>
      <c r="Z3" s="84"/>
      <c r="AA3" s="84"/>
      <c r="AB3" s="84"/>
      <c r="AC3" s="84"/>
      <c r="AD3" s="85"/>
      <c r="AE3" s="132" t="s">
        <v>234</v>
      </c>
      <c r="AF3" s="81"/>
      <c r="AG3" s="81"/>
      <c r="AH3" s="81"/>
      <c r="AI3" s="81"/>
      <c r="AJ3" s="81"/>
      <c r="AK3" s="81"/>
      <c r="AL3" s="86"/>
      <c r="AM3" s="82" t="s">
        <v>235</v>
      </c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8"/>
      <c r="BD3" s="89"/>
      <c r="BE3" s="96" t="s">
        <v>236</v>
      </c>
      <c r="BF3" s="91" t="s">
        <v>229</v>
      </c>
      <c r="BG3" s="132" t="s">
        <v>234</v>
      </c>
      <c r="BH3" s="81"/>
      <c r="BI3" s="81"/>
      <c r="BJ3" s="81"/>
      <c r="BK3" s="81"/>
      <c r="BL3" s="81"/>
      <c r="BM3" s="81"/>
      <c r="BN3" s="86"/>
      <c r="BO3" s="82" t="s">
        <v>235</v>
      </c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8"/>
      <c r="CF3" s="89"/>
      <c r="CG3" s="96" t="s">
        <v>236</v>
      </c>
      <c r="CH3" s="91" t="s">
        <v>229</v>
      </c>
      <c r="CI3" s="132" t="s">
        <v>234</v>
      </c>
      <c r="CJ3" s="81"/>
      <c r="CK3" s="81"/>
      <c r="CL3" s="81"/>
      <c r="CM3" s="81"/>
      <c r="CN3" s="81"/>
      <c r="CO3" s="81"/>
      <c r="CP3" s="86"/>
      <c r="CQ3" s="82" t="s">
        <v>235</v>
      </c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8"/>
      <c r="DH3" s="89"/>
      <c r="DI3" s="96" t="s">
        <v>236</v>
      </c>
      <c r="DJ3" s="91" t="s">
        <v>229</v>
      </c>
    </row>
    <row r="4" spans="1:114" s="55" customFormat="1" ht="13.5" customHeight="1">
      <c r="A4" s="146"/>
      <c r="B4" s="146"/>
      <c r="C4" s="149"/>
      <c r="D4" s="68"/>
      <c r="E4" s="131" t="s">
        <v>237</v>
      </c>
      <c r="F4" s="92"/>
      <c r="G4" s="92"/>
      <c r="H4" s="92"/>
      <c r="I4" s="92"/>
      <c r="J4" s="92"/>
      <c r="K4" s="93"/>
      <c r="L4" s="67" t="s">
        <v>238</v>
      </c>
      <c r="M4" s="68"/>
      <c r="N4" s="131" t="s">
        <v>237</v>
      </c>
      <c r="O4" s="92"/>
      <c r="P4" s="92"/>
      <c r="Q4" s="92"/>
      <c r="R4" s="92"/>
      <c r="S4" s="92"/>
      <c r="T4" s="93"/>
      <c r="U4" s="67" t="s">
        <v>238</v>
      </c>
      <c r="V4" s="68"/>
      <c r="W4" s="131" t="s">
        <v>237</v>
      </c>
      <c r="X4" s="92"/>
      <c r="Y4" s="92"/>
      <c r="Z4" s="92"/>
      <c r="AA4" s="92"/>
      <c r="AB4" s="92"/>
      <c r="AC4" s="93"/>
      <c r="AD4" s="67" t="s">
        <v>238</v>
      </c>
      <c r="AE4" s="91" t="s">
        <v>229</v>
      </c>
      <c r="AF4" s="96" t="s">
        <v>239</v>
      </c>
      <c r="AG4" s="90"/>
      <c r="AH4" s="94"/>
      <c r="AI4" s="81"/>
      <c r="AJ4" s="95"/>
      <c r="AK4" s="133" t="s">
        <v>240</v>
      </c>
      <c r="AL4" s="143" t="s">
        <v>241</v>
      </c>
      <c r="AM4" s="91" t="s">
        <v>229</v>
      </c>
      <c r="AN4" s="132" t="s">
        <v>242</v>
      </c>
      <c r="AO4" s="88"/>
      <c r="AP4" s="88"/>
      <c r="AQ4" s="88"/>
      <c r="AR4" s="89"/>
      <c r="AS4" s="132" t="s">
        <v>243</v>
      </c>
      <c r="AT4" s="81"/>
      <c r="AU4" s="81"/>
      <c r="AV4" s="95"/>
      <c r="AW4" s="96" t="s">
        <v>244</v>
      </c>
      <c r="AX4" s="132" t="s">
        <v>245</v>
      </c>
      <c r="AY4" s="87"/>
      <c r="AZ4" s="88"/>
      <c r="BA4" s="88"/>
      <c r="BB4" s="89"/>
      <c r="BC4" s="96" t="s">
        <v>246</v>
      </c>
      <c r="BD4" s="96" t="s">
        <v>247</v>
      </c>
      <c r="BE4" s="91"/>
      <c r="BF4" s="91"/>
      <c r="BG4" s="91" t="s">
        <v>229</v>
      </c>
      <c r="BH4" s="96" t="s">
        <v>239</v>
      </c>
      <c r="BI4" s="90"/>
      <c r="BJ4" s="94"/>
      <c r="BK4" s="81"/>
      <c r="BL4" s="95"/>
      <c r="BM4" s="133" t="s">
        <v>240</v>
      </c>
      <c r="BN4" s="143" t="s">
        <v>241</v>
      </c>
      <c r="BO4" s="91" t="s">
        <v>229</v>
      </c>
      <c r="BP4" s="132" t="s">
        <v>242</v>
      </c>
      <c r="BQ4" s="88"/>
      <c r="BR4" s="88"/>
      <c r="BS4" s="88"/>
      <c r="BT4" s="89"/>
      <c r="BU4" s="132" t="s">
        <v>243</v>
      </c>
      <c r="BV4" s="81"/>
      <c r="BW4" s="81"/>
      <c r="BX4" s="95"/>
      <c r="BY4" s="96" t="s">
        <v>244</v>
      </c>
      <c r="BZ4" s="132" t="s">
        <v>245</v>
      </c>
      <c r="CA4" s="97"/>
      <c r="CB4" s="97"/>
      <c r="CC4" s="98"/>
      <c r="CD4" s="89"/>
      <c r="CE4" s="96" t="s">
        <v>246</v>
      </c>
      <c r="CF4" s="96" t="s">
        <v>247</v>
      </c>
      <c r="CG4" s="91"/>
      <c r="CH4" s="91"/>
      <c r="CI4" s="91" t="s">
        <v>229</v>
      </c>
      <c r="CJ4" s="96" t="s">
        <v>239</v>
      </c>
      <c r="CK4" s="90"/>
      <c r="CL4" s="94"/>
      <c r="CM4" s="81"/>
      <c r="CN4" s="95"/>
      <c r="CO4" s="133" t="s">
        <v>240</v>
      </c>
      <c r="CP4" s="143" t="s">
        <v>241</v>
      </c>
      <c r="CQ4" s="91" t="s">
        <v>229</v>
      </c>
      <c r="CR4" s="132" t="s">
        <v>242</v>
      </c>
      <c r="CS4" s="88"/>
      <c r="CT4" s="88"/>
      <c r="CU4" s="88"/>
      <c r="CV4" s="89"/>
      <c r="CW4" s="132" t="s">
        <v>243</v>
      </c>
      <c r="CX4" s="81"/>
      <c r="CY4" s="81"/>
      <c r="CZ4" s="95"/>
      <c r="DA4" s="96" t="s">
        <v>244</v>
      </c>
      <c r="DB4" s="132" t="s">
        <v>245</v>
      </c>
      <c r="DC4" s="88"/>
      <c r="DD4" s="88"/>
      <c r="DE4" s="88"/>
      <c r="DF4" s="89"/>
      <c r="DG4" s="96" t="s">
        <v>246</v>
      </c>
      <c r="DH4" s="96" t="s">
        <v>247</v>
      </c>
      <c r="DI4" s="91"/>
      <c r="DJ4" s="91"/>
    </row>
    <row r="5" spans="1:114" s="55" customFormat="1" ht="22.5">
      <c r="A5" s="146"/>
      <c r="B5" s="146"/>
      <c r="C5" s="149"/>
      <c r="D5" s="68"/>
      <c r="E5" s="68" t="s">
        <v>229</v>
      </c>
      <c r="F5" s="125" t="s">
        <v>248</v>
      </c>
      <c r="G5" s="125" t="s">
        <v>249</v>
      </c>
      <c r="H5" s="125" t="s">
        <v>250</v>
      </c>
      <c r="I5" s="125" t="s">
        <v>251</v>
      </c>
      <c r="J5" s="125" t="s">
        <v>252</v>
      </c>
      <c r="K5" s="125" t="s">
        <v>236</v>
      </c>
      <c r="L5" s="67"/>
      <c r="M5" s="68"/>
      <c r="N5" s="68" t="s">
        <v>229</v>
      </c>
      <c r="O5" s="125" t="s">
        <v>248</v>
      </c>
      <c r="P5" s="125" t="s">
        <v>249</v>
      </c>
      <c r="Q5" s="125" t="s">
        <v>250</v>
      </c>
      <c r="R5" s="125" t="s">
        <v>251</v>
      </c>
      <c r="S5" s="125" t="s">
        <v>252</v>
      </c>
      <c r="T5" s="125" t="s">
        <v>236</v>
      </c>
      <c r="U5" s="67"/>
      <c r="V5" s="68"/>
      <c r="W5" s="68" t="s">
        <v>229</v>
      </c>
      <c r="X5" s="125" t="s">
        <v>248</v>
      </c>
      <c r="Y5" s="125" t="s">
        <v>249</v>
      </c>
      <c r="Z5" s="125" t="s">
        <v>250</v>
      </c>
      <c r="AA5" s="125" t="s">
        <v>251</v>
      </c>
      <c r="AB5" s="125" t="s">
        <v>252</v>
      </c>
      <c r="AC5" s="125" t="s">
        <v>236</v>
      </c>
      <c r="AD5" s="67"/>
      <c r="AE5" s="91"/>
      <c r="AF5" s="91" t="s">
        <v>229</v>
      </c>
      <c r="AG5" s="133" t="s">
        <v>253</v>
      </c>
      <c r="AH5" s="133" t="s">
        <v>254</v>
      </c>
      <c r="AI5" s="133" t="s">
        <v>255</v>
      </c>
      <c r="AJ5" s="133" t="s">
        <v>236</v>
      </c>
      <c r="AK5" s="99"/>
      <c r="AL5" s="144"/>
      <c r="AM5" s="91"/>
      <c r="AN5" s="91" t="s">
        <v>229</v>
      </c>
      <c r="AO5" s="91" t="s">
        <v>256</v>
      </c>
      <c r="AP5" s="91" t="s">
        <v>257</v>
      </c>
      <c r="AQ5" s="91" t="s">
        <v>258</v>
      </c>
      <c r="AR5" s="91" t="s">
        <v>259</v>
      </c>
      <c r="AS5" s="91" t="s">
        <v>229</v>
      </c>
      <c r="AT5" s="96" t="s">
        <v>260</v>
      </c>
      <c r="AU5" s="96" t="s">
        <v>261</v>
      </c>
      <c r="AV5" s="96" t="s">
        <v>262</v>
      </c>
      <c r="AW5" s="91"/>
      <c r="AX5" s="91" t="s">
        <v>229</v>
      </c>
      <c r="AY5" s="96" t="s">
        <v>260</v>
      </c>
      <c r="AZ5" s="96" t="s">
        <v>261</v>
      </c>
      <c r="BA5" s="96" t="s">
        <v>262</v>
      </c>
      <c r="BB5" s="96" t="s">
        <v>236</v>
      </c>
      <c r="BC5" s="91"/>
      <c r="BD5" s="91"/>
      <c r="BE5" s="91"/>
      <c r="BF5" s="91"/>
      <c r="BG5" s="91"/>
      <c r="BH5" s="91" t="s">
        <v>229</v>
      </c>
      <c r="BI5" s="133" t="s">
        <v>253</v>
      </c>
      <c r="BJ5" s="133" t="s">
        <v>254</v>
      </c>
      <c r="BK5" s="133" t="s">
        <v>255</v>
      </c>
      <c r="BL5" s="133" t="s">
        <v>236</v>
      </c>
      <c r="BM5" s="99"/>
      <c r="BN5" s="144"/>
      <c r="BO5" s="91"/>
      <c r="BP5" s="91" t="s">
        <v>229</v>
      </c>
      <c r="BQ5" s="91" t="s">
        <v>256</v>
      </c>
      <c r="BR5" s="91" t="s">
        <v>257</v>
      </c>
      <c r="BS5" s="91" t="s">
        <v>258</v>
      </c>
      <c r="BT5" s="91" t="s">
        <v>259</v>
      </c>
      <c r="BU5" s="91" t="s">
        <v>229</v>
      </c>
      <c r="BV5" s="96" t="s">
        <v>260</v>
      </c>
      <c r="BW5" s="96" t="s">
        <v>261</v>
      </c>
      <c r="BX5" s="96" t="s">
        <v>262</v>
      </c>
      <c r="BY5" s="91"/>
      <c r="BZ5" s="91" t="s">
        <v>229</v>
      </c>
      <c r="CA5" s="96" t="s">
        <v>260</v>
      </c>
      <c r="CB5" s="96" t="s">
        <v>261</v>
      </c>
      <c r="CC5" s="96" t="s">
        <v>262</v>
      </c>
      <c r="CD5" s="96" t="s">
        <v>236</v>
      </c>
      <c r="CE5" s="91"/>
      <c r="CF5" s="91"/>
      <c r="CG5" s="91"/>
      <c r="CH5" s="91"/>
      <c r="CI5" s="91"/>
      <c r="CJ5" s="91" t="s">
        <v>229</v>
      </c>
      <c r="CK5" s="133" t="s">
        <v>253</v>
      </c>
      <c r="CL5" s="133" t="s">
        <v>254</v>
      </c>
      <c r="CM5" s="133" t="s">
        <v>255</v>
      </c>
      <c r="CN5" s="133" t="s">
        <v>236</v>
      </c>
      <c r="CO5" s="99"/>
      <c r="CP5" s="144"/>
      <c r="CQ5" s="91"/>
      <c r="CR5" s="91" t="s">
        <v>229</v>
      </c>
      <c r="CS5" s="91" t="s">
        <v>256</v>
      </c>
      <c r="CT5" s="91" t="s">
        <v>257</v>
      </c>
      <c r="CU5" s="91" t="s">
        <v>258</v>
      </c>
      <c r="CV5" s="91" t="s">
        <v>259</v>
      </c>
      <c r="CW5" s="91" t="s">
        <v>229</v>
      </c>
      <c r="CX5" s="96" t="s">
        <v>260</v>
      </c>
      <c r="CY5" s="96" t="s">
        <v>261</v>
      </c>
      <c r="CZ5" s="96" t="s">
        <v>262</v>
      </c>
      <c r="DA5" s="91"/>
      <c r="DB5" s="91" t="s">
        <v>229</v>
      </c>
      <c r="DC5" s="96" t="s">
        <v>260</v>
      </c>
      <c r="DD5" s="96" t="s">
        <v>261</v>
      </c>
      <c r="DE5" s="96" t="s">
        <v>262</v>
      </c>
      <c r="DF5" s="96" t="s">
        <v>236</v>
      </c>
      <c r="DG5" s="91"/>
      <c r="DH5" s="91"/>
      <c r="DI5" s="91"/>
      <c r="DJ5" s="91"/>
    </row>
    <row r="6" spans="1:114" s="56" customFormat="1" ht="13.5">
      <c r="A6" s="147"/>
      <c r="B6" s="147"/>
      <c r="C6" s="150"/>
      <c r="D6" s="100" t="s">
        <v>263</v>
      </c>
      <c r="E6" s="100" t="s">
        <v>263</v>
      </c>
      <c r="F6" s="101" t="s">
        <v>263</v>
      </c>
      <c r="G6" s="101" t="s">
        <v>263</v>
      </c>
      <c r="H6" s="101" t="s">
        <v>263</v>
      </c>
      <c r="I6" s="101" t="s">
        <v>263</v>
      </c>
      <c r="J6" s="101" t="s">
        <v>263</v>
      </c>
      <c r="K6" s="101" t="s">
        <v>263</v>
      </c>
      <c r="L6" s="101" t="s">
        <v>263</v>
      </c>
      <c r="M6" s="100" t="s">
        <v>263</v>
      </c>
      <c r="N6" s="100" t="s">
        <v>263</v>
      </c>
      <c r="O6" s="101" t="s">
        <v>263</v>
      </c>
      <c r="P6" s="101" t="s">
        <v>263</v>
      </c>
      <c r="Q6" s="101" t="s">
        <v>263</v>
      </c>
      <c r="R6" s="101" t="s">
        <v>263</v>
      </c>
      <c r="S6" s="101" t="s">
        <v>263</v>
      </c>
      <c r="T6" s="101" t="s">
        <v>263</v>
      </c>
      <c r="U6" s="101" t="s">
        <v>263</v>
      </c>
      <c r="V6" s="100" t="s">
        <v>263</v>
      </c>
      <c r="W6" s="100" t="s">
        <v>263</v>
      </c>
      <c r="X6" s="101" t="s">
        <v>263</v>
      </c>
      <c r="Y6" s="101" t="s">
        <v>263</v>
      </c>
      <c r="Z6" s="101" t="s">
        <v>263</v>
      </c>
      <c r="AA6" s="101" t="s">
        <v>263</v>
      </c>
      <c r="AB6" s="101" t="s">
        <v>263</v>
      </c>
      <c r="AC6" s="101" t="s">
        <v>263</v>
      </c>
      <c r="AD6" s="101" t="s">
        <v>263</v>
      </c>
      <c r="AE6" s="102" t="s">
        <v>263</v>
      </c>
      <c r="AF6" s="102" t="s">
        <v>263</v>
      </c>
      <c r="AG6" s="103" t="s">
        <v>263</v>
      </c>
      <c r="AH6" s="103" t="s">
        <v>263</v>
      </c>
      <c r="AI6" s="103" t="s">
        <v>263</v>
      </c>
      <c r="AJ6" s="103" t="s">
        <v>263</v>
      </c>
      <c r="AK6" s="103" t="s">
        <v>263</v>
      </c>
      <c r="AL6" s="103" t="s">
        <v>263</v>
      </c>
      <c r="AM6" s="102" t="s">
        <v>263</v>
      </c>
      <c r="AN6" s="102" t="s">
        <v>263</v>
      </c>
      <c r="AO6" s="102" t="s">
        <v>263</v>
      </c>
      <c r="AP6" s="102" t="s">
        <v>263</v>
      </c>
      <c r="AQ6" s="102" t="s">
        <v>263</v>
      </c>
      <c r="AR6" s="102" t="s">
        <v>263</v>
      </c>
      <c r="AS6" s="102" t="s">
        <v>263</v>
      </c>
      <c r="AT6" s="102" t="s">
        <v>263</v>
      </c>
      <c r="AU6" s="102" t="s">
        <v>263</v>
      </c>
      <c r="AV6" s="102" t="s">
        <v>263</v>
      </c>
      <c r="AW6" s="102" t="s">
        <v>263</v>
      </c>
      <c r="AX6" s="102" t="s">
        <v>263</v>
      </c>
      <c r="AY6" s="102" t="s">
        <v>263</v>
      </c>
      <c r="AZ6" s="102" t="s">
        <v>263</v>
      </c>
      <c r="BA6" s="102" t="s">
        <v>263</v>
      </c>
      <c r="BB6" s="102" t="s">
        <v>263</v>
      </c>
      <c r="BC6" s="102" t="s">
        <v>263</v>
      </c>
      <c r="BD6" s="102" t="s">
        <v>263</v>
      </c>
      <c r="BE6" s="102" t="s">
        <v>263</v>
      </c>
      <c r="BF6" s="102" t="s">
        <v>263</v>
      </c>
      <c r="BG6" s="102" t="s">
        <v>263</v>
      </c>
      <c r="BH6" s="102" t="s">
        <v>263</v>
      </c>
      <c r="BI6" s="103" t="s">
        <v>263</v>
      </c>
      <c r="BJ6" s="103" t="s">
        <v>263</v>
      </c>
      <c r="BK6" s="103" t="s">
        <v>263</v>
      </c>
      <c r="BL6" s="103" t="s">
        <v>263</v>
      </c>
      <c r="BM6" s="103" t="s">
        <v>263</v>
      </c>
      <c r="BN6" s="103" t="s">
        <v>263</v>
      </c>
      <c r="BO6" s="102" t="s">
        <v>263</v>
      </c>
      <c r="BP6" s="102" t="s">
        <v>263</v>
      </c>
      <c r="BQ6" s="102" t="s">
        <v>263</v>
      </c>
      <c r="BR6" s="102" t="s">
        <v>263</v>
      </c>
      <c r="BS6" s="102" t="s">
        <v>263</v>
      </c>
      <c r="BT6" s="102" t="s">
        <v>263</v>
      </c>
      <c r="BU6" s="102" t="s">
        <v>263</v>
      </c>
      <c r="BV6" s="102" t="s">
        <v>263</v>
      </c>
      <c r="BW6" s="102" t="s">
        <v>263</v>
      </c>
      <c r="BX6" s="102" t="s">
        <v>263</v>
      </c>
      <c r="BY6" s="102" t="s">
        <v>263</v>
      </c>
      <c r="BZ6" s="102" t="s">
        <v>263</v>
      </c>
      <c r="CA6" s="102" t="s">
        <v>263</v>
      </c>
      <c r="CB6" s="102" t="s">
        <v>263</v>
      </c>
      <c r="CC6" s="102" t="s">
        <v>263</v>
      </c>
      <c r="CD6" s="102" t="s">
        <v>263</v>
      </c>
      <c r="CE6" s="102" t="s">
        <v>263</v>
      </c>
      <c r="CF6" s="102" t="s">
        <v>263</v>
      </c>
      <c r="CG6" s="102" t="s">
        <v>263</v>
      </c>
      <c r="CH6" s="102" t="s">
        <v>263</v>
      </c>
      <c r="CI6" s="102" t="s">
        <v>263</v>
      </c>
      <c r="CJ6" s="102" t="s">
        <v>263</v>
      </c>
      <c r="CK6" s="103" t="s">
        <v>263</v>
      </c>
      <c r="CL6" s="103" t="s">
        <v>263</v>
      </c>
      <c r="CM6" s="103" t="s">
        <v>263</v>
      </c>
      <c r="CN6" s="103" t="s">
        <v>263</v>
      </c>
      <c r="CO6" s="103" t="s">
        <v>263</v>
      </c>
      <c r="CP6" s="103" t="s">
        <v>263</v>
      </c>
      <c r="CQ6" s="102" t="s">
        <v>263</v>
      </c>
      <c r="CR6" s="102" t="s">
        <v>263</v>
      </c>
      <c r="CS6" s="103" t="s">
        <v>263</v>
      </c>
      <c r="CT6" s="103" t="s">
        <v>263</v>
      </c>
      <c r="CU6" s="103" t="s">
        <v>263</v>
      </c>
      <c r="CV6" s="103" t="s">
        <v>263</v>
      </c>
      <c r="CW6" s="102" t="s">
        <v>263</v>
      </c>
      <c r="CX6" s="102" t="s">
        <v>263</v>
      </c>
      <c r="CY6" s="102" t="s">
        <v>263</v>
      </c>
      <c r="CZ6" s="102" t="s">
        <v>263</v>
      </c>
      <c r="DA6" s="102" t="s">
        <v>263</v>
      </c>
      <c r="DB6" s="102" t="s">
        <v>263</v>
      </c>
      <c r="DC6" s="102" t="s">
        <v>263</v>
      </c>
      <c r="DD6" s="102" t="s">
        <v>263</v>
      </c>
      <c r="DE6" s="102" t="s">
        <v>263</v>
      </c>
      <c r="DF6" s="102" t="s">
        <v>263</v>
      </c>
      <c r="DG6" s="102" t="s">
        <v>263</v>
      </c>
      <c r="DH6" s="102" t="s">
        <v>263</v>
      </c>
      <c r="DI6" s="102" t="s">
        <v>263</v>
      </c>
      <c r="DJ6" s="102" t="s">
        <v>263</v>
      </c>
    </row>
    <row r="7" spans="1:114" s="50" customFormat="1" ht="12" customHeight="1">
      <c r="A7" s="48" t="s">
        <v>264</v>
      </c>
      <c r="B7" s="63" t="s">
        <v>265</v>
      </c>
      <c r="C7" s="48" t="s">
        <v>229</v>
      </c>
      <c r="D7" s="71">
        <f aca="true" t="shared" si="0" ref="D7:AK7">SUM(D8:D22)</f>
        <v>4158445</v>
      </c>
      <c r="E7" s="71">
        <f t="shared" si="0"/>
        <v>3727162</v>
      </c>
      <c r="F7" s="71">
        <f t="shared" si="0"/>
        <v>837193</v>
      </c>
      <c r="G7" s="71">
        <f t="shared" si="0"/>
        <v>0</v>
      </c>
      <c r="H7" s="71">
        <f t="shared" si="0"/>
        <v>1981137</v>
      </c>
      <c r="I7" s="71">
        <f t="shared" si="0"/>
        <v>811419</v>
      </c>
      <c r="J7" s="71">
        <f t="shared" si="0"/>
        <v>5361394</v>
      </c>
      <c r="K7" s="71">
        <f t="shared" si="0"/>
        <v>97413</v>
      </c>
      <c r="L7" s="71">
        <f t="shared" si="0"/>
        <v>431283</v>
      </c>
      <c r="M7" s="71">
        <f t="shared" si="0"/>
        <v>692626</v>
      </c>
      <c r="N7" s="71">
        <f t="shared" si="0"/>
        <v>665458</v>
      </c>
      <c r="O7" s="71">
        <f t="shared" si="0"/>
        <v>0</v>
      </c>
      <c r="P7" s="71">
        <f t="shared" si="0"/>
        <v>0</v>
      </c>
      <c r="Q7" s="71">
        <f t="shared" si="0"/>
        <v>400500</v>
      </c>
      <c r="R7" s="71">
        <f t="shared" si="0"/>
        <v>106856</v>
      </c>
      <c r="S7" s="71">
        <f t="shared" si="0"/>
        <v>878329</v>
      </c>
      <c r="T7" s="71">
        <f t="shared" si="0"/>
        <v>158102</v>
      </c>
      <c r="U7" s="71">
        <f t="shared" si="0"/>
        <v>27168</v>
      </c>
      <c r="V7" s="71">
        <f t="shared" si="0"/>
        <v>4851071</v>
      </c>
      <c r="W7" s="71">
        <f t="shared" si="0"/>
        <v>4392620</v>
      </c>
      <c r="X7" s="71">
        <f t="shared" si="0"/>
        <v>837193</v>
      </c>
      <c r="Y7" s="71">
        <f t="shared" si="0"/>
        <v>0</v>
      </c>
      <c r="Z7" s="71">
        <f t="shared" si="0"/>
        <v>2381637</v>
      </c>
      <c r="AA7" s="71">
        <f t="shared" si="0"/>
        <v>918275</v>
      </c>
      <c r="AB7" s="71">
        <f t="shared" si="0"/>
        <v>6239723</v>
      </c>
      <c r="AC7" s="71">
        <f t="shared" si="0"/>
        <v>255515</v>
      </c>
      <c r="AD7" s="71">
        <f t="shared" si="0"/>
        <v>458451</v>
      </c>
      <c r="AE7" s="71">
        <f t="shared" si="0"/>
        <v>3157125</v>
      </c>
      <c r="AF7" s="71">
        <f t="shared" si="0"/>
        <v>3135243</v>
      </c>
      <c r="AG7" s="71">
        <f t="shared" si="0"/>
        <v>0</v>
      </c>
      <c r="AH7" s="71">
        <f t="shared" si="0"/>
        <v>2850500</v>
      </c>
      <c r="AI7" s="71">
        <f t="shared" si="0"/>
        <v>284743</v>
      </c>
      <c r="AJ7" s="71">
        <f t="shared" si="0"/>
        <v>0</v>
      </c>
      <c r="AK7" s="71">
        <f t="shared" si="0"/>
        <v>21882</v>
      </c>
      <c r="AL7" s="72" t="s">
        <v>124</v>
      </c>
      <c r="AM7" s="71">
        <f aca="true" t="shared" si="1" ref="AM7:BB7">SUM(AM8:AM22)</f>
        <v>6125424</v>
      </c>
      <c r="AN7" s="71">
        <f t="shared" si="1"/>
        <v>1194414</v>
      </c>
      <c r="AO7" s="71">
        <f t="shared" si="1"/>
        <v>573377</v>
      </c>
      <c r="AP7" s="71">
        <f t="shared" si="1"/>
        <v>219178</v>
      </c>
      <c r="AQ7" s="71">
        <f t="shared" si="1"/>
        <v>387596</v>
      </c>
      <c r="AR7" s="71">
        <f t="shared" si="1"/>
        <v>14263</v>
      </c>
      <c r="AS7" s="71">
        <f t="shared" si="1"/>
        <v>2172632</v>
      </c>
      <c r="AT7" s="71">
        <f t="shared" si="1"/>
        <v>50584</v>
      </c>
      <c r="AU7" s="71">
        <f t="shared" si="1"/>
        <v>2092370</v>
      </c>
      <c r="AV7" s="71">
        <f t="shared" si="1"/>
        <v>29678</v>
      </c>
      <c r="AW7" s="71">
        <f t="shared" si="1"/>
        <v>13569</v>
      </c>
      <c r="AX7" s="71">
        <f t="shared" si="1"/>
        <v>2744010</v>
      </c>
      <c r="AY7" s="71">
        <f t="shared" si="1"/>
        <v>429739</v>
      </c>
      <c r="AZ7" s="71">
        <f t="shared" si="1"/>
        <v>2120395</v>
      </c>
      <c r="BA7" s="71">
        <f t="shared" si="1"/>
        <v>128419</v>
      </c>
      <c r="BB7" s="71">
        <f t="shared" si="1"/>
        <v>65457</v>
      </c>
      <c r="BC7" s="72" t="s">
        <v>124</v>
      </c>
      <c r="BD7" s="71">
        <f aca="true" t="shared" si="2" ref="BD7:BM7">SUM(BD8:BD22)</f>
        <v>799</v>
      </c>
      <c r="BE7" s="71">
        <f t="shared" si="2"/>
        <v>237290</v>
      </c>
      <c r="BF7" s="71">
        <f t="shared" si="2"/>
        <v>9519839</v>
      </c>
      <c r="BG7" s="71">
        <f t="shared" si="2"/>
        <v>729777</v>
      </c>
      <c r="BH7" s="71">
        <f t="shared" si="2"/>
        <v>729777</v>
      </c>
      <c r="BI7" s="71">
        <f t="shared" si="2"/>
        <v>0</v>
      </c>
      <c r="BJ7" s="71">
        <f t="shared" si="2"/>
        <v>729777</v>
      </c>
      <c r="BK7" s="71">
        <f t="shared" si="2"/>
        <v>0</v>
      </c>
      <c r="BL7" s="71">
        <f t="shared" si="2"/>
        <v>0</v>
      </c>
      <c r="BM7" s="71">
        <f t="shared" si="2"/>
        <v>0</v>
      </c>
      <c r="BN7" s="72" t="s">
        <v>124</v>
      </c>
      <c r="BO7" s="71">
        <f aca="true" t="shared" si="3" ref="BO7:CD7">SUM(BO8:BO22)</f>
        <v>830064</v>
      </c>
      <c r="BP7" s="71">
        <f t="shared" si="3"/>
        <v>234518</v>
      </c>
      <c r="BQ7" s="71">
        <f t="shared" si="3"/>
        <v>129663</v>
      </c>
      <c r="BR7" s="71">
        <f t="shared" si="3"/>
        <v>0</v>
      </c>
      <c r="BS7" s="71">
        <f t="shared" si="3"/>
        <v>104855</v>
      </c>
      <c r="BT7" s="71">
        <f t="shared" si="3"/>
        <v>0</v>
      </c>
      <c r="BU7" s="71">
        <f t="shared" si="3"/>
        <v>408359</v>
      </c>
      <c r="BV7" s="71">
        <f t="shared" si="3"/>
        <v>173</v>
      </c>
      <c r="BW7" s="71">
        <f t="shared" si="3"/>
        <v>408186</v>
      </c>
      <c r="BX7" s="71">
        <f t="shared" si="3"/>
        <v>0</v>
      </c>
      <c r="BY7" s="71">
        <f t="shared" si="3"/>
        <v>255</v>
      </c>
      <c r="BZ7" s="71">
        <f t="shared" si="3"/>
        <v>186932</v>
      </c>
      <c r="CA7" s="71">
        <f t="shared" si="3"/>
        <v>25526</v>
      </c>
      <c r="CB7" s="71">
        <f t="shared" si="3"/>
        <v>159851</v>
      </c>
      <c r="CC7" s="71">
        <f t="shared" si="3"/>
        <v>781</v>
      </c>
      <c r="CD7" s="71">
        <f t="shared" si="3"/>
        <v>774</v>
      </c>
      <c r="CE7" s="72" t="s">
        <v>124</v>
      </c>
      <c r="CF7" s="71">
        <f aca="true" t="shared" si="4" ref="CF7:CO7">SUM(CF8:CF22)</f>
        <v>0</v>
      </c>
      <c r="CG7" s="71">
        <f t="shared" si="4"/>
        <v>11114</v>
      </c>
      <c r="CH7" s="71">
        <f t="shared" si="4"/>
        <v>1570955</v>
      </c>
      <c r="CI7" s="71">
        <f t="shared" si="4"/>
        <v>3886902</v>
      </c>
      <c r="CJ7" s="71">
        <f t="shared" si="4"/>
        <v>3865020</v>
      </c>
      <c r="CK7" s="71">
        <f t="shared" si="4"/>
        <v>0</v>
      </c>
      <c r="CL7" s="71">
        <f t="shared" si="4"/>
        <v>3580277</v>
      </c>
      <c r="CM7" s="71">
        <f t="shared" si="4"/>
        <v>284743</v>
      </c>
      <c r="CN7" s="71">
        <f t="shared" si="4"/>
        <v>0</v>
      </c>
      <c r="CO7" s="71">
        <f t="shared" si="4"/>
        <v>21882</v>
      </c>
      <c r="CP7" s="72" t="s">
        <v>124</v>
      </c>
      <c r="CQ7" s="71">
        <f aca="true" t="shared" si="5" ref="CQ7:DF7">SUM(CQ8:CQ22)</f>
        <v>6955488</v>
      </c>
      <c r="CR7" s="71">
        <f t="shared" si="5"/>
        <v>1428932</v>
      </c>
      <c r="CS7" s="71">
        <f t="shared" si="5"/>
        <v>703040</v>
      </c>
      <c r="CT7" s="71">
        <f t="shared" si="5"/>
        <v>219178</v>
      </c>
      <c r="CU7" s="71">
        <f t="shared" si="5"/>
        <v>492451</v>
      </c>
      <c r="CV7" s="71">
        <f t="shared" si="5"/>
        <v>14263</v>
      </c>
      <c r="CW7" s="71">
        <f t="shared" si="5"/>
        <v>2580991</v>
      </c>
      <c r="CX7" s="71">
        <f t="shared" si="5"/>
        <v>50757</v>
      </c>
      <c r="CY7" s="71">
        <f t="shared" si="5"/>
        <v>2500556</v>
      </c>
      <c r="CZ7" s="71">
        <f t="shared" si="5"/>
        <v>29678</v>
      </c>
      <c r="DA7" s="71">
        <f t="shared" si="5"/>
        <v>13824</v>
      </c>
      <c r="DB7" s="71">
        <f t="shared" si="5"/>
        <v>2930942</v>
      </c>
      <c r="DC7" s="71">
        <f t="shared" si="5"/>
        <v>455265</v>
      </c>
      <c r="DD7" s="71">
        <f t="shared" si="5"/>
        <v>2280246</v>
      </c>
      <c r="DE7" s="71">
        <f t="shared" si="5"/>
        <v>129200</v>
      </c>
      <c r="DF7" s="71">
        <f t="shared" si="5"/>
        <v>66231</v>
      </c>
      <c r="DG7" s="72" t="s">
        <v>124</v>
      </c>
      <c r="DH7" s="71">
        <f>SUM(DH8:DH22)</f>
        <v>799</v>
      </c>
      <c r="DI7" s="71">
        <f>SUM(DI8:DI22)</f>
        <v>248404</v>
      </c>
      <c r="DJ7" s="71">
        <f>SUM(DJ8:DJ22)</f>
        <v>11090794</v>
      </c>
    </row>
    <row r="8" spans="1:114" s="50" customFormat="1" ht="12" customHeight="1">
      <c r="A8" s="51" t="s">
        <v>266</v>
      </c>
      <c r="B8" s="64" t="s">
        <v>267</v>
      </c>
      <c r="C8" s="51" t="s">
        <v>268</v>
      </c>
      <c r="D8" s="73">
        <f aca="true" t="shared" si="6" ref="D8:D22">SUM(E8,+L8)</f>
        <v>0</v>
      </c>
      <c r="E8" s="73">
        <f aca="true" t="shared" si="7" ref="E8:E22">SUM(F8:I8)+K8</f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f aca="true" t="shared" si="8" ref="M8:M22">SUM(N8,+U8)</f>
        <v>24821</v>
      </c>
      <c r="N8" s="73">
        <f aca="true" t="shared" si="9" ref="N8:N22">SUM(O8:R8)+T8</f>
        <v>24821</v>
      </c>
      <c r="O8" s="73">
        <v>0</v>
      </c>
      <c r="P8" s="73">
        <v>0</v>
      </c>
      <c r="Q8" s="73">
        <v>0</v>
      </c>
      <c r="R8" s="73">
        <v>21482</v>
      </c>
      <c r="S8" s="73">
        <v>180614</v>
      </c>
      <c r="T8" s="73">
        <v>3339</v>
      </c>
      <c r="U8" s="73">
        <v>0</v>
      </c>
      <c r="V8" s="73">
        <f aca="true" t="shared" si="10" ref="V8:V22">+SUM(D8,M8)</f>
        <v>24821</v>
      </c>
      <c r="W8" s="73">
        <f aca="true" t="shared" si="11" ref="W8:W22">+SUM(E8,N8)</f>
        <v>24821</v>
      </c>
      <c r="X8" s="73">
        <f aca="true" t="shared" si="12" ref="X8:X22">+SUM(F8,O8)</f>
        <v>0</v>
      </c>
      <c r="Y8" s="73">
        <f aca="true" t="shared" si="13" ref="Y8:Y22">+SUM(G8,P8)</f>
        <v>0</v>
      </c>
      <c r="Z8" s="73">
        <f aca="true" t="shared" si="14" ref="Z8:Z22">+SUM(H8,Q8)</f>
        <v>0</v>
      </c>
      <c r="AA8" s="73">
        <f aca="true" t="shared" si="15" ref="AA8:AA22">+SUM(I8,R8)</f>
        <v>21482</v>
      </c>
      <c r="AB8" s="73">
        <f aca="true" t="shared" si="16" ref="AB8:AB22">+SUM(J8,S8)</f>
        <v>180614</v>
      </c>
      <c r="AC8" s="73">
        <f aca="true" t="shared" si="17" ref="AC8:AC22">+SUM(K8,T8)</f>
        <v>3339</v>
      </c>
      <c r="AD8" s="73">
        <f aca="true" t="shared" si="18" ref="AD8:AD22">+SUM(L8,U8)</f>
        <v>0</v>
      </c>
      <c r="AE8" s="73">
        <f aca="true" t="shared" si="19" ref="AE8:AE22">SUM(AF8,+AK8)</f>
        <v>0</v>
      </c>
      <c r="AF8" s="73">
        <f aca="true" t="shared" si="20" ref="AF8:AF22">SUM(AG8:AJ8)</f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4" t="s">
        <v>269</v>
      </c>
      <c r="AM8" s="73">
        <f aca="true" t="shared" si="21" ref="AM8:AM22">SUM(AN8,AS8,AW8,AX8,BD8)</f>
        <v>0</v>
      </c>
      <c r="AN8" s="73">
        <f aca="true" t="shared" si="22" ref="AN8:AN22">SUM(AO8:AR8)</f>
        <v>0</v>
      </c>
      <c r="AO8" s="73">
        <v>0</v>
      </c>
      <c r="AP8" s="73">
        <v>0</v>
      </c>
      <c r="AQ8" s="73">
        <v>0</v>
      </c>
      <c r="AR8" s="73">
        <v>0</v>
      </c>
      <c r="AS8" s="73">
        <f aca="true" t="shared" si="23" ref="AS8:AS22">SUM(AT8:AV8)</f>
        <v>0</v>
      </c>
      <c r="AT8" s="73">
        <v>0</v>
      </c>
      <c r="AU8" s="73">
        <v>0</v>
      </c>
      <c r="AV8" s="73">
        <v>0</v>
      </c>
      <c r="AW8" s="73">
        <v>0</v>
      </c>
      <c r="AX8" s="73">
        <f aca="true" t="shared" si="24" ref="AX8:AX22">SUM(AY8:BB8)</f>
        <v>0</v>
      </c>
      <c r="AY8" s="73">
        <v>0</v>
      </c>
      <c r="AZ8" s="73">
        <v>0</v>
      </c>
      <c r="BA8" s="73">
        <v>0</v>
      </c>
      <c r="BB8" s="73">
        <v>0</v>
      </c>
      <c r="BC8" s="74" t="s">
        <v>124</v>
      </c>
      <c r="BD8" s="73">
        <v>0</v>
      </c>
      <c r="BE8" s="73">
        <v>0</v>
      </c>
      <c r="BF8" s="73">
        <f aca="true" t="shared" si="25" ref="BF8:BF22">SUM(AE8,+AM8,+BE8)</f>
        <v>0</v>
      </c>
      <c r="BG8" s="73">
        <f aca="true" t="shared" si="26" ref="BG8:BG22">SUM(BH8,+BM8)</f>
        <v>0</v>
      </c>
      <c r="BH8" s="73">
        <f aca="true" t="shared" si="27" ref="BH8:BH22">SUM(BI8:BL8)</f>
        <v>0</v>
      </c>
      <c r="BI8" s="73">
        <v>0</v>
      </c>
      <c r="BJ8" s="73">
        <v>0</v>
      </c>
      <c r="BK8" s="73">
        <v>0</v>
      </c>
      <c r="BL8" s="73">
        <v>0</v>
      </c>
      <c r="BM8" s="73">
        <v>0</v>
      </c>
      <c r="BN8" s="74" t="s">
        <v>270</v>
      </c>
      <c r="BO8" s="73">
        <f aca="true" t="shared" si="28" ref="BO8:BO22">SUM(BP8,BU8,BY8,BZ8,CF8)</f>
        <v>200427</v>
      </c>
      <c r="BP8" s="73">
        <f aca="true" t="shared" si="29" ref="BP8:BP22">SUM(BQ8:BT8)</f>
        <v>21335</v>
      </c>
      <c r="BQ8" s="73">
        <v>21335</v>
      </c>
      <c r="BR8" s="73">
        <v>0</v>
      </c>
      <c r="BS8" s="73">
        <v>0</v>
      </c>
      <c r="BT8" s="73">
        <v>0</v>
      </c>
      <c r="BU8" s="73">
        <f aca="true" t="shared" si="30" ref="BU8:BU22">SUM(BV8:BX8)</f>
        <v>89610</v>
      </c>
      <c r="BV8" s="73">
        <v>173</v>
      </c>
      <c r="BW8" s="73">
        <v>89437</v>
      </c>
      <c r="BX8" s="73">
        <v>0</v>
      </c>
      <c r="BY8" s="73">
        <v>0</v>
      </c>
      <c r="BZ8" s="73">
        <f aca="true" t="shared" si="31" ref="BZ8:BZ22">SUM(CA8:CD8)</f>
        <v>89482</v>
      </c>
      <c r="CA8" s="73">
        <v>0</v>
      </c>
      <c r="CB8" s="73">
        <v>89482</v>
      </c>
      <c r="CC8" s="73">
        <v>0</v>
      </c>
      <c r="CD8" s="73">
        <v>0</v>
      </c>
      <c r="CE8" s="74" t="s">
        <v>124</v>
      </c>
      <c r="CF8" s="73">
        <v>0</v>
      </c>
      <c r="CG8" s="73">
        <v>5008</v>
      </c>
      <c r="CH8" s="73">
        <f aca="true" t="shared" si="32" ref="CH8:CH22">SUM(BG8,+BO8,+CG8)</f>
        <v>205435</v>
      </c>
      <c r="CI8" s="73">
        <f aca="true" t="shared" si="33" ref="CI8:CI22">SUM(AE8,+BG8)</f>
        <v>0</v>
      </c>
      <c r="CJ8" s="73">
        <f aca="true" t="shared" si="34" ref="CJ8:CJ22">SUM(AF8,+BH8)</f>
        <v>0</v>
      </c>
      <c r="CK8" s="73">
        <f aca="true" t="shared" si="35" ref="CK8:CK22">SUM(AG8,+BI8)</f>
        <v>0</v>
      </c>
      <c r="CL8" s="73">
        <f aca="true" t="shared" si="36" ref="CL8:CL22">SUM(AH8,+BJ8)</f>
        <v>0</v>
      </c>
      <c r="CM8" s="73">
        <f aca="true" t="shared" si="37" ref="CM8:CM22">SUM(AI8,+BK8)</f>
        <v>0</v>
      </c>
      <c r="CN8" s="73">
        <f aca="true" t="shared" si="38" ref="CN8:CN22">SUM(AJ8,+BL8)</f>
        <v>0</v>
      </c>
      <c r="CO8" s="73">
        <f aca="true" t="shared" si="39" ref="CO8:CO22">SUM(AK8,+BM8)</f>
        <v>0</v>
      </c>
      <c r="CP8" s="74" t="s">
        <v>124</v>
      </c>
      <c r="CQ8" s="73">
        <f aca="true" t="shared" si="40" ref="CQ8:CQ22">SUM(AM8,+BO8)</f>
        <v>200427</v>
      </c>
      <c r="CR8" s="73">
        <f aca="true" t="shared" si="41" ref="CR8:CR22">SUM(AN8,+BP8)</f>
        <v>21335</v>
      </c>
      <c r="CS8" s="73">
        <f aca="true" t="shared" si="42" ref="CS8:CS22">SUM(AO8,+BQ8)</f>
        <v>21335</v>
      </c>
      <c r="CT8" s="73">
        <f aca="true" t="shared" si="43" ref="CT8:CT22">SUM(AP8,+BR8)</f>
        <v>0</v>
      </c>
      <c r="CU8" s="73">
        <f aca="true" t="shared" si="44" ref="CU8:CU22">SUM(AQ8,+BS8)</f>
        <v>0</v>
      </c>
      <c r="CV8" s="73">
        <f aca="true" t="shared" si="45" ref="CV8:CV22">SUM(AR8,+BT8)</f>
        <v>0</v>
      </c>
      <c r="CW8" s="73">
        <f aca="true" t="shared" si="46" ref="CW8:CW22">SUM(AS8,+BU8)</f>
        <v>89610</v>
      </c>
      <c r="CX8" s="73">
        <f aca="true" t="shared" si="47" ref="CX8:CX22">SUM(AT8,+BV8)</f>
        <v>173</v>
      </c>
      <c r="CY8" s="73">
        <f aca="true" t="shared" si="48" ref="CY8:CY22">SUM(AU8,+BW8)</f>
        <v>89437</v>
      </c>
      <c r="CZ8" s="73">
        <f aca="true" t="shared" si="49" ref="CZ8:CZ22">SUM(AV8,+BX8)</f>
        <v>0</v>
      </c>
      <c r="DA8" s="73">
        <f aca="true" t="shared" si="50" ref="DA8:DA22">SUM(AW8,+BY8)</f>
        <v>0</v>
      </c>
      <c r="DB8" s="73">
        <f aca="true" t="shared" si="51" ref="DB8:DB22">SUM(AX8,+BZ8)</f>
        <v>89482</v>
      </c>
      <c r="DC8" s="73">
        <f aca="true" t="shared" si="52" ref="DC8:DC22">SUM(AY8,+CA8)</f>
        <v>0</v>
      </c>
      <c r="DD8" s="73">
        <f aca="true" t="shared" si="53" ref="DD8:DD22">SUM(AZ8,+CB8)</f>
        <v>89482</v>
      </c>
      <c r="DE8" s="73">
        <f aca="true" t="shared" si="54" ref="DE8:DE22">SUM(BA8,+CC8)</f>
        <v>0</v>
      </c>
      <c r="DF8" s="73">
        <f aca="true" t="shared" si="55" ref="DF8:DF22">SUM(BB8,+CD8)</f>
        <v>0</v>
      </c>
      <c r="DG8" s="74" t="s">
        <v>124</v>
      </c>
      <c r="DH8" s="73">
        <f aca="true" t="shared" si="56" ref="DH8:DH22">SUM(BD8,+CF8)</f>
        <v>0</v>
      </c>
      <c r="DI8" s="73">
        <f aca="true" t="shared" si="57" ref="DI8:DI22">SUM(BE8,+CG8)</f>
        <v>5008</v>
      </c>
      <c r="DJ8" s="73">
        <f aca="true" t="shared" si="58" ref="DJ8:DJ22">SUM(BF8,+CH8)</f>
        <v>205435</v>
      </c>
    </row>
    <row r="9" spans="1:114" s="50" customFormat="1" ht="12" customHeight="1">
      <c r="A9" s="51" t="s">
        <v>121</v>
      </c>
      <c r="B9" s="64" t="s">
        <v>271</v>
      </c>
      <c r="C9" s="51" t="s">
        <v>272</v>
      </c>
      <c r="D9" s="73">
        <f t="shared" si="6"/>
        <v>275640</v>
      </c>
      <c r="E9" s="73">
        <f t="shared" si="7"/>
        <v>275640</v>
      </c>
      <c r="F9" s="73">
        <v>0</v>
      </c>
      <c r="G9" s="73">
        <v>0</v>
      </c>
      <c r="H9" s="73">
        <v>0</v>
      </c>
      <c r="I9" s="73">
        <v>275640</v>
      </c>
      <c r="J9" s="73">
        <v>1033420</v>
      </c>
      <c r="K9" s="73">
        <v>0</v>
      </c>
      <c r="L9" s="73">
        <v>0</v>
      </c>
      <c r="M9" s="73">
        <f t="shared" si="8"/>
        <v>182788</v>
      </c>
      <c r="N9" s="73">
        <f t="shared" si="9"/>
        <v>182788</v>
      </c>
      <c r="O9" s="73">
        <v>0</v>
      </c>
      <c r="P9" s="73">
        <v>0</v>
      </c>
      <c r="Q9" s="73">
        <v>0</v>
      </c>
      <c r="R9" s="73">
        <v>29621</v>
      </c>
      <c r="S9" s="73">
        <v>121011</v>
      </c>
      <c r="T9" s="73">
        <v>153167</v>
      </c>
      <c r="U9" s="73">
        <v>0</v>
      </c>
      <c r="V9" s="73">
        <f t="shared" si="10"/>
        <v>458428</v>
      </c>
      <c r="W9" s="73">
        <f t="shared" si="11"/>
        <v>458428</v>
      </c>
      <c r="X9" s="73">
        <f t="shared" si="12"/>
        <v>0</v>
      </c>
      <c r="Y9" s="73">
        <f t="shared" si="13"/>
        <v>0</v>
      </c>
      <c r="Z9" s="73">
        <f t="shared" si="14"/>
        <v>0</v>
      </c>
      <c r="AA9" s="73">
        <f t="shared" si="15"/>
        <v>305261</v>
      </c>
      <c r="AB9" s="73">
        <f t="shared" si="16"/>
        <v>1154431</v>
      </c>
      <c r="AC9" s="73">
        <f t="shared" si="17"/>
        <v>153167</v>
      </c>
      <c r="AD9" s="73">
        <f t="shared" si="18"/>
        <v>0</v>
      </c>
      <c r="AE9" s="73">
        <f t="shared" si="19"/>
        <v>0</v>
      </c>
      <c r="AF9" s="73">
        <f t="shared" si="20"/>
        <v>0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4" t="s">
        <v>273</v>
      </c>
      <c r="AM9" s="73">
        <f t="shared" si="21"/>
        <v>1309060</v>
      </c>
      <c r="AN9" s="73">
        <f t="shared" si="22"/>
        <v>249594</v>
      </c>
      <c r="AO9" s="73">
        <v>67390</v>
      </c>
      <c r="AP9" s="73">
        <v>134781</v>
      </c>
      <c r="AQ9" s="73">
        <v>47423</v>
      </c>
      <c r="AR9" s="73">
        <v>0</v>
      </c>
      <c r="AS9" s="73">
        <f t="shared" si="23"/>
        <v>353852</v>
      </c>
      <c r="AT9" s="73">
        <v>0</v>
      </c>
      <c r="AU9" s="73">
        <v>353852</v>
      </c>
      <c r="AV9" s="73">
        <v>0</v>
      </c>
      <c r="AW9" s="73">
        <v>226</v>
      </c>
      <c r="AX9" s="73">
        <f t="shared" si="24"/>
        <v>705388</v>
      </c>
      <c r="AY9" s="73">
        <v>279044</v>
      </c>
      <c r="AZ9" s="73">
        <v>397763</v>
      </c>
      <c r="BA9" s="73">
        <v>24871</v>
      </c>
      <c r="BB9" s="73">
        <v>3710</v>
      </c>
      <c r="BC9" s="74" t="s">
        <v>124</v>
      </c>
      <c r="BD9" s="73">
        <v>0</v>
      </c>
      <c r="BE9" s="73">
        <v>0</v>
      </c>
      <c r="BF9" s="73">
        <f t="shared" si="25"/>
        <v>1309060</v>
      </c>
      <c r="BG9" s="73">
        <f t="shared" si="26"/>
        <v>142155</v>
      </c>
      <c r="BH9" s="73">
        <f t="shared" si="27"/>
        <v>142155</v>
      </c>
      <c r="BI9" s="73">
        <v>0</v>
      </c>
      <c r="BJ9" s="73">
        <v>142155</v>
      </c>
      <c r="BK9" s="73">
        <v>0</v>
      </c>
      <c r="BL9" s="73">
        <v>0</v>
      </c>
      <c r="BM9" s="73">
        <v>0</v>
      </c>
      <c r="BN9" s="74" t="s">
        <v>274</v>
      </c>
      <c r="BO9" s="73">
        <f t="shared" si="28"/>
        <v>161644</v>
      </c>
      <c r="BP9" s="73">
        <f t="shared" si="29"/>
        <v>60614</v>
      </c>
      <c r="BQ9" s="73">
        <v>30307</v>
      </c>
      <c r="BR9" s="73">
        <v>0</v>
      </c>
      <c r="BS9" s="73">
        <v>30307</v>
      </c>
      <c r="BT9" s="73">
        <v>0</v>
      </c>
      <c r="BU9" s="73">
        <f t="shared" si="30"/>
        <v>67369</v>
      </c>
      <c r="BV9" s="73">
        <v>0</v>
      </c>
      <c r="BW9" s="73">
        <v>67369</v>
      </c>
      <c r="BX9" s="73">
        <v>0</v>
      </c>
      <c r="BY9" s="73">
        <v>255</v>
      </c>
      <c r="BZ9" s="73">
        <f t="shared" si="31"/>
        <v>33406</v>
      </c>
      <c r="CA9" s="73">
        <v>22346</v>
      </c>
      <c r="CB9" s="73">
        <v>10286</v>
      </c>
      <c r="CC9" s="73">
        <v>0</v>
      </c>
      <c r="CD9" s="73">
        <v>774</v>
      </c>
      <c r="CE9" s="74" t="s">
        <v>273</v>
      </c>
      <c r="CF9" s="73">
        <v>0</v>
      </c>
      <c r="CG9" s="73">
        <v>0</v>
      </c>
      <c r="CH9" s="73">
        <f t="shared" si="32"/>
        <v>303799</v>
      </c>
      <c r="CI9" s="73">
        <f t="shared" si="33"/>
        <v>142155</v>
      </c>
      <c r="CJ9" s="73">
        <f t="shared" si="34"/>
        <v>142155</v>
      </c>
      <c r="CK9" s="73">
        <f t="shared" si="35"/>
        <v>0</v>
      </c>
      <c r="CL9" s="73">
        <f t="shared" si="36"/>
        <v>142155</v>
      </c>
      <c r="CM9" s="73">
        <f t="shared" si="37"/>
        <v>0</v>
      </c>
      <c r="CN9" s="73">
        <f t="shared" si="38"/>
        <v>0</v>
      </c>
      <c r="CO9" s="73">
        <f t="shared" si="39"/>
        <v>0</v>
      </c>
      <c r="CP9" s="74" t="s">
        <v>273</v>
      </c>
      <c r="CQ9" s="73">
        <f t="shared" si="40"/>
        <v>1470704</v>
      </c>
      <c r="CR9" s="73">
        <f t="shared" si="41"/>
        <v>310208</v>
      </c>
      <c r="CS9" s="73">
        <f t="shared" si="42"/>
        <v>97697</v>
      </c>
      <c r="CT9" s="73">
        <f t="shared" si="43"/>
        <v>134781</v>
      </c>
      <c r="CU9" s="73">
        <f t="shared" si="44"/>
        <v>77730</v>
      </c>
      <c r="CV9" s="73">
        <f t="shared" si="45"/>
        <v>0</v>
      </c>
      <c r="CW9" s="73">
        <f t="shared" si="46"/>
        <v>421221</v>
      </c>
      <c r="CX9" s="73">
        <f t="shared" si="47"/>
        <v>0</v>
      </c>
      <c r="CY9" s="73">
        <f t="shared" si="48"/>
        <v>421221</v>
      </c>
      <c r="CZ9" s="73">
        <f t="shared" si="49"/>
        <v>0</v>
      </c>
      <c r="DA9" s="73">
        <f t="shared" si="50"/>
        <v>481</v>
      </c>
      <c r="DB9" s="73">
        <f t="shared" si="51"/>
        <v>738794</v>
      </c>
      <c r="DC9" s="73">
        <f t="shared" si="52"/>
        <v>301390</v>
      </c>
      <c r="DD9" s="73">
        <f t="shared" si="53"/>
        <v>408049</v>
      </c>
      <c r="DE9" s="73">
        <f t="shared" si="54"/>
        <v>24871</v>
      </c>
      <c r="DF9" s="73">
        <f t="shared" si="55"/>
        <v>4484</v>
      </c>
      <c r="DG9" s="74" t="s">
        <v>273</v>
      </c>
      <c r="DH9" s="73">
        <f t="shared" si="56"/>
        <v>0</v>
      </c>
      <c r="DI9" s="73">
        <f t="shared" si="57"/>
        <v>0</v>
      </c>
      <c r="DJ9" s="73">
        <f t="shared" si="58"/>
        <v>1612859</v>
      </c>
    </row>
    <row r="10" spans="1:114" s="50" customFormat="1" ht="12" customHeight="1">
      <c r="A10" s="51" t="s">
        <v>275</v>
      </c>
      <c r="B10" s="64" t="s">
        <v>276</v>
      </c>
      <c r="C10" s="51" t="s">
        <v>277</v>
      </c>
      <c r="D10" s="73">
        <f t="shared" si="6"/>
        <v>183503</v>
      </c>
      <c r="E10" s="73">
        <f t="shared" si="7"/>
        <v>167112</v>
      </c>
      <c r="F10" s="73">
        <v>0</v>
      </c>
      <c r="G10" s="73">
        <v>0</v>
      </c>
      <c r="H10" s="73">
        <v>0</v>
      </c>
      <c r="I10" s="73">
        <v>130973</v>
      </c>
      <c r="J10" s="73">
        <v>858552</v>
      </c>
      <c r="K10" s="73">
        <v>36139</v>
      </c>
      <c r="L10" s="73">
        <v>16391</v>
      </c>
      <c r="M10" s="73">
        <f t="shared" si="8"/>
        <v>0</v>
      </c>
      <c r="N10" s="73">
        <f t="shared" si="9"/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f t="shared" si="10"/>
        <v>183503</v>
      </c>
      <c r="W10" s="73">
        <f t="shared" si="11"/>
        <v>167112</v>
      </c>
      <c r="X10" s="73">
        <f t="shared" si="12"/>
        <v>0</v>
      </c>
      <c r="Y10" s="73">
        <f t="shared" si="13"/>
        <v>0</v>
      </c>
      <c r="Z10" s="73">
        <f t="shared" si="14"/>
        <v>0</v>
      </c>
      <c r="AA10" s="73">
        <f t="shared" si="15"/>
        <v>130973</v>
      </c>
      <c r="AB10" s="73">
        <f t="shared" si="16"/>
        <v>858552</v>
      </c>
      <c r="AC10" s="73">
        <f t="shared" si="17"/>
        <v>36139</v>
      </c>
      <c r="AD10" s="73">
        <f t="shared" si="18"/>
        <v>16391</v>
      </c>
      <c r="AE10" s="73">
        <f t="shared" si="19"/>
        <v>16654</v>
      </c>
      <c r="AF10" s="73">
        <f t="shared" si="20"/>
        <v>16654</v>
      </c>
      <c r="AG10" s="73">
        <v>0</v>
      </c>
      <c r="AH10" s="73">
        <v>0</v>
      </c>
      <c r="AI10" s="73">
        <v>16654</v>
      </c>
      <c r="AJ10" s="73">
        <v>0</v>
      </c>
      <c r="AK10" s="73">
        <v>0</v>
      </c>
      <c r="AL10" s="74" t="s">
        <v>143</v>
      </c>
      <c r="AM10" s="73">
        <f t="shared" si="21"/>
        <v>958090</v>
      </c>
      <c r="AN10" s="73">
        <f t="shared" si="22"/>
        <v>189894</v>
      </c>
      <c r="AO10" s="73">
        <v>63298</v>
      </c>
      <c r="AP10" s="73">
        <v>84397</v>
      </c>
      <c r="AQ10" s="73">
        <v>35166</v>
      </c>
      <c r="AR10" s="73">
        <v>7033</v>
      </c>
      <c r="AS10" s="73">
        <f t="shared" si="23"/>
        <v>518652</v>
      </c>
      <c r="AT10" s="73">
        <v>50584</v>
      </c>
      <c r="AU10" s="73">
        <v>444240</v>
      </c>
      <c r="AV10" s="73">
        <v>23828</v>
      </c>
      <c r="AW10" s="73">
        <v>13343</v>
      </c>
      <c r="AX10" s="73">
        <f t="shared" si="24"/>
        <v>236201</v>
      </c>
      <c r="AY10" s="73">
        <v>69953</v>
      </c>
      <c r="AZ10" s="73">
        <v>158446</v>
      </c>
      <c r="BA10" s="73">
        <v>7802</v>
      </c>
      <c r="BB10" s="73">
        <v>0</v>
      </c>
      <c r="BC10" s="74" t="s">
        <v>278</v>
      </c>
      <c r="BD10" s="73">
        <v>0</v>
      </c>
      <c r="BE10" s="73">
        <v>67311</v>
      </c>
      <c r="BF10" s="73">
        <f t="shared" si="25"/>
        <v>1042055</v>
      </c>
      <c r="BG10" s="73">
        <f t="shared" si="26"/>
        <v>0</v>
      </c>
      <c r="BH10" s="73">
        <f t="shared" si="27"/>
        <v>0</v>
      </c>
      <c r="BI10" s="73">
        <v>0</v>
      </c>
      <c r="BJ10" s="73">
        <v>0</v>
      </c>
      <c r="BK10" s="73">
        <v>0</v>
      </c>
      <c r="BL10" s="73">
        <v>0</v>
      </c>
      <c r="BM10" s="73">
        <v>0</v>
      </c>
      <c r="BN10" s="74" t="s">
        <v>133</v>
      </c>
      <c r="BO10" s="73">
        <f t="shared" si="28"/>
        <v>0</v>
      </c>
      <c r="BP10" s="73">
        <f t="shared" si="29"/>
        <v>0</v>
      </c>
      <c r="BQ10" s="73">
        <v>0</v>
      </c>
      <c r="BR10" s="73">
        <v>0</v>
      </c>
      <c r="BS10" s="73">
        <v>0</v>
      </c>
      <c r="BT10" s="73">
        <v>0</v>
      </c>
      <c r="BU10" s="73">
        <f t="shared" si="30"/>
        <v>0</v>
      </c>
      <c r="BV10" s="73">
        <v>0</v>
      </c>
      <c r="BW10" s="73">
        <v>0</v>
      </c>
      <c r="BX10" s="73">
        <v>0</v>
      </c>
      <c r="BY10" s="73">
        <v>0</v>
      </c>
      <c r="BZ10" s="73">
        <f t="shared" si="31"/>
        <v>0</v>
      </c>
      <c r="CA10" s="73">
        <v>0</v>
      </c>
      <c r="CB10" s="73">
        <v>0</v>
      </c>
      <c r="CC10" s="73">
        <v>0</v>
      </c>
      <c r="CD10" s="73">
        <v>0</v>
      </c>
      <c r="CE10" s="74" t="s">
        <v>279</v>
      </c>
      <c r="CF10" s="73">
        <v>0</v>
      </c>
      <c r="CG10" s="73">
        <v>0</v>
      </c>
      <c r="CH10" s="73">
        <f t="shared" si="32"/>
        <v>0</v>
      </c>
      <c r="CI10" s="73">
        <f t="shared" si="33"/>
        <v>16654</v>
      </c>
      <c r="CJ10" s="73">
        <f t="shared" si="34"/>
        <v>16654</v>
      </c>
      <c r="CK10" s="73">
        <f t="shared" si="35"/>
        <v>0</v>
      </c>
      <c r="CL10" s="73">
        <f t="shared" si="36"/>
        <v>0</v>
      </c>
      <c r="CM10" s="73">
        <f t="shared" si="37"/>
        <v>16654</v>
      </c>
      <c r="CN10" s="73">
        <f t="shared" si="38"/>
        <v>0</v>
      </c>
      <c r="CO10" s="73">
        <f t="shared" si="39"/>
        <v>0</v>
      </c>
      <c r="CP10" s="74" t="s">
        <v>279</v>
      </c>
      <c r="CQ10" s="73">
        <f t="shared" si="40"/>
        <v>958090</v>
      </c>
      <c r="CR10" s="73">
        <f t="shared" si="41"/>
        <v>189894</v>
      </c>
      <c r="CS10" s="73">
        <f t="shared" si="42"/>
        <v>63298</v>
      </c>
      <c r="CT10" s="73">
        <f t="shared" si="43"/>
        <v>84397</v>
      </c>
      <c r="CU10" s="73">
        <f t="shared" si="44"/>
        <v>35166</v>
      </c>
      <c r="CV10" s="73">
        <f t="shared" si="45"/>
        <v>7033</v>
      </c>
      <c r="CW10" s="73">
        <f t="shared" si="46"/>
        <v>518652</v>
      </c>
      <c r="CX10" s="73">
        <f t="shared" si="47"/>
        <v>50584</v>
      </c>
      <c r="CY10" s="73">
        <f t="shared" si="48"/>
        <v>444240</v>
      </c>
      <c r="CZ10" s="73">
        <f t="shared" si="49"/>
        <v>23828</v>
      </c>
      <c r="DA10" s="73">
        <f t="shared" si="50"/>
        <v>13343</v>
      </c>
      <c r="DB10" s="73">
        <f t="shared" si="51"/>
        <v>236201</v>
      </c>
      <c r="DC10" s="73">
        <f t="shared" si="52"/>
        <v>69953</v>
      </c>
      <c r="DD10" s="73">
        <f t="shared" si="53"/>
        <v>158446</v>
      </c>
      <c r="DE10" s="73">
        <f t="shared" si="54"/>
        <v>7802</v>
      </c>
      <c r="DF10" s="73">
        <f t="shared" si="55"/>
        <v>0</v>
      </c>
      <c r="DG10" s="74" t="s">
        <v>279</v>
      </c>
      <c r="DH10" s="73">
        <f t="shared" si="56"/>
        <v>0</v>
      </c>
      <c r="DI10" s="73">
        <f t="shared" si="57"/>
        <v>67311</v>
      </c>
      <c r="DJ10" s="73">
        <f t="shared" si="58"/>
        <v>1042055</v>
      </c>
    </row>
    <row r="11" spans="1:114" s="50" customFormat="1" ht="12" customHeight="1">
      <c r="A11" s="51" t="s">
        <v>280</v>
      </c>
      <c r="B11" s="64" t="s">
        <v>281</v>
      </c>
      <c r="C11" s="51" t="s">
        <v>282</v>
      </c>
      <c r="D11" s="73">
        <f t="shared" si="6"/>
        <v>0</v>
      </c>
      <c r="E11" s="73">
        <f t="shared" si="7"/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f t="shared" si="8"/>
        <v>449792</v>
      </c>
      <c r="N11" s="73">
        <f t="shared" si="9"/>
        <v>439001</v>
      </c>
      <c r="O11" s="73">
        <v>0</v>
      </c>
      <c r="P11" s="73">
        <v>0</v>
      </c>
      <c r="Q11" s="73">
        <v>400500</v>
      </c>
      <c r="R11" s="73">
        <v>38501</v>
      </c>
      <c r="S11" s="73">
        <v>264362</v>
      </c>
      <c r="T11" s="73">
        <v>0</v>
      </c>
      <c r="U11" s="73">
        <v>10791</v>
      </c>
      <c r="V11" s="73">
        <f t="shared" si="10"/>
        <v>449792</v>
      </c>
      <c r="W11" s="73">
        <f t="shared" si="11"/>
        <v>439001</v>
      </c>
      <c r="X11" s="73">
        <f t="shared" si="12"/>
        <v>0</v>
      </c>
      <c r="Y11" s="73">
        <f t="shared" si="13"/>
        <v>0</v>
      </c>
      <c r="Z11" s="73">
        <f t="shared" si="14"/>
        <v>400500</v>
      </c>
      <c r="AA11" s="73">
        <f t="shared" si="15"/>
        <v>38501</v>
      </c>
      <c r="AB11" s="73">
        <f t="shared" si="16"/>
        <v>264362</v>
      </c>
      <c r="AC11" s="73">
        <f t="shared" si="17"/>
        <v>0</v>
      </c>
      <c r="AD11" s="73">
        <f t="shared" si="18"/>
        <v>10791</v>
      </c>
      <c r="AE11" s="73">
        <f t="shared" si="19"/>
        <v>0</v>
      </c>
      <c r="AF11" s="73">
        <f t="shared" si="20"/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4" t="s">
        <v>283</v>
      </c>
      <c r="AM11" s="73">
        <f t="shared" si="21"/>
        <v>0</v>
      </c>
      <c r="AN11" s="73">
        <f t="shared" si="22"/>
        <v>0</v>
      </c>
      <c r="AO11" s="73">
        <v>0</v>
      </c>
      <c r="AP11" s="73">
        <v>0</v>
      </c>
      <c r="AQ11" s="73">
        <v>0</v>
      </c>
      <c r="AR11" s="73">
        <v>0</v>
      </c>
      <c r="AS11" s="73">
        <f t="shared" si="23"/>
        <v>0</v>
      </c>
      <c r="AT11" s="73">
        <v>0</v>
      </c>
      <c r="AU11" s="73">
        <v>0</v>
      </c>
      <c r="AV11" s="73">
        <v>0</v>
      </c>
      <c r="AW11" s="73">
        <v>0</v>
      </c>
      <c r="AX11" s="73">
        <f t="shared" si="24"/>
        <v>0</v>
      </c>
      <c r="AY11" s="73">
        <v>0</v>
      </c>
      <c r="AZ11" s="73">
        <v>0</v>
      </c>
      <c r="BA11" s="73">
        <v>0</v>
      </c>
      <c r="BB11" s="73">
        <v>0</v>
      </c>
      <c r="BC11" s="74" t="s">
        <v>284</v>
      </c>
      <c r="BD11" s="73">
        <v>0</v>
      </c>
      <c r="BE11" s="73">
        <v>0</v>
      </c>
      <c r="BF11" s="73">
        <f t="shared" si="25"/>
        <v>0</v>
      </c>
      <c r="BG11" s="73">
        <f t="shared" si="26"/>
        <v>559943</v>
      </c>
      <c r="BH11" s="73">
        <f t="shared" si="27"/>
        <v>559943</v>
      </c>
      <c r="BI11" s="73">
        <v>0</v>
      </c>
      <c r="BJ11" s="73">
        <v>559943</v>
      </c>
      <c r="BK11" s="73">
        <v>0</v>
      </c>
      <c r="BL11" s="73">
        <v>0</v>
      </c>
      <c r="BM11" s="73">
        <v>0</v>
      </c>
      <c r="BN11" s="74" t="s">
        <v>124</v>
      </c>
      <c r="BO11" s="73">
        <f t="shared" si="28"/>
        <v>148105</v>
      </c>
      <c r="BP11" s="73">
        <f t="shared" si="29"/>
        <v>20721</v>
      </c>
      <c r="BQ11" s="73">
        <v>20721</v>
      </c>
      <c r="BR11" s="73">
        <v>0</v>
      </c>
      <c r="BS11" s="73">
        <v>0</v>
      </c>
      <c r="BT11" s="73">
        <v>0</v>
      </c>
      <c r="BU11" s="73">
        <f t="shared" si="30"/>
        <v>79385</v>
      </c>
      <c r="BV11" s="73">
        <v>0</v>
      </c>
      <c r="BW11" s="73">
        <v>79385</v>
      </c>
      <c r="BX11" s="73">
        <v>0</v>
      </c>
      <c r="BY11" s="73">
        <v>0</v>
      </c>
      <c r="BZ11" s="73">
        <f t="shared" si="31"/>
        <v>47999</v>
      </c>
      <c r="CA11" s="73">
        <v>3180</v>
      </c>
      <c r="CB11" s="73">
        <v>44819</v>
      </c>
      <c r="CC11" s="73">
        <v>0</v>
      </c>
      <c r="CD11" s="73">
        <v>0</v>
      </c>
      <c r="CE11" s="74" t="s">
        <v>285</v>
      </c>
      <c r="CF11" s="73">
        <v>0</v>
      </c>
      <c r="CG11" s="73">
        <v>6106</v>
      </c>
      <c r="CH11" s="73">
        <f t="shared" si="32"/>
        <v>714154</v>
      </c>
      <c r="CI11" s="73">
        <f t="shared" si="33"/>
        <v>559943</v>
      </c>
      <c r="CJ11" s="73">
        <f t="shared" si="34"/>
        <v>559943</v>
      </c>
      <c r="CK11" s="73">
        <f t="shared" si="35"/>
        <v>0</v>
      </c>
      <c r="CL11" s="73">
        <f t="shared" si="36"/>
        <v>559943</v>
      </c>
      <c r="CM11" s="73">
        <f t="shared" si="37"/>
        <v>0</v>
      </c>
      <c r="CN11" s="73">
        <f t="shared" si="38"/>
        <v>0</v>
      </c>
      <c r="CO11" s="73">
        <f t="shared" si="39"/>
        <v>0</v>
      </c>
      <c r="CP11" s="74" t="s">
        <v>285</v>
      </c>
      <c r="CQ11" s="73">
        <f t="shared" si="40"/>
        <v>148105</v>
      </c>
      <c r="CR11" s="73">
        <f t="shared" si="41"/>
        <v>20721</v>
      </c>
      <c r="CS11" s="73">
        <f t="shared" si="42"/>
        <v>20721</v>
      </c>
      <c r="CT11" s="73">
        <f t="shared" si="43"/>
        <v>0</v>
      </c>
      <c r="CU11" s="73">
        <f t="shared" si="44"/>
        <v>0</v>
      </c>
      <c r="CV11" s="73">
        <f t="shared" si="45"/>
        <v>0</v>
      </c>
      <c r="CW11" s="73">
        <f t="shared" si="46"/>
        <v>79385</v>
      </c>
      <c r="CX11" s="73">
        <f t="shared" si="47"/>
        <v>0</v>
      </c>
      <c r="CY11" s="73">
        <f t="shared" si="48"/>
        <v>79385</v>
      </c>
      <c r="CZ11" s="73">
        <f t="shared" si="49"/>
        <v>0</v>
      </c>
      <c r="DA11" s="73">
        <f t="shared" si="50"/>
        <v>0</v>
      </c>
      <c r="DB11" s="73">
        <f t="shared" si="51"/>
        <v>47999</v>
      </c>
      <c r="DC11" s="73">
        <f t="shared" si="52"/>
        <v>3180</v>
      </c>
      <c r="DD11" s="73">
        <f t="shared" si="53"/>
        <v>44819</v>
      </c>
      <c r="DE11" s="73">
        <f t="shared" si="54"/>
        <v>0</v>
      </c>
      <c r="DF11" s="73">
        <f t="shared" si="55"/>
        <v>0</v>
      </c>
      <c r="DG11" s="74" t="s">
        <v>285</v>
      </c>
      <c r="DH11" s="73">
        <f t="shared" si="56"/>
        <v>0</v>
      </c>
      <c r="DI11" s="73">
        <f t="shared" si="57"/>
        <v>6106</v>
      </c>
      <c r="DJ11" s="73">
        <f t="shared" si="58"/>
        <v>714154</v>
      </c>
    </row>
    <row r="12" spans="1:114" s="50" customFormat="1" ht="12" customHeight="1">
      <c r="A12" s="53" t="s">
        <v>286</v>
      </c>
      <c r="B12" s="54" t="s">
        <v>287</v>
      </c>
      <c r="C12" s="53" t="s">
        <v>288</v>
      </c>
      <c r="D12" s="75">
        <f t="shared" si="6"/>
        <v>0</v>
      </c>
      <c r="E12" s="75">
        <f t="shared" si="7"/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f t="shared" si="8"/>
        <v>33498</v>
      </c>
      <c r="N12" s="75">
        <f t="shared" si="9"/>
        <v>17121</v>
      </c>
      <c r="O12" s="75">
        <v>0</v>
      </c>
      <c r="P12" s="75">
        <v>0</v>
      </c>
      <c r="Q12" s="75">
        <v>0</v>
      </c>
      <c r="R12" s="75">
        <v>15525</v>
      </c>
      <c r="S12" s="75">
        <v>150616</v>
      </c>
      <c r="T12" s="75">
        <v>1596</v>
      </c>
      <c r="U12" s="75">
        <v>16377</v>
      </c>
      <c r="V12" s="75">
        <f t="shared" si="10"/>
        <v>33498</v>
      </c>
      <c r="W12" s="75">
        <f t="shared" si="11"/>
        <v>17121</v>
      </c>
      <c r="X12" s="75">
        <f t="shared" si="12"/>
        <v>0</v>
      </c>
      <c r="Y12" s="75">
        <f t="shared" si="13"/>
        <v>0</v>
      </c>
      <c r="Z12" s="75">
        <f t="shared" si="14"/>
        <v>0</v>
      </c>
      <c r="AA12" s="75">
        <f t="shared" si="15"/>
        <v>15525</v>
      </c>
      <c r="AB12" s="75">
        <f t="shared" si="16"/>
        <v>150616</v>
      </c>
      <c r="AC12" s="75">
        <f t="shared" si="17"/>
        <v>1596</v>
      </c>
      <c r="AD12" s="75">
        <f t="shared" si="18"/>
        <v>16377</v>
      </c>
      <c r="AE12" s="75">
        <f t="shared" si="19"/>
        <v>0</v>
      </c>
      <c r="AF12" s="75">
        <f t="shared" si="20"/>
        <v>0</v>
      </c>
      <c r="AG12" s="75">
        <v>0</v>
      </c>
      <c r="AH12" s="75">
        <v>0</v>
      </c>
      <c r="AI12" s="75">
        <v>0</v>
      </c>
      <c r="AJ12" s="75">
        <v>0</v>
      </c>
      <c r="AK12" s="75">
        <v>0</v>
      </c>
      <c r="AL12" s="76" t="s">
        <v>124</v>
      </c>
      <c r="AM12" s="75">
        <f t="shared" si="21"/>
        <v>0</v>
      </c>
      <c r="AN12" s="75">
        <f t="shared" si="22"/>
        <v>0</v>
      </c>
      <c r="AO12" s="75">
        <v>0</v>
      </c>
      <c r="AP12" s="75">
        <v>0</v>
      </c>
      <c r="AQ12" s="75">
        <v>0</v>
      </c>
      <c r="AR12" s="75">
        <v>0</v>
      </c>
      <c r="AS12" s="75">
        <f t="shared" si="23"/>
        <v>0</v>
      </c>
      <c r="AT12" s="75">
        <v>0</v>
      </c>
      <c r="AU12" s="75">
        <v>0</v>
      </c>
      <c r="AV12" s="75">
        <v>0</v>
      </c>
      <c r="AW12" s="75">
        <v>0</v>
      </c>
      <c r="AX12" s="75">
        <f t="shared" si="24"/>
        <v>0</v>
      </c>
      <c r="AY12" s="75">
        <v>0</v>
      </c>
      <c r="AZ12" s="75">
        <v>0</v>
      </c>
      <c r="BA12" s="75">
        <v>0</v>
      </c>
      <c r="BB12" s="75">
        <v>0</v>
      </c>
      <c r="BC12" s="76" t="s">
        <v>124</v>
      </c>
      <c r="BD12" s="75">
        <v>0</v>
      </c>
      <c r="BE12" s="75">
        <v>0</v>
      </c>
      <c r="BF12" s="75">
        <f t="shared" si="25"/>
        <v>0</v>
      </c>
      <c r="BG12" s="75">
        <f t="shared" si="26"/>
        <v>16275</v>
      </c>
      <c r="BH12" s="75">
        <f t="shared" si="27"/>
        <v>16275</v>
      </c>
      <c r="BI12" s="75">
        <v>0</v>
      </c>
      <c r="BJ12" s="75">
        <v>16275</v>
      </c>
      <c r="BK12" s="75">
        <v>0</v>
      </c>
      <c r="BL12" s="75">
        <v>0</v>
      </c>
      <c r="BM12" s="75">
        <v>0</v>
      </c>
      <c r="BN12" s="76" t="s">
        <v>289</v>
      </c>
      <c r="BO12" s="75">
        <f t="shared" si="28"/>
        <v>167839</v>
      </c>
      <c r="BP12" s="75">
        <f t="shared" si="29"/>
        <v>70788</v>
      </c>
      <c r="BQ12" s="75">
        <v>30120</v>
      </c>
      <c r="BR12" s="75">
        <v>0</v>
      </c>
      <c r="BS12" s="75">
        <v>40668</v>
      </c>
      <c r="BT12" s="75">
        <v>0</v>
      </c>
      <c r="BU12" s="75">
        <f t="shared" si="30"/>
        <v>97051</v>
      </c>
      <c r="BV12" s="75">
        <v>0</v>
      </c>
      <c r="BW12" s="75">
        <v>97051</v>
      </c>
      <c r="BX12" s="75">
        <v>0</v>
      </c>
      <c r="BY12" s="75">
        <v>0</v>
      </c>
      <c r="BZ12" s="75">
        <f t="shared" si="31"/>
        <v>0</v>
      </c>
      <c r="CA12" s="75">
        <v>0</v>
      </c>
      <c r="CB12" s="75">
        <v>0</v>
      </c>
      <c r="CC12" s="75">
        <v>0</v>
      </c>
      <c r="CD12" s="75">
        <v>0</v>
      </c>
      <c r="CE12" s="76" t="s">
        <v>133</v>
      </c>
      <c r="CF12" s="75">
        <v>0</v>
      </c>
      <c r="CG12" s="75">
        <v>0</v>
      </c>
      <c r="CH12" s="75">
        <f t="shared" si="32"/>
        <v>184114</v>
      </c>
      <c r="CI12" s="75">
        <f t="shared" si="33"/>
        <v>16275</v>
      </c>
      <c r="CJ12" s="75">
        <f t="shared" si="34"/>
        <v>16275</v>
      </c>
      <c r="CK12" s="75">
        <f t="shared" si="35"/>
        <v>0</v>
      </c>
      <c r="CL12" s="75">
        <f t="shared" si="36"/>
        <v>16275</v>
      </c>
      <c r="CM12" s="75">
        <f t="shared" si="37"/>
        <v>0</v>
      </c>
      <c r="CN12" s="75">
        <f t="shared" si="38"/>
        <v>0</v>
      </c>
      <c r="CO12" s="75">
        <f t="shared" si="39"/>
        <v>0</v>
      </c>
      <c r="CP12" s="76" t="s">
        <v>133</v>
      </c>
      <c r="CQ12" s="75">
        <f t="shared" si="40"/>
        <v>167839</v>
      </c>
      <c r="CR12" s="75">
        <f t="shared" si="41"/>
        <v>70788</v>
      </c>
      <c r="CS12" s="75">
        <f t="shared" si="42"/>
        <v>30120</v>
      </c>
      <c r="CT12" s="75">
        <f t="shared" si="43"/>
        <v>0</v>
      </c>
      <c r="CU12" s="75">
        <f t="shared" si="44"/>
        <v>40668</v>
      </c>
      <c r="CV12" s="75">
        <f t="shared" si="45"/>
        <v>0</v>
      </c>
      <c r="CW12" s="75">
        <f t="shared" si="46"/>
        <v>97051</v>
      </c>
      <c r="CX12" s="75">
        <f t="shared" si="47"/>
        <v>0</v>
      </c>
      <c r="CY12" s="75">
        <f t="shared" si="48"/>
        <v>97051</v>
      </c>
      <c r="CZ12" s="75">
        <f t="shared" si="49"/>
        <v>0</v>
      </c>
      <c r="DA12" s="75">
        <f t="shared" si="50"/>
        <v>0</v>
      </c>
      <c r="DB12" s="75">
        <f t="shared" si="51"/>
        <v>0</v>
      </c>
      <c r="DC12" s="75">
        <f t="shared" si="52"/>
        <v>0</v>
      </c>
      <c r="DD12" s="75">
        <f t="shared" si="53"/>
        <v>0</v>
      </c>
      <c r="DE12" s="75">
        <f t="shared" si="54"/>
        <v>0</v>
      </c>
      <c r="DF12" s="75">
        <f t="shared" si="55"/>
        <v>0</v>
      </c>
      <c r="DG12" s="76" t="s">
        <v>133</v>
      </c>
      <c r="DH12" s="75">
        <f t="shared" si="56"/>
        <v>0</v>
      </c>
      <c r="DI12" s="75">
        <f t="shared" si="57"/>
        <v>0</v>
      </c>
      <c r="DJ12" s="75">
        <f t="shared" si="58"/>
        <v>184114</v>
      </c>
    </row>
    <row r="13" spans="1:114" s="50" customFormat="1" ht="12" customHeight="1">
      <c r="A13" s="53" t="s">
        <v>139</v>
      </c>
      <c r="B13" s="54" t="s">
        <v>290</v>
      </c>
      <c r="C13" s="53" t="s">
        <v>291</v>
      </c>
      <c r="D13" s="75">
        <f t="shared" si="6"/>
        <v>81258</v>
      </c>
      <c r="E13" s="75">
        <f t="shared" si="7"/>
        <v>64746</v>
      </c>
      <c r="F13" s="75">
        <v>0</v>
      </c>
      <c r="G13" s="75">
        <v>0</v>
      </c>
      <c r="H13" s="75">
        <v>0</v>
      </c>
      <c r="I13" s="75">
        <v>64746</v>
      </c>
      <c r="J13" s="75">
        <v>215635</v>
      </c>
      <c r="K13" s="75">
        <v>0</v>
      </c>
      <c r="L13" s="75">
        <v>16512</v>
      </c>
      <c r="M13" s="75">
        <f t="shared" si="8"/>
        <v>0</v>
      </c>
      <c r="N13" s="75">
        <f t="shared" si="9"/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>
        <v>0</v>
      </c>
      <c r="U13" s="75">
        <v>0</v>
      </c>
      <c r="V13" s="75">
        <f t="shared" si="10"/>
        <v>81258</v>
      </c>
      <c r="W13" s="75">
        <f t="shared" si="11"/>
        <v>64746</v>
      </c>
      <c r="X13" s="75">
        <f t="shared" si="12"/>
        <v>0</v>
      </c>
      <c r="Y13" s="75">
        <f t="shared" si="13"/>
        <v>0</v>
      </c>
      <c r="Z13" s="75">
        <f t="shared" si="14"/>
        <v>0</v>
      </c>
      <c r="AA13" s="75">
        <f t="shared" si="15"/>
        <v>64746</v>
      </c>
      <c r="AB13" s="75">
        <f t="shared" si="16"/>
        <v>215635</v>
      </c>
      <c r="AC13" s="75">
        <f t="shared" si="17"/>
        <v>0</v>
      </c>
      <c r="AD13" s="75">
        <f t="shared" si="18"/>
        <v>16512</v>
      </c>
      <c r="AE13" s="75">
        <f t="shared" si="19"/>
        <v>0</v>
      </c>
      <c r="AF13" s="75">
        <f t="shared" si="20"/>
        <v>0</v>
      </c>
      <c r="AG13" s="75">
        <v>0</v>
      </c>
      <c r="AH13" s="75">
        <v>0</v>
      </c>
      <c r="AI13" s="75">
        <v>0</v>
      </c>
      <c r="AJ13" s="75">
        <v>0</v>
      </c>
      <c r="AK13" s="75">
        <v>0</v>
      </c>
      <c r="AL13" s="76" t="s">
        <v>292</v>
      </c>
      <c r="AM13" s="75">
        <f t="shared" si="21"/>
        <v>296893</v>
      </c>
      <c r="AN13" s="75">
        <f t="shared" si="22"/>
        <v>119424</v>
      </c>
      <c r="AO13" s="75">
        <v>55901</v>
      </c>
      <c r="AP13" s="75">
        <v>0</v>
      </c>
      <c r="AQ13" s="75">
        <v>63523</v>
      </c>
      <c r="AR13" s="75">
        <v>0</v>
      </c>
      <c r="AS13" s="75">
        <f t="shared" si="23"/>
        <v>141056</v>
      </c>
      <c r="AT13" s="75">
        <v>0</v>
      </c>
      <c r="AU13" s="75">
        <v>141056</v>
      </c>
      <c r="AV13" s="75">
        <v>0</v>
      </c>
      <c r="AW13" s="75">
        <v>0</v>
      </c>
      <c r="AX13" s="75">
        <f t="shared" si="24"/>
        <v>36413</v>
      </c>
      <c r="AY13" s="75">
        <v>0</v>
      </c>
      <c r="AZ13" s="75">
        <v>0</v>
      </c>
      <c r="BA13" s="75">
        <v>0</v>
      </c>
      <c r="BB13" s="75">
        <v>36413</v>
      </c>
      <c r="BC13" s="76" t="s">
        <v>124</v>
      </c>
      <c r="BD13" s="75">
        <v>0</v>
      </c>
      <c r="BE13" s="75">
        <v>0</v>
      </c>
      <c r="BF13" s="75">
        <f t="shared" si="25"/>
        <v>296893</v>
      </c>
      <c r="BG13" s="75">
        <f t="shared" si="26"/>
        <v>0</v>
      </c>
      <c r="BH13" s="75">
        <f t="shared" si="27"/>
        <v>0</v>
      </c>
      <c r="BI13" s="75">
        <v>0</v>
      </c>
      <c r="BJ13" s="75">
        <v>0</v>
      </c>
      <c r="BK13" s="75">
        <v>0</v>
      </c>
      <c r="BL13" s="75">
        <v>0</v>
      </c>
      <c r="BM13" s="75">
        <v>0</v>
      </c>
      <c r="BN13" s="76" t="s">
        <v>124</v>
      </c>
      <c r="BO13" s="75">
        <f t="shared" si="28"/>
        <v>0</v>
      </c>
      <c r="BP13" s="75">
        <f t="shared" si="29"/>
        <v>0</v>
      </c>
      <c r="BQ13" s="75">
        <v>0</v>
      </c>
      <c r="BR13" s="75">
        <v>0</v>
      </c>
      <c r="BS13" s="75">
        <v>0</v>
      </c>
      <c r="BT13" s="75">
        <v>0</v>
      </c>
      <c r="BU13" s="75">
        <f t="shared" si="30"/>
        <v>0</v>
      </c>
      <c r="BV13" s="75">
        <v>0</v>
      </c>
      <c r="BW13" s="75">
        <v>0</v>
      </c>
      <c r="BX13" s="75">
        <v>0</v>
      </c>
      <c r="BY13" s="75">
        <v>0</v>
      </c>
      <c r="BZ13" s="75">
        <f t="shared" si="31"/>
        <v>0</v>
      </c>
      <c r="CA13" s="75">
        <v>0</v>
      </c>
      <c r="CB13" s="75">
        <v>0</v>
      </c>
      <c r="CC13" s="75">
        <v>0</v>
      </c>
      <c r="CD13" s="75">
        <v>0</v>
      </c>
      <c r="CE13" s="76" t="s">
        <v>293</v>
      </c>
      <c r="CF13" s="75">
        <v>0</v>
      </c>
      <c r="CG13" s="75">
        <v>0</v>
      </c>
      <c r="CH13" s="75">
        <f t="shared" si="32"/>
        <v>0</v>
      </c>
      <c r="CI13" s="75">
        <f t="shared" si="33"/>
        <v>0</v>
      </c>
      <c r="CJ13" s="75">
        <f t="shared" si="34"/>
        <v>0</v>
      </c>
      <c r="CK13" s="75">
        <f t="shared" si="35"/>
        <v>0</v>
      </c>
      <c r="CL13" s="75">
        <f t="shared" si="36"/>
        <v>0</v>
      </c>
      <c r="CM13" s="75">
        <f t="shared" si="37"/>
        <v>0</v>
      </c>
      <c r="CN13" s="75">
        <f t="shared" si="38"/>
        <v>0</v>
      </c>
      <c r="CO13" s="75">
        <f t="shared" si="39"/>
        <v>0</v>
      </c>
      <c r="CP13" s="76" t="s">
        <v>293</v>
      </c>
      <c r="CQ13" s="75">
        <f t="shared" si="40"/>
        <v>296893</v>
      </c>
      <c r="CR13" s="75">
        <f t="shared" si="41"/>
        <v>119424</v>
      </c>
      <c r="CS13" s="75">
        <f t="shared" si="42"/>
        <v>55901</v>
      </c>
      <c r="CT13" s="75">
        <f t="shared" si="43"/>
        <v>0</v>
      </c>
      <c r="CU13" s="75">
        <f t="shared" si="44"/>
        <v>63523</v>
      </c>
      <c r="CV13" s="75">
        <f t="shared" si="45"/>
        <v>0</v>
      </c>
      <c r="CW13" s="75">
        <f t="shared" si="46"/>
        <v>141056</v>
      </c>
      <c r="CX13" s="75">
        <f t="shared" si="47"/>
        <v>0</v>
      </c>
      <c r="CY13" s="75">
        <f t="shared" si="48"/>
        <v>141056</v>
      </c>
      <c r="CZ13" s="75">
        <f t="shared" si="49"/>
        <v>0</v>
      </c>
      <c r="DA13" s="75">
        <f t="shared" si="50"/>
        <v>0</v>
      </c>
      <c r="DB13" s="75">
        <f t="shared" si="51"/>
        <v>36413</v>
      </c>
      <c r="DC13" s="75">
        <f t="shared" si="52"/>
        <v>0</v>
      </c>
      <c r="DD13" s="75">
        <f t="shared" si="53"/>
        <v>0</v>
      </c>
      <c r="DE13" s="75">
        <f t="shared" si="54"/>
        <v>0</v>
      </c>
      <c r="DF13" s="75">
        <f t="shared" si="55"/>
        <v>36413</v>
      </c>
      <c r="DG13" s="76" t="s">
        <v>293</v>
      </c>
      <c r="DH13" s="75">
        <f t="shared" si="56"/>
        <v>0</v>
      </c>
      <c r="DI13" s="75">
        <f t="shared" si="57"/>
        <v>0</v>
      </c>
      <c r="DJ13" s="75">
        <f t="shared" si="58"/>
        <v>296893</v>
      </c>
    </row>
    <row r="14" spans="1:114" s="50" customFormat="1" ht="12" customHeight="1">
      <c r="A14" s="53" t="s">
        <v>294</v>
      </c>
      <c r="B14" s="54" t="s">
        <v>295</v>
      </c>
      <c r="C14" s="53" t="s">
        <v>296</v>
      </c>
      <c r="D14" s="75">
        <f t="shared" si="6"/>
        <v>851</v>
      </c>
      <c r="E14" s="75">
        <f t="shared" si="7"/>
        <v>851</v>
      </c>
      <c r="F14" s="75">
        <v>0</v>
      </c>
      <c r="G14" s="75">
        <v>0</v>
      </c>
      <c r="H14" s="75">
        <v>0</v>
      </c>
      <c r="I14" s="75">
        <v>851</v>
      </c>
      <c r="J14" s="75">
        <v>147335</v>
      </c>
      <c r="K14" s="75"/>
      <c r="L14" s="75">
        <v>0</v>
      </c>
      <c r="M14" s="75">
        <f t="shared" si="8"/>
        <v>1727</v>
      </c>
      <c r="N14" s="75">
        <f t="shared" si="9"/>
        <v>1727</v>
      </c>
      <c r="O14" s="75">
        <v>0</v>
      </c>
      <c r="P14" s="75">
        <v>0</v>
      </c>
      <c r="Q14" s="75">
        <v>0</v>
      </c>
      <c r="R14" s="75">
        <v>1727</v>
      </c>
      <c r="S14" s="75">
        <v>161726</v>
      </c>
      <c r="T14" s="75">
        <v>0</v>
      </c>
      <c r="U14" s="75">
        <v>0</v>
      </c>
      <c r="V14" s="75">
        <f t="shared" si="10"/>
        <v>2578</v>
      </c>
      <c r="W14" s="75">
        <f t="shared" si="11"/>
        <v>2578</v>
      </c>
      <c r="X14" s="75">
        <f t="shared" si="12"/>
        <v>0</v>
      </c>
      <c r="Y14" s="75">
        <f t="shared" si="13"/>
        <v>0</v>
      </c>
      <c r="Z14" s="75">
        <f t="shared" si="14"/>
        <v>0</v>
      </c>
      <c r="AA14" s="75">
        <f t="shared" si="15"/>
        <v>2578</v>
      </c>
      <c r="AB14" s="75">
        <f t="shared" si="16"/>
        <v>309061</v>
      </c>
      <c r="AC14" s="75">
        <f t="shared" si="17"/>
        <v>0</v>
      </c>
      <c r="AD14" s="75">
        <f t="shared" si="18"/>
        <v>0</v>
      </c>
      <c r="AE14" s="75">
        <f t="shared" si="19"/>
        <v>25056</v>
      </c>
      <c r="AF14" s="75">
        <f t="shared" si="20"/>
        <v>25056</v>
      </c>
      <c r="AG14" s="75">
        <v>0</v>
      </c>
      <c r="AH14" s="75">
        <v>25056</v>
      </c>
      <c r="AI14" s="75">
        <v>0</v>
      </c>
      <c r="AJ14" s="75">
        <v>0</v>
      </c>
      <c r="AK14" s="75">
        <v>0</v>
      </c>
      <c r="AL14" s="76" t="s">
        <v>124</v>
      </c>
      <c r="AM14" s="75">
        <f t="shared" si="21"/>
        <v>123130</v>
      </c>
      <c r="AN14" s="75">
        <f t="shared" si="22"/>
        <v>28244</v>
      </c>
      <c r="AO14" s="75">
        <v>12227</v>
      </c>
      <c r="AP14" s="75">
        <v>0</v>
      </c>
      <c r="AQ14" s="75">
        <v>16017</v>
      </c>
      <c r="AR14" s="75">
        <v>0</v>
      </c>
      <c r="AS14" s="75">
        <f t="shared" si="23"/>
        <v>17658</v>
      </c>
      <c r="AT14" s="75">
        <v>0</v>
      </c>
      <c r="AU14" s="75">
        <v>17658</v>
      </c>
      <c r="AV14" s="75">
        <v>0</v>
      </c>
      <c r="AW14" s="75">
        <v>0</v>
      </c>
      <c r="AX14" s="75">
        <f t="shared" si="24"/>
        <v>77228</v>
      </c>
      <c r="AY14" s="75">
        <v>0</v>
      </c>
      <c r="AZ14" s="75">
        <v>76225</v>
      </c>
      <c r="BA14" s="75">
        <v>1003</v>
      </c>
      <c r="BB14" s="75">
        <v>0</v>
      </c>
      <c r="BC14" s="76" t="s">
        <v>297</v>
      </c>
      <c r="BD14" s="75">
        <v>0</v>
      </c>
      <c r="BE14" s="75">
        <v>0</v>
      </c>
      <c r="BF14" s="75">
        <f t="shared" si="25"/>
        <v>148186</v>
      </c>
      <c r="BG14" s="75">
        <f t="shared" si="26"/>
        <v>11404</v>
      </c>
      <c r="BH14" s="75">
        <f t="shared" si="27"/>
        <v>11404</v>
      </c>
      <c r="BI14" s="75">
        <v>0</v>
      </c>
      <c r="BJ14" s="75">
        <v>11404</v>
      </c>
      <c r="BK14" s="75">
        <v>0</v>
      </c>
      <c r="BL14" s="75">
        <v>0</v>
      </c>
      <c r="BM14" s="75">
        <v>0</v>
      </c>
      <c r="BN14" s="76" t="s">
        <v>124</v>
      </c>
      <c r="BO14" s="75">
        <f t="shared" si="28"/>
        <v>152049</v>
      </c>
      <c r="BP14" s="75">
        <f t="shared" si="29"/>
        <v>61060</v>
      </c>
      <c r="BQ14" s="75">
        <v>27180</v>
      </c>
      <c r="BR14" s="75">
        <v>0</v>
      </c>
      <c r="BS14" s="75">
        <v>33880</v>
      </c>
      <c r="BT14" s="75">
        <v>0</v>
      </c>
      <c r="BU14" s="75">
        <f t="shared" si="30"/>
        <v>74944</v>
      </c>
      <c r="BV14" s="75">
        <v>0</v>
      </c>
      <c r="BW14" s="75">
        <v>74944</v>
      </c>
      <c r="BX14" s="75">
        <v>0</v>
      </c>
      <c r="BY14" s="75">
        <v>0</v>
      </c>
      <c r="BZ14" s="75">
        <f t="shared" si="31"/>
        <v>16045</v>
      </c>
      <c r="CA14" s="75">
        <v>0</v>
      </c>
      <c r="CB14" s="75">
        <v>15264</v>
      </c>
      <c r="CC14" s="75">
        <v>781</v>
      </c>
      <c r="CD14" s="75">
        <v>0</v>
      </c>
      <c r="CE14" s="76" t="s">
        <v>298</v>
      </c>
      <c r="CF14" s="75">
        <v>0</v>
      </c>
      <c r="CG14" s="75">
        <v>0</v>
      </c>
      <c r="CH14" s="75">
        <f t="shared" si="32"/>
        <v>163453</v>
      </c>
      <c r="CI14" s="75">
        <f t="shared" si="33"/>
        <v>36460</v>
      </c>
      <c r="CJ14" s="75">
        <f t="shared" si="34"/>
        <v>36460</v>
      </c>
      <c r="CK14" s="75">
        <f t="shared" si="35"/>
        <v>0</v>
      </c>
      <c r="CL14" s="75">
        <f t="shared" si="36"/>
        <v>36460</v>
      </c>
      <c r="CM14" s="75">
        <f t="shared" si="37"/>
        <v>0</v>
      </c>
      <c r="CN14" s="75">
        <f t="shared" si="38"/>
        <v>0</v>
      </c>
      <c r="CO14" s="75">
        <f t="shared" si="39"/>
        <v>0</v>
      </c>
      <c r="CP14" s="76" t="s">
        <v>298</v>
      </c>
      <c r="CQ14" s="75">
        <f t="shared" si="40"/>
        <v>275179</v>
      </c>
      <c r="CR14" s="75">
        <f t="shared" si="41"/>
        <v>89304</v>
      </c>
      <c r="CS14" s="75">
        <f t="shared" si="42"/>
        <v>39407</v>
      </c>
      <c r="CT14" s="75">
        <f t="shared" si="43"/>
        <v>0</v>
      </c>
      <c r="CU14" s="75">
        <f t="shared" si="44"/>
        <v>49897</v>
      </c>
      <c r="CV14" s="75">
        <f t="shared" si="45"/>
        <v>0</v>
      </c>
      <c r="CW14" s="75">
        <f t="shared" si="46"/>
        <v>92602</v>
      </c>
      <c r="CX14" s="75">
        <f t="shared" si="47"/>
        <v>0</v>
      </c>
      <c r="CY14" s="75">
        <f t="shared" si="48"/>
        <v>92602</v>
      </c>
      <c r="CZ14" s="75">
        <f t="shared" si="49"/>
        <v>0</v>
      </c>
      <c r="DA14" s="75">
        <f t="shared" si="50"/>
        <v>0</v>
      </c>
      <c r="DB14" s="75">
        <f t="shared" si="51"/>
        <v>93273</v>
      </c>
      <c r="DC14" s="75">
        <f t="shared" si="52"/>
        <v>0</v>
      </c>
      <c r="DD14" s="75">
        <f t="shared" si="53"/>
        <v>91489</v>
      </c>
      <c r="DE14" s="75">
        <f t="shared" si="54"/>
        <v>1784</v>
      </c>
      <c r="DF14" s="75">
        <f t="shared" si="55"/>
        <v>0</v>
      </c>
      <c r="DG14" s="76" t="s">
        <v>298</v>
      </c>
      <c r="DH14" s="75">
        <f t="shared" si="56"/>
        <v>0</v>
      </c>
      <c r="DI14" s="75">
        <f t="shared" si="57"/>
        <v>0</v>
      </c>
      <c r="DJ14" s="75">
        <f t="shared" si="58"/>
        <v>311639</v>
      </c>
    </row>
    <row r="15" spans="1:114" s="50" customFormat="1" ht="12" customHeight="1">
      <c r="A15" s="53" t="s">
        <v>299</v>
      </c>
      <c r="B15" s="54" t="s">
        <v>300</v>
      </c>
      <c r="C15" s="53" t="s">
        <v>301</v>
      </c>
      <c r="D15" s="75">
        <f t="shared" si="6"/>
        <v>55157</v>
      </c>
      <c r="E15" s="75">
        <f t="shared" si="7"/>
        <v>49292</v>
      </c>
      <c r="F15" s="75">
        <v>0</v>
      </c>
      <c r="G15" s="75">
        <v>0</v>
      </c>
      <c r="H15" s="75">
        <v>0</v>
      </c>
      <c r="I15" s="75">
        <v>33681</v>
      </c>
      <c r="J15" s="75">
        <v>17686</v>
      </c>
      <c r="K15" s="75">
        <v>15611</v>
      </c>
      <c r="L15" s="75">
        <v>5865</v>
      </c>
      <c r="M15" s="75">
        <f t="shared" si="8"/>
        <v>0</v>
      </c>
      <c r="N15" s="75">
        <f t="shared" si="9"/>
        <v>0</v>
      </c>
      <c r="O15" s="75">
        <v>0</v>
      </c>
      <c r="P15" s="75">
        <v>0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f t="shared" si="10"/>
        <v>55157</v>
      </c>
      <c r="W15" s="75">
        <f t="shared" si="11"/>
        <v>49292</v>
      </c>
      <c r="X15" s="75">
        <f t="shared" si="12"/>
        <v>0</v>
      </c>
      <c r="Y15" s="75">
        <f t="shared" si="13"/>
        <v>0</v>
      </c>
      <c r="Z15" s="75">
        <f t="shared" si="14"/>
        <v>0</v>
      </c>
      <c r="AA15" s="75">
        <f t="shared" si="15"/>
        <v>33681</v>
      </c>
      <c r="AB15" s="75">
        <f t="shared" si="16"/>
        <v>17686</v>
      </c>
      <c r="AC15" s="75">
        <f t="shared" si="17"/>
        <v>15611</v>
      </c>
      <c r="AD15" s="75">
        <f t="shared" si="18"/>
        <v>5865</v>
      </c>
      <c r="AE15" s="75">
        <f t="shared" si="19"/>
        <v>2992</v>
      </c>
      <c r="AF15" s="75">
        <f t="shared" si="20"/>
        <v>2992</v>
      </c>
      <c r="AG15" s="75">
        <v>0</v>
      </c>
      <c r="AH15" s="75">
        <v>2992</v>
      </c>
      <c r="AI15" s="75">
        <v>0</v>
      </c>
      <c r="AJ15" s="75">
        <v>0</v>
      </c>
      <c r="AK15" s="75">
        <v>0</v>
      </c>
      <c r="AL15" s="76" t="s">
        <v>124</v>
      </c>
      <c r="AM15" s="75">
        <f t="shared" si="21"/>
        <v>65206</v>
      </c>
      <c r="AN15" s="75">
        <f t="shared" si="22"/>
        <v>10278</v>
      </c>
      <c r="AO15" s="75">
        <v>2082</v>
      </c>
      <c r="AP15" s="75">
        <v>0</v>
      </c>
      <c r="AQ15" s="75">
        <v>8196</v>
      </c>
      <c r="AR15" s="75">
        <v>0</v>
      </c>
      <c r="AS15" s="75">
        <f t="shared" si="23"/>
        <v>15728</v>
      </c>
      <c r="AT15" s="75">
        <v>0</v>
      </c>
      <c r="AU15" s="75">
        <v>15728</v>
      </c>
      <c r="AV15" s="75">
        <v>0</v>
      </c>
      <c r="AW15" s="75">
        <v>0</v>
      </c>
      <c r="AX15" s="75">
        <f t="shared" si="24"/>
        <v>39200</v>
      </c>
      <c r="AY15" s="75">
        <v>0</v>
      </c>
      <c r="AZ15" s="75">
        <v>33628</v>
      </c>
      <c r="BA15" s="75">
        <v>4793</v>
      </c>
      <c r="BB15" s="75">
        <v>779</v>
      </c>
      <c r="BC15" s="76" t="s">
        <v>302</v>
      </c>
      <c r="BD15" s="75">
        <v>0</v>
      </c>
      <c r="BE15" s="75">
        <v>4645</v>
      </c>
      <c r="BF15" s="75">
        <f t="shared" si="25"/>
        <v>72843</v>
      </c>
      <c r="BG15" s="75">
        <f t="shared" si="26"/>
        <v>0</v>
      </c>
      <c r="BH15" s="75">
        <f t="shared" si="27"/>
        <v>0</v>
      </c>
      <c r="BI15" s="75">
        <v>0</v>
      </c>
      <c r="BJ15" s="75">
        <v>0</v>
      </c>
      <c r="BK15" s="75">
        <v>0</v>
      </c>
      <c r="BL15" s="75">
        <v>0</v>
      </c>
      <c r="BM15" s="75">
        <v>0</v>
      </c>
      <c r="BN15" s="76" t="s">
        <v>124</v>
      </c>
      <c r="BO15" s="75">
        <f t="shared" si="28"/>
        <v>0</v>
      </c>
      <c r="BP15" s="75">
        <f t="shared" si="29"/>
        <v>0</v>
      </c>
      <c r="BQ15" s="75">
        <v>0</v>
      </c>
      <c r="BR15" s="75">
        <v>0</v>
      </c>
      <c r="BS15" s="75">
        <v>0</v>
      </c>
      <c r="BT15" s="75">
        <v>0</v>
      </c>
      <c r="BU15" s="75">
        <f t="shared" si="30"/>
        <v>0</v>
      </c>
      <c r="BV15" s="75">
        <v>0</v>
      </c>
      <c r="BW15" s="75">
        <v>0</v>
      </c>
      <c r="BX15" s="75">
        <v>0</v>
      </c>
      <c r="BY15" s="75">
        <v>0</v>
      </c>
      <c r="BZ15" s="75">
        <f t="shared" si="31"/>
        <v>0</v>
      </c>
      <c r="CA15" s="75">
        <v>0</v>
      </c>
      <c r="CB15" s="75">
        <v>0</v>
      </c>
      <c r="CC15" s="75">
        <v>0</v>
      </c>
      <c r="CD15" s="75">
        <v>0</v>
      </c>
      <c r="CE15" s="76" t="s">
        <v>303</v>
      </c>
      <c r="CF15" s="75">
        <v>0</v>
      </c>
      <c r="CG15" s="75">
        <v>0</v>
      </c>
      <c r="CH15" s="75">
        <f t="shared" si="32"/>
        <v>0</v>
      </c>
      <c r="CI15" s="75">
        <f t="shared" si="33"/>
        <v>2992</v>
      </c>
      <c r="CJ15" s="75">
        <f t="shared" si="34"/>
        <v>2992</v>
      </c>
      <c r="CK15" s="75">
        <f t="shared" si="35"/>
        <v>0</v>
      </c>
      <c r="CL15" s="75">
        <f t="shared" si="36"/>
        <v>2992</v>
      </c>
      <c r="CM15" s="75">
        <f t="shared" si="37"/>
        <v>0</v>
      </c>
      <c r="CN15" s="75">
        <f t="shared" si="38"/>
        <v>0</v>
      </c>
      <c r="CO15" s="75">
        <f t="shared" si="39"/>
        <v>0</v>
      </c>
      <c r="CP15" s="76" t="s">
        <v>303</v>
      </c>
      <c r="CQ15" s="75">
        <f t="shared" si="40"/>
        <v>65206</v>
      </c>
      <c r="CR15" s="75">
        <f t="shared" si="41"/>
        <v>10278</v>
      </c>
      <c r="CS15" s="75">
        <f t="shared" si="42"/>
        <v>2082</v>
      </c>
      <c r="CT15" s="75">
        <f t="shared" si="43"/>
        <v>0</v>
      </c>
      <c r="CU15" s="75">
        <f t="shared" si="44"/>
        <v>8196</v>
      </c>
      <c r="CV15" s="75">
        <f t="shared" si="45"/>
        <v>0</v>
      </c>
      <c r="CW15" s="75">
        <f t="shared" si="46"/>
        <v>15728</v>
      </c>
      <c r="CX15" s="75">
        <f t="shared" si="47"/>
        <v>0</v>
      </c>
      <c r="CY15" s="75">
        <f t="shared" si="48"/>
        <v>15728</v>
      </c>
      <c r="CZ15" s="75">
        <f t="shared" si="49"/>
        <v>0</v>
      </c>
      <c r="DA15" s="75">
        <f t="shared" si="50"/>
        <v>0</v>
      </c>
      <c r="DB15" s="75">
        <f t="shared" si="51"/>
        <v>39200</v>
      </c>
      <c r="DC15" s="75">
        <f t="shared" si="52"/>
        <v>0</v>
      </c>
      <c r="DD15" s="75">
        <f t="shared" si="53"/>
        <v>33628</v>
      </c>
      <c r="DE15" s="75">
        <f t="shared" si="54"/>
        <v>4793</v>
      </c>
      <c r="DF15" s="75">
        <f t="shared" si="55"/>
        <v>779</v>
      </c>
      <c r="DG15" s="76" t="s">
        <v>303</v>
      </c>
      <c r="DH15" s="75">
        <f t="shared" si="56"/>
        <v>0</v>
      </c>
      <c r="DI15" s="75">
        <f t="shared" si="57"/>
        <v>4645</v>
      </c>
      <c r="DJ15" s="75">
        <f t="shared" si="58"/>
        <v>72843</v>
      </c>
    </row>
    <row r="16" spans="1:114" s="50" customFormat="1" ht="12" customHeight="1">
      <c r="A16" s="53" t="s">
        <v>304</v>
      </c>
      <c r="B16" s="54" t="s">
        <v>305</v>
      </c>
      <c r="C16" s="53" t="s">
        <v>306</v>
      </c>
      <c r="D16" s="75">
        <f t="shared" si="6"/>
        <v>553546</v>
      </c>
      <c r="E16" s="75">
        <f t="shared" si="7"/>
        <v>429567</v>
      </c>
      <c r="F16" s="75">
        <v>0</v>
      </c>
      <c r="G16" s="75">
        <v>0</v>
      </c>
      <c r="H16" s="75">
        <v>407337</v>
      </c>
      <c r="I16" s="75">
        <v>12007</v>
      </c>
      <c r="J16" s="75">
        <v>433138</v>
      </c>
      <c r="K16" s="75">
        <v>10223</v>
      </c>
      <c r="L16" s="75">
        <v>123979</v>
      </c>
      <c r="M16" s="75">
        <f t="shared" si="8"/>
        <v>0</v>
      </c>
      <c r="N16" s="75">
        <f t="shared" si="9"/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>
        <v>0</v>
      </c>
      <c r="U16" s="75">
        <v>0</v>
      </c>
      <c r="V16" s="75">
        <f t="shared" si="10"/>
        <v>553546</v>
      </c>
      <c r="W16" s="75">
        <f t="shared" si="11"/>
        <v>429567</v>
      </c>
      <c r="X16" s="75">
        <f t="shared" si="12"/>
        <v>0</v>
      </c>
      <c r="Y16" s="75">
        <f t="shared" si="13"/>
        <v>0</v>
      </c>
      <c r="Z16" s="75">
        <f t="shared" si="14"/>
        <v>407337</v>
      </c>
      <c r="AA16" s="75">
        <f t="shared" si="15"/>
        <v>12007</v>
      </c>
      <c r="AB16" s="75">
        <f t="shared" si="16"/>
        <v>433138</v>
      </c>
      <c r="AC16" s="75">
        <f t="shared" si="17"/>
        <v>10223</v>
      </c>
      <c r="AD16" s="75">
        <f t="shared" si="18"/>
        <v>123979</v>
      </c>
      <c r="AE16" s="75">
        <f t="shared" si="19"/>
        <v>407337</v>
      </c>
      <c r="AF16" s="75">
        <f t="shared" si="20"/>
        <v>407337</v>
      </c>
      <c r="AG16" s="75">
        <v>0</v>
      </c>
      <c r="AH16" s="75">
        <v>145338</v>
      </c>
      <c r="AI16" s="75">
        <v>261999</v>
      </c>
      <c r="AJ16" s="75">
        <v>0</v>
      </c>
      <c r="AK16" s="75">
        <v>0</v>
      </c>
      <c r="AL16" s="76" t="s">
        <v>307</v>
      </c>
      <c r="AM16" s="75">
        <f t="shared" si="21"/>
        <v>561512</v>
      </c>
      <c r="AN16" s="75">
        <f t="shared" si="22"/>
        <v>78670</v>
      </c>
      <c r="AO16" s="75">
        <v>22976</v>
      </c>
      <c r="AP16" s="75">
        <v>0</v>
      </c>
      <c r="AQ16" s="75">
        <v>55694</v>
      </c>
      <c r="AR16" s="75">
        <v>0</v>
      </c>
      <c r="AS16" s="75">
        <f t="shared" si="23"/>
        <v>282446</v>
      </c>
      <c r="AT16" s="75">
        <v>0</v>
      </c>
      <c r="AU16" s="75">
        <v>282446</v>
      </c>
      <c r="AV16" s="75">
        <v>0</v>
      </c>
      <c r="AW16" s="75">
        <v>0</v>
      </c>
      <c r="AX16" s="75">
        <f t="shared" si="24"/>
        <v>200396</v>
      </c>
      <c r="AY16" s="75">
        <v>0</v>
      </c>
      <c r="AZ16" s="75">
        <v>200396</v>
      </c>
      <c r="BA16" s="75">
        <v>0</v>
      </c>
      <c r="BB16" s="75">
        <v>0</v>
      </c>
      <c r="BC16" s="76" t="s">
        <v>124</v>
      </c>
      <c r="BD16" s="75">
        <v>0</v>
      </c>
      <c r="BE16" s="75">
        <v>17835</v>
      </c>
      <c r="BF16" s="75">
        <f t="shared" si="25"/>
        <v>986684</v>
      </c>
      <c r="BG16" s="75">
        <f t="shared" si="26"/>
        <v>0</v>
      </c>
      <c r="BH16" s="75">
        <f t="shared" si="27"/>
        <v>0</v>
      </c>
      <c r="BI16" s="75">
        <v>0</v>
      </c>
      <c r="BJ16" s="75">
        <v>0</v>
      </c>
      <c r="BK16" s="75">
        <v>0</v>
      </c>
      <c r="BL16" s="75">
        <v>0</v>
      </c>
      <c r="BM16" s="75">
        <v>0</v>
      </c>
      <c r="BN16" s="76" t="s">
        <v>308</v>
      </c>
      <c r="BO16" s="75">
        <f t="shared" si="28"/>
        <v>0</v>
      </c>
      <c r="BP16" s="75">
        <f t="shared" si="29"/>
        <v>0</v>
      </c>
      <c r="BQ16" s="75">
        <v>0</v>
      </c>
      <c r="BR16" s="75">
        <v>0</v>
      </c>
      <c r="BS16" s="75">
        <v>0</v>
      </c>
      <c r="BT16" s="75">
        <v>0</v>
      </c>
      <c r="BU16" s="75">
        <f t="shared" si="30"/>
        <v>0</v>
      </c>
      <c r="BV16" s="75">
        <v>0</v>
      </c>
      <c r="BW16" s="75">
        <v>0</v>
      </c>
      <c r="BX16" s="75">
        <v>0</v>
      </c>
      <c r="BY16" s="75">
        <v>0</v>
      </c>
      <c r="BZ16" s="75">
        <f t="shared" si="31"/>
        <v>0</v>
      </c>
      <c r="CA16" s="75">
        <v>0</v>
      </c>
      <c r="CB16" s="75">
        <v>0</v>
      </c>
      <c r="CC16" s="75">
        <v>0</v>
      </c>
      <c r="CD16" s="75">
        <v>0</v>
      </c>
      <c r="CE16" s="76" t="s">
        <v>309</v>
      </c>
      <c r="CF16" s="75">
        <v>0</v>
      </c>
      <c r="CG16" s="75">
        <v>0</v>
      </c>
      <c r="CH16" s="75">
        <f t="shared" si="32"/>
        <v>0</v>
      </c>
      <c r="CI16" s="75">
        <f t="shared" si="33"/>
        <v>407337</v>
      </c>
      <c r="CJ16" s="75">
        <f t="shared" si="34"/>
        <v>407337</v>
      </c>
      <c r="CK16" s="75">
        <f t="shared" si="35"/>
        <v>0</v>
      </c>
      <c r="CL16" s="75">
        <f t="shared" si="36"/>
        <v>145338</v>
      </c>
      <c r="CM16" s="75">
        <f t="shared" si="37"/>
        <v>261999</v>
      </c>
      <c r="CN16" s="75">
        <f t="shared" si="38"/>
        <v>0</v>
      </c>
      <c r="CO16" s="75">
        <f t="shared" si="39"/>
        <v>0</v>
      </c>
      <c r="CP16" s="76" t="s">
        <v>309</v>
      </c>
      <c r="CQ16" s="75">
        <f t="shared" si="40"/>
        <v>561512</v>
      </c>
      <c r="CR16" s="75">
        <f t="shared" si="41"/>
        <v>78670</v>
      </c>
      <c r="CS16" s="75">
        <f t="shared" si="42"/>
        <v>22976</v>
      </c>
      <c r="CT16" s="75">
        <f t="shared" si="43"/>
        <v>0</v>
      </c>
      <c r="CU16" s="75">
        <f t="shared" si="44"/>
        <v>55694</v>
      </c>
      <c r="CV16" s="75">
        <f t="shared" si="45"/>
        <v>0</v>
      </c>
      <c r="CW16" s="75">
        <f t="shared" si="46"/>
        <v>282446</v>
      </c>
      <c r="CX16" s="75">
        <f t="shared" si="47"/>
        <v>0</v>
      </c>
      <c r="CY16" s="75">
        <f t="shared" si="48"/>
        <v>282446</v>
      </c>
      <c r="CZ16" s="75">
        <f t="shared" si="49"/>
        <v>0</v>
      </c>
      <c r="DA16" s="75">
        <f t="shared" si="50"/>
        <v>0</v>
      </c>
      <c r="DB16" s="75">
        <f t="shared" si="51"/>
        <v>200396</v>
      </c>
      <c r="DC16" s="75">
        <f t="shared" si="52"/>
        <v>0</v>
      </c>
      <c r="DD16" s="75">
        <f t="shared" si="53"/>
        <v>200396</v>
      </c>
      <c r="DE16" s="75">
        <f t="shared" si="54"/>
        <v>0</v>
      </c>
      <c r="DF16" s="75">
        <f t="shared" si="55"/>
        <v>0</v>
      </c>
      <c r="DG16" s="76" t="s">
        <v>309</v>
      </c>
      <c r="DH16" s="75">
        <f t="shared" si="56"/>
        <v>0</v>
      </c>
      <c r="DI16" s="75">
        <f t="shared" si="57"/>
        <v>17835</v>
      </c>
      <c r="DJ16" s="75">
        <f t="shared" si="58"/>
        <v>986684</v>
      </c>
    </row>
    <row r="17" spans="1:114" s="50" customFormat="1" ht="12" customHeight="1">
      <c r="A17" s="53" t="s">
        <v>310</v>
      </c>
      <c r="B17" s="54" t="s">
        <v>311</v>
      </c>
      <c r="C17" s="53" t="s">
        <v>312</v>
      </c>
      <c r="D17" s="75">
        <f t="shared" si="6"/>
        <v>37553</v>
      </c>
      <c r="E17" s="75">
        <f t="shared" si="7"/>
        <v>37553</v>
      </c>
      <c r="F17" s="75">
        <v>0</v>
      </c>
      <c r="G17" s="75">
        <v>0</v>
      </c>
      <c r="H17" s="75">
        <v>0</v>
      </c>
      <c r="I17" s="75">
        <v>15962</v>
      </c>
      <c r="J17" s="75">
        <v>455946</v>
      </c>
      <c r="K17" s="75">
        <v>21591</v>
      </c>
      <c r="L17" s="75"/>
      <c r="M17" s="75">
        <f t="shared" si="8"/>
        <v>0</v>
      </c>
      <c r="N17" s="75">
        <f t="shared" si="9"/>
        <v>0</v>
      </c>
      <c r="O17" s="75">
        <v>0</v>
      </c>
      <c r="P17" s="75">
        <v>0</v>
      </c>
      <c r="Q17" s="75">
        <v>0</v>
      </c>
      <c r="R17" s="75">
        <v>0</v>
      </c>
      <c r="S17" s="75">
        <v>0</v>
      </c>
      <c r="T17" s="75">
        <v>0</v>
      </c>
      <c r="U17" s="75">
        <v>0</v>
      </c>
      <c r="V17" s="75">
        <f t="shared" si="10"/>
        <v>37553</v>
      </c>
      <c r="W17" s="75">
        <f t="shared" si="11"/>
        <v>37553</v>
      </c>
      <c r="X17" s="75">
        <f t="shared" si="12"/>
        <v>0</v>
      </c>
      <c r="Y17" s="75">
        <f t="shared" si="13"/>
        <v>0</v>
      </c>
      <c r="Z17" s="75">
        <f t="shared" si="14"/>
        <v>0</v>
      </c>
      <c r="AA17" s="75">
        <f t="shared" si="15"/>
        <v>15962</v>
      </c>
      <c r="AB17" s="75">
        <f t="shared" si="16"/>
        <v>455946</v>
      </c>
      <c r="AC17" s="75">
        <f t="shared" si="17"/>
        <v>21591</v>
      </c>
      <c r="AD17" s="75">
        <f t="shared" si="18"/>
        <v>0</v>
      </c>
      <c r="AE17" s="75">
        <f t="shared" si="19"/>
        <v>7151</v>
      </c>
      <c r="AF17" s="75">
        <f t="shared" si="20"/>
        <v>0</v>
      </c>
      <c r="AG17" s="75">
        <v>0</v>
      </c>
      <c r="AH17" s="75">
        <v>0</v>
      </c>
      <c r="AI17" s="75">
        <v>0</v>
      </c>
      <c r="AJ17" s="75">
        <v>0</v>
      </c>
      <c r="AK17" s="75">
        <v>7151</v>
      </c>
      <c r="AL17" s="76" t="s">
        <v>313</v>
      </c>
      <c r="AM17" s="75">
        <f t="shared" si="21"/>
        <v>486348</v>
      </c>
      <c r="AN17" s="75">
        <f t="shared" si="22"/>
        <v>29449</v>
      </c>
      <c r="AO17" s="75">
        <v>29449</v>
      </c>
      <c r="AP17" s="75">
        <v>0</v>
      </c>
      <c r="AQ17" s="75">
        <v>0</v>
      </c>
      <c r="AR17" s="75">
        <v>0</v>
      </c>
      <c r="AS17" s="75">
        <f t="shared" si="23"/>
        <v>189594</v>
      </c>
      <c r="AT17" s="75">
        <v>0</v>
      </c>
      <c r="AU17" s="75">
        <v>189594</v>
      </c>
      <c r="AV17" s="75">
        <v>0</v>
      </c>
      <c r="AW17" s="75">
        <v>0</v>
      </c>
      <c r="AX17" s="75">
        <f t="shared" si="24"/>
        <v>267305</v>
      </c>
      <c r="AY17" s="75">
        <v>68588</v>
      </c>
      <c r="AZ17" s="75">
        <v>139813</v>
      </c>
      <c r="BA17" s="75">
        <v>49385</v>
      </c>
      <c r="BB17" s="75">
        <v>9519</v>
      </c>
      <c r="BC17" s="76" t="s">
        <v>313</v>
      </c>
      <c r="BD17" s="75">
        <v>0</v>
      </c>
      <c r="BE17" s="75">
        <v>0</v>
      </c>
      <c r="BF17" s="75">
        <f t="shared" si="25"/>
        <v>493499</v>
      </c>
      <c r="BG17" s="75">
        <f t="shared" si="26"/>
        <v>0</v>
      </c>
      <c r="BH17" s="75">
        <f t="shared" si="27"/>
        <v>0</v>
      </c>
      <c r="BI17" s="75">
        <v>0</v>
      </c>
      <c r="BJ17" s="75">
        <v>0</v>
      </c>
      <c r="BK17" s="75">
        <v>0</v>
      </c>
      <c r="BL17" s="75">
        <v>0</v>
      </c>
      <c r="BM17" s="75">
        <v>0</v>
      </c>
      <c r="BN17" s="76" t="s">
        <v>124</v>
      </c>
      <c r="BO17" s="75">
        <f t="shared" si="28"/>
        <v>0</v>
      </c>
      <c r="BP17" s="75">
        <f t="shared" si="29"/>
        <v>0</v>
      </c>
      <c r="BQ17" s="75">
        <v>0</v>
      </c>
      <c r="BR17" s="75">
        <v>0</v>
      </c>
      <c r="BS17" s="75">
        <v>0</v>
      </c>
      <c r="BT17" s="75">
        <v>0</v>
      </c>
      <c r="BU17" s="75">
        <f t="shared" si="30"/>
        <v>0</v>
      </c>
      <c r="BV17" s="75">
        <v>0</v>
      </c>
      <c r="BW17" s="75">
        <v>0</v>
      </c>
      <c r="BX17" s="75">
        <v>0</v>
      </c>
      <c r="BY17" s="75">
        <v>0</v>
      </c>
      <c r="BZ17" s="75">
        <f t="shared" si="31"/>
        <v>0</v>
      </c>
      <c r="CA17" s="75">
        <v>0</v>
      </c>
      <c r="CB17" s="75">
        <v>0</v>
      </c>
      <c r="CC17" s="75">
        <v>0</v>
      </c>
      <c r="CD17" s="75">
        <v>0</v>
      </c>
      <c r="CE17" s="76" t="s">
        <v>314</v>
      </c>
      <c r="CF17" s="75">
        <v>0</v>
      </c>
      <c r="CG17" s="75">
        <v>0</v>
      </c>
      <c r="CH17" s="75">
        <f t="shared" si="32"/>
        <v>0</v>
      </c>
      <c r="CI17" s="75">
        <f t="shared" si="33"/>
        <v>7151</v>
      </c>
      <c r="CJ17" s="75">
        <f t="shared" si="34"/>
        <v>0</v>
      </c>
      <c r="CK17" s="75">
        <f t="shared" si="35"/>
        <v>0</v>
      </c>
      <c r="CL17" s="75">
        <f t="shared" si="36"/>
        <v>0</v>
      </c>
      <c r="CM17" s="75">
        <f t="shared" si="37"/>
        <v>0</v>
      </c>
      <c r="CN17" s="75">
        <f t="shared" si="38"/>
        <v>0</v>
      </c>
      <c r="CO17" s="75">
        <f t="shared" si="39"/>
        <v>7151</v>
      </c>
      <c r="CP17" s="76" t="s">
        <v>314</v>
      </c>
      <c r="CQ17" s="75">
        <f t="shared" si="40"/>
        <v>486348</v>
      </c>
      <c r="CR17" s="75">
        <f t="shared" si="41"/>
        <v>29449</v>
      </c>
      <c r="CS17" s="75">
        <f t="shared" si="42"/>
        <v>29449</v>
      </c>
      <c r="CT17" s="75">
        <f t="shared" si="43"/>
        <v>0</v>
      </c>
      <c r="CU17" s="75">
        <f t="shared" si="44"/>
        <v>0</v>
      </c>
      <c r="CV17" s="75">
        <f t="shared" si="45"/>
        <v>0</v>
      </c>
      <c r="CW17" s="75">
        <f t="shared" si="46"/>
        <v>189594</v>
      </c>
      <c r="CX17" s="75">
        <f t="shared" si="47"/>
        <v>0</v>
      </c>
      <c r="CY17" s="75">
        <f t="shared" si="48"/>
        <v>189594</v>
      </c>
      <c r="CZ17" s="75">
        <f t="shared" si="49"/>
        <v>0</v>
      </c>
      <c r="DA17" s="75">
        <f t="shared" si="50"/>
        <v>0</v>
      </c>
      <c r="DB17" s="75">
        <f t="shared" si="51"/>
        <v>267305</v>
      </c>
      <c r="DC17" s="75">
        <f t="shared" si="52"/>
        <v>68588</v>
      </c>
      <c r="DD17" s="75">
        <f t="shared" si="53"/>
        <v>139813</v>
      </c>
      <c r="DE17" s="75">
        <f t="shared" si="54"/>
        <v>49385</v>
      </c>
      <c r="DF17" s="75">
        <f t="shared" si="55"/>
        <v>9519</v>
      </c>
      <c r="DG17" s="76" t="s">
        <v>124</v>
      </c>
      <c r="DH17" s="75">
        <f t="shared" si="56"/>
        <v>0</v>
      </c>
      <c r="DI17" s="75">
        <f t="shared" si="57"/>
        <v>0</v>
      </c>
      <c r="DJ17" s="75">
        <f t="shared" si="58"/>
        <v>493499</v>
      </c>
    </row>
    <row r="18" spans="1:114" s="50" customFormat="1" ht="12" customHeight="1">
      <c r="A18" s="53" t="s">
        <v>121</v>
      </c>
      <c r="B18" s="54" t="s">
        <v>315</v>
      </c>
      <c r="C18" s="53" t="s">
        <v>316</v>
      </c>
      <c r="D18" s="75">
        <f t="shared" si="6"/>
        <v>124712</v>
      </c>
      <c r="E18" s="75">
        <f t="shared" si="7"/>
        <v>108995</v>
      </c>
      <c r="F18" s="75">
        <v>0</v>
      </c>
      <c r="G18" s="75">
        <v>0</v>
      </c>
      <c r="H18" s="75">
        <v>0</v>
      </c>
      <c r="I18" s="75">
        <v>95146</v>
      </c>
      <c r="J18" s="75">
        <v>278704</v>
      </c>
      <c r="K18" s="75">
        <v>13849</v>
      </c>
      <c r="L18" s="75">
        <v>15717</v>
      </c>
      <c r="M18" s="75">
        <f t="shared" si="8"/>
        <v>0</v>
      </c>
      <c r="N18" s="75">
        <f t="shared" si="9"/>
        <v>0</v>
      </c>
      <c r="O18" s="75">
        <v>0</v>
      </c>
      <c r="P18" s="75">
        <v>0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  <c r="V18" s="75">
        <f t="shared" si="10"/>
        <v>124712</v>
      </c>
      <c r="W18" s="75">
        <f t="shared" si="11"/>
        <v>108995</v>
      </c>
      <c r="X18" s="75">
        <f t="shared" si="12"/>
        <v>0</v>
      </c>
      <c r="Y18" s="75">
        <f t="shared" si="13"/>
        <v>0</v>
      </c>
      <c r="Z18" s="75">
        <f t="shared" si="14"/>
        <v>0</v>
      </c>
      <c r="AA18" s="75">
        <f t="shared" si="15"/>
        <v>95146</v>
      </c>
      <c r="AB18" s="75">
        <f t="shared" si="16"/>
        <v>278704</v>
      </c>
      <c r="AC18" s="75">
        <f t="shared" si="17"/>
        <v>13849</v>
      </c>
      <c r="AD18" s="75">
        <f t="shared" si="18"/>
        <v>15717</v>
      </c>
      <c r="AE18" s="75">
        <f t="shared" si="19"/>
        <v>0</v>
      </c>
      <c r="AF18" s="75">
        <f t="shared" si="20"/>
        <v>0</v>
      </c>
      <c r="AG18" s="75">
        <v>0</v>
      </c>
      <c r="AH18" s="75">
        <v>0</v>
      </c>
      <c r="AI18" s="75">
        <v>0</v>
      </c>
      <c r="AJ18" s="75">
        <v>0</v>
      </c>
      <c r="AK18" s="75">
        <v>0</v>
      </c>
      <c r="AL18" s="76" t="s">
        <v>317</v>
      </c>
      <c r="AM18" s="75">
        <f t="shared" si="21"/>
        <v>402567</v>
      </c>
      <c r="AN18" s="75">
        <f t="shared" si="22"/>
        <v>31109</v>
      </c>
      <c r="AO18" s="75">
        <v>31109</v>
      </c>
      <c r="AP18" s="75">
        <v>0</v>
      </c>
      <c r="AQ18" s="75">
        <v>0</v>
      </c>
      <c r="AR18" s="75">
        <v>0</v>
      </c>
      <c r="AS18" s="75">
        <f t="shared" si="23"/>
        <v>167510</v>
      </c>
      <c r="AT18" s="75">
        <v>0</v>
      </c>
      <c r="AU18" s="75">
        <v>167510</v>
      </c>
      <c r="AV18" s="75">
        <v>0</v>
      </c>
      <c r="AW18" s="75">
        <v>0</v>
      </c>
      <c r="AX18" s="75">
        <f t="shared" si="24"/>
        <v>203948</v>
      </c>
      <c r="AY18" s="75">
        <v>0</v>
      </c>
      <c r="AZ18" s="75">
        <v>190274</v>
      </c>
      <c r="BA18" s="75">
        <v>13674</v>
      </c>
      <c r="BB18" s="75">
        <v>0</v>
      </c>
      <c r="BC18" s="76" t="s">
        <v>143</v>
      </c>
      <c r="BD18" s="75">
        <v>0</v>
      </c>
      <c r="BE18" s="75">
        <v>849</v>
      </c>
      <c r="BF18" s="75">
        <f t="shared" si="25"/>
        <v>403416</v>
      </c>
      <c r="BG18" s="75">
        <f t="shared" si="26"/>
        <v>0</v>
      </c>
      <c r="BH18" s="75">
        <f t="shared" si="27"/>
        <v>0</v>
      </c>
      <c r="BI18" s="75">
        <v>0</v>
      </c>
      <c r="BJ18" s="75">
        <v>0</v>
      </c>
      <c r="BK18" s="75">
        <v>0</v>
      </c>
      <c r="BL18" s="75">
        <v>0</v>
      </c>
      <c r="BM18" s="75">
        <v>0</v>
      </c>
      <c r="BN18" s="76" t="s">
        <v>318</v>
      </c>
      <c r="BO18" s="75">
        <f t="shared" si="28"/>
        <v>0</v>
      </c>
      <c r="BP18" s="75">
        <f t="shared" si="29"/>
        <v>0</v>
      </c>
      <c r="BQ18" s="75">
        <v>0</v>
      </c>
      <c r="BR18" s="75">
        <v>0</v>
      </c>
      <c r="BS18" s="75">
        <v>0</v>
      </c>
      <c r="BT18" s="75">
        <v>0</v>
      </c>
      <c r="BU18" s="75">
        <f t="shared" si="30"/>
        <v>0</v>
      </c>
      <c r="BV18" s="75">
        <v>0</v>
      </c>
      <c r="BW18" s="75">
        <v>0</v>
      </c>
      <c r="BX18" s="75">
        <v>0</v>
      </c>
      <c r="BY18" s="75">
        <v>0</v>
      </c>
      <c r="BZ18" s="75">
        <f t="shared" si="31"/>
        <v>0</v>
      </c>
      <c r="CA18" s="75">
        <v>0</v>
      </c>
      <c r="CB18" s="75">
        <v>0</v>
      </c>
      <c r="CC18" s="75">
        <v>0</v>
      </c>
      <c r="CD18" s="75">
        <v>0</v>
      </c>
      <c r="CE18" s="76" t="s">
        <v>124</v>
      </c>
      <c r="CF18" s="75">
        <v>0</v>
      </c>
      <c r="CG18" s="75">
        <v>0</v>
      </c>
      <c r="CH18" s="75">
        <f t="shared" si="32"/>
        <v>0</v>
      </c>
      <c r="CI18" s="75">
        <f t="shared" si="33"/>
        <v>0</v>
      </c>
      <c r="CJ18" s="75">
        <f t="shared" si="34"/>
        <v>0</v>
      </c>
      <c r="CK18" s="75">
        <f t="shared" si="35"/>
        <v>0</v>
      </c>
      <c r="CL18" s="75">
        <f t="shared" si="36"/>
        <v>0</v>
      </c>
      <c r="CM18" s="75">
        <f t="shared" si="37"/>
        <v>0</v>
      </c>
      <c r="CN18" s="75">
        <f t="shared" si="38"/>
        <v>0</v>
      </c>
      <c r="CO18" s="75">
        <f t="shared" si="39"/>
        <v>0</v>
      </c>
      <c r="CP18" s="76" t="s">
        <v>124</v>
      </c>
      <c r="CQ18" s="75">
        <f t="shared" si="40"/>
        <v>402567</v>
      </c>
      <c r="CR18" s="75">
        <f t="shared" si="41"/>
        <v>31109</v>
      </c>
      <c r="CS18" s="75">
        <f t="shared" si="42"/>
        <v>31109</v>
      </c>
      <c r="CT18" s="75">
        <f t="shared" si="43"/>
        <v>0</v>
      </c>
      <c r="CU18" s="75">
        <f t="shared" si="44"/>
        <v>0</v>
      </c>
      <c r="CV18" s="75">
        <f t="shared" si="45"/>
        <v>0</v>
      </c>
      <c r="CW18" s="75">
        <f t="shared" si="46"/>
        <v>167510</v>
      </c>
      <c r="CX18" s="75">
        <f t="shared" si="47"/>
        <v>0</v>
      </c>
      <c r="CY18" s="75">
        <f t="shared" si="48"/>
        <v>167510</v>
      </c>
      <c r="CZ18" s="75">
        <f t="shared" si="49"/>
        <v>0</v>
      </c>
      <c r="DA18" s="75">
        <f t="shared" si="50"/>
        <v>0</v>
      </c>
      <c r="DB18" s="75">
        <f t="shared" si="51"/>
        <v>203948</v>
      </c>
      <c r="DC18" s="75">
        <f t="shared" si="52"/>
        <v>0</v>
      </c>
      <c r="DD18" s="75">
        <f t="shared" si="53"/>
        <v>190274</v>
      </c>
      <c r="DE18" s="75">
        <f t="shared" si="54"/>
        <v>13674</v>
      </c>
      <c r="DF18" s="75">
        <f t="shared" si="55"/>
        <v>0</v>
      </c>
      <c r="DG18" s="76" t="s">
        <v>124</v>
      </c>
      <c r="DH18" s="75">
        <f t="shared" si="56"/>
        <v>0</v>
      </c>
      <c r="DI18" s="75">
        <f t="shared" si="57"/>
        <v>849</v>
      </c>
      <c r="DJ18" s="75">
        <f t="shared" si="58"/>
        <v>403416</v>
      </c>
    </row>
    <row r="19" spans="1:114" s="50" customFormat="1" ht="12" customHeight="1">
      <c r="A19" s="53" t="s">
        <v>121</v>
      </c>
      <c r="B19" s="54" t="s">
        <v>319</v>
      </c>
      <c r="C19" s="53" t="s">
        <v>320</v>
      </c>
      <c r="D19" s="75">
        <f t="shared" si="6"/>
        <v>84603</v>
      </c>
      <c r="E19" s="75">
        <f t="shared" si="7"/>
        <v>45218</v>
      </c>
      <c r="F19" s="75">
        <v>0</v>
      </c>
      <c r="G19" s="75">
        <v>0</v>
      </c>
      <c r="H19" s="75">
        <v>0</v>
      </c>
      <c r="I19" s="75">
        <v>45218</v>
      </c>
      <c r="J19" s="75">
        <v>399183</v>
      </c>
      <c r="K19" s="75">
        <v>0</v>
      </c>
      <c r="L19" s="75">
        <v>39385</v>
      </c>
      <c r="M19" s="75">
        <f t="shared" si="8"/>
        <v>0</v>
      </c>
      <c r="N19" s="75">
        <f t="shared" si="9"/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>
        <v>0</v>
      </c>
      <c r="U19" s="75">
        <v>0</v>
      </c>
      <c r="V19" s="75">
        <f t="shared" si="10"/>
        <v>84603</v>
      </c>
      <c r="W19" s="75">
        <f t="shared" si="11"/>
        <v>45218</v>
      </c>
      <c r="X19" s="75">
        <f t="shared" si="12"/>
        <v>0</v>
      </c>
      <c r="Y19" s="75">
        <f t="shared" si="13"/>
        <v>0</v>
      </c>
      <c r="Z19" s="75">
        <f t="shared" si="14"/>
        <v>0</v>
      </c>
      <c r="AA19" s="75">
        <f t="shared" si="15"/>
        <v>45218</v>
      </c>
      <c r="AB19" s="75">
        <f t="shared" si="16"/>
        <v>399183</v>
      </c>
      <c r="AC19" s="75">
        <f t="shared" si="17"/>
        <v>0</v>
      </c>
      <c r="AD19" s="75">
        <f t="shared" si="18"/>
        <v>39385</v>
      </c>
      <c r="AE19" s="75">
        <f t="shared" si="19"/>
        <v>79521</v>
      </c>
      <c r="AF19" s="75">
        <f t="shared" si="20"/>
        <v>79521</v>
      </c>
      <c r="AG19" s="75">
        <v>0</v>
      </c>
      <c r="AH19" s="75">
        <v>73431</v>
      </c>
      <c r="AI19" s="75">
        <v>6090</v>
      </c>
      <c r="AJ19" s="75">
        <v>0</v>
      </c>
      <c r="AK19" s="75">
        <v>0</v>
      </c>
      <c r="AL19" s="76" t="s">
        <v>317</v>
      </c>
      <c r="AM19" s="75">
        <f t="shared" si="21"/>
        <v>334835</v>
      </c>
      <c r="AN19" s="75">
        <f t="shared" si="22"/>
        <v>120955</v>
      </c>
      <c r="AO19" s="75">
        <v>55883</v>
      </c>
      <c r="AP19" s="75">
        <v>0</v>
      </c>
      <c r="AQ19" s="75">
        <v>57842</v>
      </c>
      <c r="AR19" s="75">
        <v>7230</v>
      </c>
      <c r="AS19" s="75">
        <f t="shared" si="23"/>
        <v>109896</v>
      </c>
      <c r="AT19" s="75">
        <v>0</v>
      </c>
      <c r="AU19" s="75">
        <v>104046</v>
      </c>
      <c r="AV19" s="75">
        <v>5850</v>
      </c>
      <c r="AW19" s="75">
        <v>0</v>
      </c>
      <c r="AX19" s="75">
        <f t="shared" si="24"/>
        <v>103984</v>
      </c>
      <c r="AY19" s="75">
        <v>0</v>
      </c>
      <c r="AZ19" s="75">
        <v>95025</v>
      </c>
      <c r="BA19" s="75">
        <v>0</v>
      </c>
      <c r="BB19" s="75">
        <v>8959</v>
      </c>
      <c r="BC19" s="76" t="s">
        <v>124</v>
      </c>
      <c r="BD19" s="75">
        <v>0</v>
      </c>
      <c r="BE19" s="75">
        <v>69430</v>
      </c>
      <c r="BF19" s="75">
        <f t="shared" si="25"/>
        <v>483786</v>
      </c>
      <c r="BG19" s="75">
        <f t="shared" si="26"/>
        <v>0</v>
      </c>
      <c r="BH19" s="75">
        <f t="shared" si="27"/>
        <v>0</v>
      </c>
      <c r="BI19" s="75">
        <v>0</v>
      </c>
      <c r="BJ19" s="75">
        <v>0</v>
      </c>
      <c r="BK19" s="75">
        <v>0</v>
      </c>
      <c r="BL19" s="75">
        <v>0</v>
      </c>
      <c r="BM19" s="75">
        <v>0</v>
      </c>
      <c r="BN19" s="76" t="s">
        <v>124</v>
      </c>
      <c r="BO19" s="75">
        <f t="shared" si="28"/>
        <v>0</v>
      </c>
      <c r="BP19" s="75">
        <f t="shared" si="29"/>
        <v>0</v>
      </c>
      <c r="BQ19" s="75">
        <v>0</v>
      </c>
      <c r="BR19" s="75">
        <v>0</v>
      </c>
      <c r="BS19" s="75">
        <v>0</v>
      </c>
      <c r="BT19" s="75">
        <v>0</v>
      </c>
      <c r="BU19" s="75">
        <f t="shared" si="30"/>
        <v>0</v>
      </c>
      <c r="BV19" s="75">
        <v>0</v>
      </c>
      <c r="BW19" s="75">
        <v>0</v>
      </c>
      <c r="BX19" s="75">
        <v>0</v>
      </c>
      <c r="BY19" s="75">
        <v>0</v>
      </c>
      <c r="BZ19" s="75">
        <f t="shared" si="31"/>
        <v>0</v>
      </c>
      <c r="CA19" s="75">
        <v>0</v>
      </c>
      <c r="CB19" s="75">
        <v>0</v>
      </c>
      <c r="CC19" s="75">
        <v>0</v>
      </c>
      <c r="CD19" s="75">
        <v>0</v>
      </c>
      <c r="CE19" s="76" t="s">
        <v>124</v>
      </c>
      <c r="CF19" s="75">
        <v>0</v>
      </c>
      <c r="CG19" s="75">
        <v>0</v>
      </c>
      <c r="CH19" s="75">
        <f t="shared" si="32"/>
        <v>0</v>
      </c>
      <c r="CI19" s="75">
        <f t="shared" si="33"/>
        <v>79521</v>
      </c>
      <c r="CJ19" s="75">
        <f t="shared" si="34"/>
        <v>79521</v>
      </c>
      <c r="CK19" s="75">
        <f t="shared" si="35"/>
        <v>0</v>
      </c>
      <c r="CL19" s="75">
        <f t="shared" si="36"/>
        <v>73431</v>
      </c>
      <c r="CM19" s="75">
        <f t="shared" si="37"/>
        <v>6090</v>
      </c>
      <c r="CN19" s="75">
        <f t="shared" si="38"/>
        <v>0</v>
      </c>
      <c r="CO19" s="75">
        <f t="shared" si="39"/>
        <v>0</v>
      </c>
      <c r="CP19" s="76" t="s">
        <v>124</v>
      </c>
      <c r="CQ19" s="75">
        <f t="shared" si="40"/>
        <v>334835</v>
      </c>
      <c r="CR19" s="75">
        <f t="shared" si="41"/>
        <v>120955</v>
      </c>
      <c r="CS19" s="75">
        <f t="shared" si="42"/>
        <v>55883</v>
      </c>
      <c r="CT19" s="75">
        <f t="shared" si="43"/>
        <v>0</v>
      </c>
      <c r="CU19" s="75">
        <f t="shared" si="44"/>
        <v>57842</v>
      </c>
      <c r="CV19" s="75">
        <f t="shared" si="45"/>
        <v>7230</v>
      </c>
      <c r="CW19" s="75">
        <f t="shared" si="46"/>
        <v>109896</v>
      </c>
      <c r="CX19" s="75">
        <f t="shared" si="47"/>
        <v>0</v>
      </c>
      <c r="CY19" s="75">
        <f t="shared" si="48"/>
        <v>104046</v>
      </c>
      <c r="CZ19" s="75">
        <f t="shared" si="49"/>
        <v>5850</v>
      </c>
      <c r="DA19" s="75">
        <f t="shared" si="50"/>
        <v>0</v>
      </c>
      <c r="DB19" s="75">
        <f t="shared" si="51"/>
        <v>103984</v>
      </c>
      <c r="DC19" s="75">
        <f t="shared" si="52"/>
        <v>0</v>
      </c>
      <c r="DD19" s="75">
        <f t="shared" si="53"/>
        <v>95025</v>
      </c>
      <c r="DE19" s="75">
        <f t="shared" si="54"/>
        <v>0</v>
      </c>
      <c r="DF19" s="75">
        <f t="shared" si="55"/>
        <v>8959</v>
      </c>
      <c r="DG19" s="76" t="s">
        <v>124</v>
      </c>
      <c r="DH19" s="75">
        <f t="shared" si="56"/>
        <v>0</v>
      </c>
      <c r="DI19" s="75">
        <f t="shared" si="57"/>
        <v>69430</v>
      </c>
      <c r="DJ19" s="75">
        <f t="shared" si="58"/>
        <v>483786</v>
      </c>
    </row>
    <row r="20" spans="1:114" s="50" customFormat="1" ht="12" customHeight="1">
      <c r="A20" s="53" t="s">
        <v>121</v>
      </c>
      <c r="B20" s="54" t="s">
        <v>321</v>
      </c>
      <c r="C20" s="53" t="s">
        <v>322</v>
      </c>
      <c r="D20" s="75">
        <f t="shared" si="6"/>
        <v>15584</v>
      </c>
      <c r="E20" s="75">
        <f t="shared" si="7"/>
        <v>4854</v>
      </c>
      <c r="F20" s="75">
        <v>4854</v>
      </c>
      <c r="G20" s="75">
        <v>0</v>
      </c>
      <c r="H20" s="75">
        <v>0</v>
      </c>
      <c r="I20" s="75">
        <v>0</v>
      </c>
      <c r="J20" s="75">
        <v>162681</v>
      </c>
      <c r="K20" s="75">
        <v>0</v>
      </c>
      <c r="L20" s="75">
        <v>10730</v>
      </c>
      <c r="M20" s="75">
        <f t="shared" si="8"/>
        <v>0</v>
      </c>
      <c r="N20" s="75">
        <f t="shared" si="9"/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  <c r="T20" s="75">
        <v>0</v>
      </c>
      <c r="U20" s="75">
        <v>0</v>
      </c>
      <c r="V20" s="75">
        <f t="shared" si="10"/>
        <v>15584</v>
      </c>
      <c r="W20" s="75">
        <f t="shared" si="11"/>
        <v>4854</v>
      </c>
      <c r="X20" s="75">
        <f t="shared" si="12"/>
        <v>4854</v>
      </c>
      <c r="Y20" s="75">
        <f t="shared" si="13"/>
        <v>0</v>
      </c>
      <c r="Z20" s="75">
        <f t="shared" si="14"/>
        <v>0</v>
      </c>
      <c r="AA20" s="75">
        <f t="shared" si="15"/>
        <v>0</v>
      </c>
      <c r="AB20" s="75">
        <f t="shared" si="16"/>
        <v>162681</v>
      </c>
      <c r="AC20" s="75">
        <f t="shared" si="17"/>
        <v>0</v>
      </c>
      <c r="AD20" s="75">
        <f t="shared" si="18"/>
        <v>10730</v>
      </c>
      <c r="AE20" s="75">
        <f t="shared" si="19"/>
        <v>13112</v>
      </c>
      <c r="AF20" s="75">
        <f t="shared" si="20"/>
        <v>1200</v>
      </c>
      <c r="AG20" s="75">
        <v>0</v>
      </c>
      <c r="AH20" s="75">
        <v>1200</v>
      </c>
      <c r="AI20" s="75">
        <v>0</v>
      </c>
      <c r="AJ20" s="75">
        <v>0</v>
      </c>
      <c r="AK20" s="75">
        <v>11912</v>
      </c>
      <c r="AL20" s="76" t="s">
        <v>124</v>
      </c>
      <c r="AM20" s="75">
        <f t="shared" si="21"/>
        <v>110909</v>
      </c>
      <c r="AN20" s="75">
        <f t="shared" si="22"/>
        <v>110909</v>
      </c>
      <c r="AO20" s="75">
        <v>110909</v>
      </c>
      <c r="AP20" s="75">
        <v>0</v>
      </c>
      <c r="AQ20" s="75">
        <v>0</v>
      </c>
      <c r="AR20" s="75">
        <v>0</v>
      </c>
      <c r="AS20" s="75">
        <f t="shared" si="23"/>
        <v>0</v>
      </c>
      <c r="AT20" s="75">
        <v>0</v>
      </c>
      <c r="AU20" s="75">
        <v>0</v>
      </c>
      <c r="AV20" s="75">
        <v>0</v>
      </c>
      <c r="AW20" s="75">
        <v>0</v>
      </c>
      <c r="AX20" s="75">
        <f t="shared" si="24"/>
        <v>0</v>
      </c>
      <c r="AY20" s="75">
        <v>0</v>
      </c>
      <c r="AZ20" s="75">
        <v>0</v>
      </c>
      <c r="BA20" s="75">
        <v>0</v>
      </c>
      <c r="BB20" s="75">
        <v>0</v>
      </c>
      <c r="BC20" s="76" t="s">
        <v>124</v>
      </c>
      <c r="BD20" s="75">
        <v>0</v>
      </c>
      <c r="BE20" s="75">
        <v>54244</v>
      </c>
      <c r="BF20" s="75">
        <f t="shared" si="25"/>
        <v>178265</v>
      </c>
      <c r="BG20" s="75">
        <f t="shared" si="26"/>
        <v>0</v>
      </c>
      <c r="BH20" s="75">
        <f t="shared" si="27"/>
        <v>0</v>
      </c>
      <c r="BI20" s="75">
        <v>0</v>
      </c>
      <c r="BJ20" s="75">
        <v>0</v>
      </c>
      <c r="BK20" s="75">
        <v>0</v>
      </c>
      <c r="BL20" s="75">
        <v>0</v>
      </c>
      <c r="BM20" s="75">
        <v>0</v>
      </c>
      <c r="BN20" s="76" t="s">
        <v>124</v>
      </c>
      <c r="BO20" s="75">
        <f t="shared" si="28"/>
        <v>0</v>
      </c>
      <c r="BP20" s="75">
        <f t="shared" si="29"/>
        <v>0</v>
      </c>
      <c r="BQ20" s="75">
        <v>0</v>
      </c>
      <c r="BR20" s="75">
        <v>0</v>
      </c>
      <c r="BS20" s="75">
        <v>0</v>
      </c>
      <c r="BT20" s="75">
        <v>0</v>
      </c>
      <c r="BU20" s="75">
        <f t="shared" si="30"/>
        <v>0</v>
      </c>
      <c r="BV20" s="75">
        <v>0</v>
      </c>
      <c r="BW20" s="75">
        <v>0</v>
      </c>
      <c r="BX20" s="75">
        <v>0</v>
      </c>
      <c r="BY20" s="75">
        <v>0</v>
      </c>
      <c r="BZ20" s="75">
        <f t="shared" si="31"/>
        <v>0</v>
      </c>
      <c r="CA20" s="75">
        <v>0</v>
      </c>
      <c r="CB20" s="75">
        <v>0</v>
      </c>
      <c r="CC20" s="75">
        <v>0</v>
      </c>
      <c r="CD20" s="75">
        <v>0</v>
      </c>
      <c r="CE20" s="76" t="s">
        <v>124</v>
      </c>
      <c r="CF20" s="75">
        <v>0</v>
      </c>
      <c r="CG20" s="75">
        <v>0</v>
      </c>
      <c r="CH20" s="75">
        <f t="shared" si="32"/>
        <v>0</v>
      </c>
      <c r="CI20" s="75">
        <f t="shared" si="33"/>
        <v>13112</v>
      </c>
      <c r="CJ20" s="75">
        <f t="shared" si="34"/>
        <v>1200</v>
      </c>
      <c r="CK20" s="75">
        <f t="shared" si="35"/>
        <v>0</v>
      </c>
      <c r="CL20" s="75">
        <f t="shared" si="36"/>
        <v>1200</v>
      </c>
      <c r="CM20" s="75">
        <f t="shared" si="37"/>
        <v>0</v>
      </c>
      <c r="CN20" s="75">
        <f t="shared" si="38"/>
        <v>0</v>
      </c>
      <c r="CO20" s="75">
        <f t="shared" si="39"/>
        <v>11912</v>
      </c>
      <c r="CP20" s="76" t="s">
        <v>124</v>
      </c>
      <c r="CQ20" s="75">
        <f t="shared" si="40"/>
        <v>110909</v>
      </c>
      <c r="CR20" s="75">
        <f t="shared" si="41"/>
        <v>110909</v>
      </c>
      <c r="CS20" s="75">
        <f t="shared" si="42"/>
        <v>110909</v>
      </c>
      <c r="CT20" s="75">
        <f t="shared" si="43"/>
        <v>0</v>
      </c>
      <c r="CU20" s="75">
        <f t="shared" si="44"/>
        <v>0</v>
      </c>
      <c r="CV20" s="75">
        <f t="shared" si="45"/>
        <v>0</v>
      </c>
      <c r="CW20" s="75">
        <f t="shared" si="46"/>
        <v>0</v>
      </c>
      <c r="CX20" s="75">
        <f t="shared" si="47"/>
        <v>0</v>
      </c>
      <c r="CY20" s="75">
        <f t="shared" si="48"/>
        <v>0</v>
      </c>
      <c r="CZ20" s="75">
        <f t="shared" si="49"/>
        <v>0</v>
      </c>
      <c r="DA20" s="75">
        <f t="shared" si="50"/>
        <v>0</v>
      </c>
      <c r="DB20" s="75">
        <f t="shared" si="51"/>
        <v>0</v>
      </c>
      <c r="DC20" s="75">
        <f t="shared" si="52"/>
        <v>0</v>
      </c>
      <c r="DD20" s="75">
        <f t="shared" si="53"/>
        <v>0</v>
      </c>
      <c r="DE20" s="75">
        <f t="shared" si="54"/>
        <v>0</v>
      </c>
      <c r="DF20" s="75">
        <f t="shared" si="55"/>
        <v>0</v>
      </c>
      <c r="DG20" s="76" t="s">
        <v>124</v>
      </c>
      <c r="DH20" s="75">
        <f t="shared" si="56"/>
        <v>0</v>
      </c>
      <c r="DI20" s="75">
        <f t="shared" si="57"/>
        <v>54244</v>
      </c>
      <c r="DJ20" s="75">
        <f t="shared" si="58"/>
        <v>178265</v>
      </c>
    </row>
    <row r="21" spans="1:114" s="50" customFormat="1" ht="12" customHeight="1">
      <c r="A21" s="53" t="s">
        <v>121</v>
      </c>
      <c r="B21" s="54" t="s">
        <v>323</v>
      </c>
      <c r="C21" s="53" t="s">
        <v>324</v>
      </c>
      <c r="D21" s="75">
        <f t="shared" si="6"/>
        <v>295790</v>
      </c>
      <c r="E21" s="75">
        <f t="shared" si="7"/>
        <v>137195</v>
      </c>
      <c r="F21" s="75">
        <v>0</v>
      </c>
      <c r="G21" s="75">
        <v>0</v>
      </c>
      <c r="H21" s="75">
        <v>0</v>
      </c>
      <c r="I21" s="75">
        <v>137195</v>
      </c>
      <c r="J21" s="75">
        <v>1119183</v>
      </c>
      <c r="K21" s="75">
        <v>0</v>
      </c>
      <c r="L21" s="75">
        <v>158595</v>
      </c>
      <c r="M21" s="75">
        <f t="shared" si="8"/>
        <v>0</v>
      </c>
      <c r="N21" s="75">
        <f t="shared" si="9"/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5">
        <v>0</v>
      </c>
      <c r="U21" s="75">
        <v>0</v>
      </c>
      <c r="V21" s="75">
        <f t="shared" si="10"/>
        <v>295790</v>
      </c>
      <c r="W21" s="75">
        <f t="shared" si="11"/>
        <v>137195</v>
      </c>
      <c r="X21" s="75">
        <f t="shared" si="12"/>
        <v>0</v>
      </c>
      <c r="Y21" s="75">
        <f t="shared" si="13"/>
        <v>0</v>
      </c>
      <c r="Z21" s="75">
        <f t="shared" si="14"/>
        <v>0</v>
      </c>
      <c r="AA21" s="75">
        <f t="shared" si="15"/>
        <v>137195</v>
      </c>
      <c r="AB21" s="75">
        <f t="shared" si="16"/>
        <v>1119183</v>
      </c>
      <c r="AC21" s="75">
        <f t="shared" si="17"/>
        <v>0</v>
      </c>
      <c r="AD21" s="75">
        <f t="shared" si="18"/>
        <v>158595</v>
      </c>
      <c r="AE21" s="75">
        <f t="shared" si="19"/>
        <v>0</v>
      </c>
      <c r="AF21" s="75">
        <f t="shared" si="20"/>
        <v>0</v>
      </c>
      <c r="AG21" s="75">
        <v>0</v>
      </c>
      <c r="AH21" s="75">
        <v>0</v>
      </c>
      <c r="AI21" s="75">
        <v>0</v>
      </c>
      <c r="AJ21" s="75">
        <v>0</v>
      </c>
      <c r="AK21" s="75">
        <v>0</v>
      </c>
      <c r="AL21" s="76" t="s">
        <v>325</v>
      </c>
      <c r="AM21" s="75">
        <f t="shared" si="21"/>
        <v>1414973</v>
      </c>
      <c r="AN21" s="75">
        <f t="shared" si="22"/>
        <v>163987</v>
      </c>
      <c r="AO21" s="75">
        <v>60252</v>
      </c>
      <c r="AP21" s="75">
        <v>0</v>
      </c>
      <c r="AQ21" s="75">
        <v>103735</v>
      </c>
      <c r="AR21" s="75">
        <v>0</v>
      </c>
      <c r="AS21" s="75">
        <f t="shared" si="23"/>
        <v>376240</v>
      </c>
      <c r="AT21" s="75">
        <v>0</v>
      </c>
      <c r="AU21" s="75">
        <v>376240</v>
      </c>
      <c r="AV21" s="75">
        <v>0</v>
      </c>
      <c r="AW21" s="75">
        <v>0</v>
      </c>
      <c r="AX21" s="75">
        <f t="shared" si="24"/>
        <v>873947</v>
      </c>
      <c r="AY21" s="75">
        <v>12154</v>
      </c>
      <c r="AZ21" s="75">
        <v>828825</v>
      </c>
      <c r="BA21" s="75">
        <v>26891</v>
      </c>
      <c r="BB21" s="75">
        <v>6077</v>
      </c>
      <c r="BC21" s="76" t="s">
        <v>326</v>
      </c>
      <c r="BD21" s="75">
        <v>799</v>
      </c>
      <c r="BE21" s="75">
        <v>0</v>
      </c>
      <c r="BF21" s="75">
        <f t="shared" si="25"/>
        <v>1414973</v>
      </c>
      <c r="BG21" s="75">
        <f t="shared" si="26"/>
        <v>0</v>
      </c>
      <c r="BH21" s="75">
        <f t="shared" si="27"/>
        <v>0</v>
      </c>
      <c r="BI21" s="75">
        <v>0</v>
      </c>
      <c r="BJ21" s="75">
        <v>0</v>
      </c>
      <c r="BK21" s="75">
        <v>0</v>
      </c>
      <c r="BL21" s="75">
        <v>0</v>
      </c>
      <c r="BM21" s="75">
        <v>0</v>
      </c>
      <c r="BN21" s="76" t="s">
        <v>314</v>
      </c>
      <c r="BO21" s="75">
        <f t="shared" si="28"/>
        <v>0</v>
      </c>
      <c r="BP21" s="75">
        <f t="shared" si="29"/>
        <v>0</v>
      </c>
      <c r="BQ21" s="75">
        <v>0</v>
      </c>
      <c r="BR21" s="75">
        <v>0</v>
      </c>
      <c r="BS21" s="75">
        <v>0</v>
      </c>
      <c r="BT21" s="75">
        <v>0</v>
      </c>
      <c r="BU21" s="75">
        <f t="shared" si="30"/>
        <v>0</v>
      </c>
      <c r="BV21" s="75">
        <v>0</v>
      </c>
      <c r="BW21" s="75">
        <v>0</v>
      </c>
      <c r="BX21" s="75">
        <v>0</v>
      </c>
      <c r="BY21" s="75">
        <v>0</v>
      </c>
      <c r="BZ21" s="75">
        <f t="shared" si="31"/>
        <v>0</v>
      </c>
      <c r="CA21" s="75">
        <v>0</v>
      </c>
      <c r="CB21" s="75">
        <v>0</v>
      </c>
      <c r="CC21" s="75">
        <v>0</v>
      </c>
      <c r="CD21" s="75">
        <v>0</v>
      </c>
      <c r="CE21" s="76" t="s">
        <v>327</v>
      </c>
      <c r="CF21" s="75">
        <v>0</v>
      </c>
      <c r="CG21" s="75">
        <v>0</v>
      </c>
      <c r="CH21" s="75">
        <f t="shared" si="32"/>
        <v>0</v>
      </c>
      <c r="CI21" s="75">
        <f t="shared" si="33"/>
        <v>0</v>
      </c>
      <c r="CJ21" s="75">
        <f t="shared" si="34"/>
        <v>0</v>
      </c>
      <c r="CK21" s="75">
        <f t="shared" si="35"/>
        <v>0</v>
      </c>
      <c r="CL21" s="75">
        <f t="shared" si="36"/>
        <v>0</v>
      </c>
      <c r="CM21" s="75">
        <f t="shared" si="37"/>
        <v>0</v>
      </c>
      <c r="CN21" s="75">
        <f t="shared" si="38"/>
        <v>0</v>
      </c>
      <c r="CO21" s="75">
        <f t="shared" si="39"/>
        <v>0</v>
      </c>
      <c r="CP21" s="76" t="s">
        <v>327</v>
      </c>
      <c r="CQ21" s="75">
        <f t="shared" si="40"/>
        <v>1414973</v>
      </c>
      <c r="CR21" s="75">
        <f t="shared" si="41"/>
        <v>163987</v>
      </c>
      <c r="CS21" s="75">
        <f t="shared" si="42"/>
        <v>60252</v>
      </c>
      <c r="CT21" s="75">
        <f t="shared" si="43"/>
        <v>0</v>
      </c>
      <c r="CU21" s="75">
        <f t="shared" si="44"/>
        <v>103735</v>
      </c>
      <c r="CV21" s="75">
        <f t="shared" si="45"/>
        <v>0</v>
      </c>
      <c r="CW21" s="75">
        <f t="shared" si="46"/>
        <v>376240</v>
      </c>
      <c r="CX21" s="75">
        <f t="shared" si="47"/>
        <v>0</v>
      </c>
      <c r="CY21" s="75">
        <f t="shared" si="48"/>
        <v>376240</v>
      </c>
      <c r="CZ21" s="75">
        <f t="shared" si="49"/>
        <v>0</v>
      </c>
      <c r="DA21" s="75">
        <f t="shared" si="50"/>
        <v>0</v>
      </c>
      <c r="DB21" s="75">
        <f t="shared" si="51"/>
        <v>873947</v>
      </c>
      <c r="DC21" s="75">
        <f t="shared" si="52"/>
        <v>12154</v>
      </c>
      <c r="DD21" s="75">
        <f t="shared" si="53"/>
        <v>828825</v>
      </c>
      <c r="DE21" s="75">
        <f t="shared" si="54"/>
        <v>26891</v>
      </c>
      <c r="DF21" s="75">
        <f t="shared" si="55"/>
        <v>6077</v>
      </c>
      <c r="DG21" s="76" t="s">
        <v>327</v>
      </c>
      <c r="DH21" s="75">
        <f t="shared" si="56"/>
        <v>799</v>
      </c>
      <c r="DI21" s="75">
        <f t="shared" si="57"/>
        <v>0</v>
      </c>
      <c r="DJ21" s="75">
        <f t="shared" si="58"/>
        <v>1414973</v>
      </c>
    </row>
    <row r="22" spans="1:114" s="50" customFormat="1" ht="12" customHeight="1">
      <c r="A22" s="53" t="s">
        <v>328</v>
      </c>
      <c r="B22" s="54" t="s">
        <v>329</v>
      </c>
      <c r="C22" s="53" t="s">
        <v>330</v>
      </c>
      <c r="D22" s="75">
        <f t="shared" si="6"/>
        <v>2450248</v>
      </c>
      <c r="E22" s="75">
        <f t="shared" si="7"/>
        <v>2406139</v>
      </c>
      <c r="F22" s="75">
        <v>832339</v>
      </c>
      <c r="G22" s="75">
        <v>0</v>
      </c>
      <c r="H22" s="75">
        <v>1573800</v>
      </c>
      <c r="I22" s="75">
        <v>0</v>
      </c>
      <c r="J22" s="75">
        <v>239931</v>
      </c>
      <c r="K22" s="75"/>
      <c r="L22" s="75">
        <v>44109</v>
      </c>
      <c r="M22" s="75">
        <f t="shared" si="8"/>
        <v>0</v>
      </c>
      <c r="N22" s="75">
        <f t="shared" si="9"/>
        <v>0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5">
        <v>0</v>
      </c>
      <c r="U22" s="75">
        <v>0</v>
      </c>
      <c r="V22" s="75">
        <f t="shared" si="10"/>
        <v>2450248</v>
      </c>
      <c r="W22" s="75">
        <f t="shared" si="11"/>
        <v>2406139</v>
      </c>
      <c r="X22" s="75">
        <f t="shared" si="12"/>
        <v>832339</v>
      </c>
      <c r="Y22" s="75">
        <f t="shared" si="13"/>
        <v>0</v>
      </c>
      <c r="Z22" s="75">
        <f t="shared" si="14"/>
        <v>1573800</v>
      </c>
      <c r="AA22" s="75">
        <f t="shared" si="15"/>
        <v>0</v>
      </c>
      <c r="AB22" s="75">
        <f t="shared" si="16"/>
        <v>239931</v>
      </c>
      <c r="AC22" s="75">
        <f t="shared" si="17"/>
        <v>0</v>
      </c>
      <c r="AD22" s="75">
        <f t="shared" si="18"/>
        <v>44109</v>
      </c>
      <c r="AE22" s="75">
        <f t="shared" si="19"/>
        <v>2605302</v>
      </c>
      <c r="AF22" s="75">
        <f t="shared" si="20"/>
        <v>2602483</v>
      </c>
      <c r="AG22" s="75">
        <v>0</v>
      </c>
      <c r="AH22" s="75">
        <v>2602483</v>
      </c>
      <c r="AI22" s="75">
        <v>0</v>
      </c>
      <c r="AJ22" s="75">
        <v>0</v>
      </c>
      <c r="AK22" s="75">
        <v>2819</v>
      </c>
      <c r="AL22" s="76" t="s">
        <v>331</v>
      </c>
      <c r="AM22" s="75">
        <f t="shared" si="21"/>
        <v>61901</v>
      </c>
      <c r="AN22" s="75">
        <f t="shared" si="22"/>
        <v>61901</v>
      </c>
      <c r="AO22" s="75">
        <v>61901</v>
      </c>
      <c r="AP22" s="75">
        <v>0</v>
      </c>
      <c r="AQ22" s="75">
        <v>0</v>
      </c>
      <c r="AR22" s="75">
        <v>0</v>
      </c>
      <c r="AS22" s="75">
        <f t="shared" si="23"/>
        <v>0</v>
      </c>
      <c r="AT22" s="75">
        <v>0</v>
      </c>
      <c r="AU22" s="75">
        <v>0</v>
      </c>
      <c r="AV22" s="75">
        <v>0</v>
      </c>
      <c r="AW22" s="75">
        <v>0</v>
      </c>
      <c r="AX22" s="75">
        <f t="shared" si="24"/>
        <v>0</v>
      </c>
      <c r="AY22" s="75">
        <v>0</v>
      </c>
      <c r="AZ22" s="75">
        <v>0</v>
      </c>
      <c r="BA22" s="75">
        <v>0</v>
      </c>
      <c r="BB22" s="75">
        <v>0</v>
      </c>
      <c r="BC22" s="76" t="s">
        <v>124</v>
      </c>
      <c r="BD22" s="75">
        <v>0</v>
      </c>
      <c r="BE22" s="75">
        <v>22976</v>
      </c>
      <c r="BF22" s="75">
        <f t="shared" si="25"/>
        <v>2690179</v>
      </c>
      <c r="BG22" s="75">
        <f t="shared" si="26"/>
        <v>0</v>
      </c>
      <c r="BH22" s="75">
        <f t="shared" si="27"/>
        <v>0</v>
      </c>
      <c r="BI22" s="75">
        <v>0</v>
      </c>
      <c r="BJ22" s="75">
        <v>0</v>
      </c>
      <c r="BK22" s="75">
        <v>0</v>
      </c>
      <c r="BL22" s="75">
        <v>0</v>
      </c>
      <c r="BM22" s="75">
        <v>0</v>
      </c>
      <c r="BN22" s="76" t="s">
        <v>124</v>
      </c>
      <c r="BO22" s="75">
        <f t="shared" si="28"/>
        <v>0</v>
      </c>
      <c r="BP22" s="75">
        <f t="shared" si="29"/>
        <v>0</v>
      </c>
      <c r="BQ22" s="75">
        <v>0</v>
      </c>
      <c r="BR22" s="75">
        <v>0</v>
      </c>
      <c r="BS22" s="75">
        <v>0</v>
      </c>
      <c r="BT22" s="75">
        <v>0</v>
      </c>
      <c r="BU22" s="75">
        <f t="shared" si="30"/>
        <v>0</v>
      </c>
      <c r="BV22" s="75">
        <v>0</v>
      </c>
      <c r="BW22" s="75">
        <v>0</v>
      </c>
      <c r="BX22" s="75">
        <v>0</v>
      </c>
      <c r="BY22" s="75">
        <v>0</v>
      </c>
      <c r="BZ22" s="75">
        <f t="shared" si="31"/>
        <v>0</v>
      </c>
      <c r="CA22" s="75">
        <v>0</v>
      </c>
      <c r="CB22" s="75">
        <v>0</v>
      </c>
      <c r="CC22" s="75">
        <v>0</v>
      </c>
      <c r="CD22" s="75">
        <v>0</v>
      </c>
      <c r="CE22" s="76" t="s">
        <v>317</v>
      </c>
      <c r="CF22" s="75">
        <v>0</v>
      </c>
      <c r="CG22" s="75">
        <v>0</v>
      </c>
      <c r="CH22" s="75">
        <f t="shared" si="32"/>
        <v>0</v>
      </c>
      <c r="CI22" s="75">
        <f t="shared" si="33"/>
        <v>2605302</v>
      </c>
      <c r="CJ22" s="75">
        <f t="shared" si="34"/>
        <v>2602483</v>
      </c>
      <c r="CK22" s="75">
        <f t="shared" si="35"/>
        <v>0</v>
      </c>
      <c r="CL22" s="75">
        <f t="shared" si="36"/>
        <v>2602483</v>
      </c>
      <c r="CM22" s="75">
        <f t="shared" si="37"/>
        <v>0</v>
      </c>
      <c r="CN22" s="75">
        <f t="shared" si="38"/>
        <v>0</v>
      </c>
      <c r="CO22" s="75">
        <f t="shared" si="39"/>
        <v>2819</v>
      </c>
      <c r="CP22" s="76" t="s">
        <v>317</v>
      </c>
      <c r="CQ22" s="75">
        <f t="shared" si="40"/>
        <v>61901</v>
      </c>
      <c r="CR22" s="75">
        <f t="shared" si="41"/>
        <v>61901</v>
      </c>
      <c r="CS22" s="75">
        <f t="shared" si="42"/>
        <v>61901</v>
      </c>
      <c r="CT22" s="75">
        <f t="shared" si="43"/>
        <v>0</v>
      </c>
      <c r="CU22" s="75">
        <f t="shared" si="44"/>
        <v>0</v>
      </c>
      <c r="CV22" s="75">
        <f t="shared" si="45"/>
        <v>0</v>
      </c>
      <c r="CW22" s="75">
        <f t="shared" si="46"/>
        <v>0</v>
      </c>
      <c r="CX22" s="75">
        <f t="shared" si="47"/>
        <v>0</v>
      </c>
      <c r="CY22" s="75">
        <f t="shared" si="48"/>
        <v>0</v>
      </c>
      <c r="CZ22" s="75">
        <f t="shared" si="49"/>
        <v>0</v>
      </c>
      <c r="DA22" s="75">
        <f t="shared" si="50"/>
        <v>0</v>
      </c>
      <c r="DB22" s="75">
        <f t="shared" si="51"/>
        <v>0</v>
      </c>
      <c r="DC22" s="75">
        <f t="shared" si="52"/>
        <v>0</v>
      </c>
      <c r="DD22" s="75">
        <f t="shared" si="53"/>
        <v>0</v>
      </c>
      <c r="DE22" s="75">
        <f t="shared" si="54"/>
        <v>0</v>
      </c>
      <c r="DF22" s="75">
        <f t="shared" si="55"/>
        <v>0</v>
      </c>
      <c r="DG22" s="76" t="s">
        <v>317</v>
      </c>
      <c r="DH22" s="75">
        <f t="shared" si="56"/>
        <v>0</v>
      </c>
      <c r="DI22" s="75">
        <f t="shared" si="57"/>
        <v>22976</v>
      </c>
      <c r="DJ22" s="75">
        <f t="shared" si="58"/>
        <v>2690179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ゴシック,標準"&amp;14廃棄物処理事業経費（一部事務組合・広域連合の合計）（平成23年度実績）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30" width="14.69921875" style="77" customWidth="1"/>
    <col min="31" max="16384" width="9" style="47" customWidth="1"/>
  </cols>
  <sheetData>
    <row r="1" spans="1:30" s="45" customFormat="1" ht="17.25">
      <c r="A1" s="123" t="s">
        <v>63</v>
      </c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s="45" customFormat="1" ht="12.75" customHeight="1">
      <c r="A2" s="151" t="s">
        <v>67</v>
      </c>
      <c r="B2" s="145" t="s">
        <v>68</v>
      </c>
      <c r="C2" s="151" t="s">
        <v>332</v>
      </c>
      <c r="D2" s="134" t="s">
        <v>71</v>
      </c>
      <c r="E2" s="104"/>
      <c r="F2" s="104"/>
      <c r="G2" s="104"/>
      <c r="H2" s="104"/>
      <c r="I2" s="104"/>
      <c r="J2" s="104"/>
      <c r="K2" s="104"/>
      <c r="L2" s="105"/>
      <c r="M2" s="134" t="s">
        <v>73</v>
      </c>
      <c r="N2" s="104"/>
      <c r="O2" s="104"/>
      <c r="P2" s="104"/>
      <c r="Q2" s="104"/>
      <c r="R2" s="104"/>
      <c r="S2" s="104"/>
      <c r="T2" s="104"/>
      <c r="U2" s="105"/>
      <c r="V2" s="134" t="s">
        <v>74</v>
      </c>
      <c r="W2" s="104"/>
      <c r="X2" s="104"/>
      <c r="Y2" s="104"/>
      <c r="Z2" s="104"/>
      <c r="AA2" s="104"/>
      <c r="AB2" s="104"/>
      <c r="AC2" s="104"/>
      <c r="AD2" s="105"/>
    </row>
    <row r="3" spans="1:30" s="45" customFormat="1" ht="13.5">
      <c r="A3" s="152"/>
      <c r="B3" s="146"/>
      <c r="C3" s="152"/>
      <c r="D3" s="135" t="s">
        <v>78</v>
      </c>
      <c r="E3" s="106"/>
      <c r="F3" s="106"/>
      <c r="G3" s="106"/>
      <c r="H3" s="106"/>
      <c r="I3" s="106"/>
      <c r="J3" s="106"/>
      <c r="K3" s="106"/>
      <c r="L3" s="107"/>
      <c r="M3" s="135" t="s">
        <v>78</v>
      </c>
      <c r="N3" s="106"/>
      <c r="O3" s="106"/>
      <c r="P3" s="106"/>
      <c r="Q3" s="106"/>
      <c r="R3" s="106"/>
      <c r="S3" s="106"/>
      <c r="T3" s="106"/>
      <c r="U3" s="107"/>
      <c r="V3" s="135" t="s">
        <v>78</v>
      </c>
      <c r="W3" s="106"/>
      <c r="X3" s="106"/>
      <c r="Y3" s="106"/>
      <c r="Z3" s="106"/>
      <c r="AA3" s="106"/>
      <c r="AB3" s="106"/>
      <c r="AC3" s="106"/>
      <c r="AD3" s="107"/>
    </row>
    <row r="4" spans="1:30" s="45" customFormat="1" ht="13.5">
      <c r="A4" s="152"/>
      <c r="B4" s="146"/>
      <c r="C4" s="152"/>
      <c r="D4" s="108"/>
      <c r="E4" s="135" t="s">
        <v>81</v>
      </c>
      <c r="F4" s="109"/>
      <c r="G4" s="109"/>
      <c r="H4" s="109"/>
      <c r="I4" s="109"/>
      <c r="J4" s="109"/>
      <c r="K4" s="110"/>
      <c r="L4" s="69" t="s">
        <v>83</v>
      </c>
      <c r="M4" s="108"/>
      <c r="N4" s="135" t="s">
        <v>81</v>
      </c>
      <c r="O4" s="109"/>
      <c r="P4" s="109"/>
      <c r="Q4" s="109"/>
      <c r="R4" s="109"/>
      <c r="S4" s="109"/>
      <c r="T4" s="110"/>
      <c r="U4" s="69" t="s">
        <v>83</v>
      </c>
      <c r="V4" s="108"/>
      <c r="W4" s="135" t="s">
        <v>81</v>
      </c>
      <c r="X4" s="109"/>
      <c r="Y4" s="109"/>
      <c r="Z4" s="109"/>
      <c r="AA4" s="109"/>
      <c r="AB4" s="109"/>
      <c r="AC4" s="110"/>
      <c r="AD4" s="69" t="s">
        <v>83</v>
      </c>
    </row>
    <row r="5" spans="1:30" s="45" customFormat="1" ht="23.25" customHeight="1">
      <c r="A5" s="152"/>
      <c r="B5" s="146"/>
      <c r="C5" s="152"/>
      <c r="D5" s="108"/>
      <c r="E5" s="108" t="s">
        <v>74</v>
      </c>
      <c r="F5" s="126" t="s">
        <v>95</v>
      </c>
      <c r="G5" s="126" t="s">
        <v>96</v>
      </c>
      <c r="H5" s="126" t="s">
        <v>98</v>
      </c>
      <c r="I5" s="126" t="s">
        <v>99</v>
      </c>
      <c r="J5" s="126" t="s">
        <v>4</v>
      </c>
      <c r="K5" s="126" t="s">
        <v>5</v>
      </c>
      <c r="L5" s="69"/>
      <c r="M5" s="108"/>
      <c r="N5" s="108" t="s">
        <v>74</v>
      </c>
      <c r="O5" s="126" t="s">
        <v>95</v>
      </c>
      <c r="P5" s="126" t="s">
        <v>96</v>
      </c>
      <c r="Q5" s="126" t="s">
        <v>98</v>
      </c>
      <c r="R5" s="126" t="s">
        <v>99</v>
      </c>
      <c r="S5" s="126" t="s">
        <v>4</v>
      </c>
      <c r="T5" s="126" t="s">
        <v>5</v>
      </c>
      <c r="U5" s="69"/>
      <c r="V5" s="108"/>
      <c r="W5" s="108" t="s">
        <v>74</v>
      </c>
      <c r="X5" s="126" t="s">
        <v>95</v>
      </c>
      <c r="Y5" s="126" t="s">
        <v>96</v>
      </c>
      <c r="Z5" s="126" t="s">
        <v>98</v>
      </c>
      <c r="AA5" s="126" t="s">
        <v>99</v>
      </c>
      <c r="AB5" s="126" t="s">
        <v>4</v>
      </c>
      <c r="AC5" s="126" t="s">
        <v>5</v>
      </c>
      <c r="AD5" s="69"/>
    </row>
    <row r="6" spans="1:30" s="46" customFormat="1" ht="13.5">
      <c r="A6" s="153"/>
      <c r="B6" s="147"/>
      <c r="C6" s="153"/>
      <c r="D6" s="111" t="s">
        <v>120</v>
      </c>
      <c r="E6" s="111" t="s">
        <v>120</v>
      </c>
      <c r="F6" s="112" t="s">
        <v>120</v>
      </c>
      <c r="G6" s="112" t="s">
        <v>120</v>
      </c>
      <c r="H6" s="112" t="s">
        <v>120</v>
      </c>
      <c r="I6" s="112" t="s">
        <v>120</v>
      </c>
      <c r="J6" s="112" t="s">
        <v>120</v>
      </c>
      <c r="K6" s="112" t="s">
        <v>120</v>
      </c>
      <c r="L6" s="112" t="s">
        <v>120</v>
      </c>
      <c r="M6" s="111" t="s">
        <v>120</v>
      </c>
      <c r="N6" s="111" t="s">
        <v>120</v>
      </c>
      <c r="O6" s="112" t="s">
        <v>120</v>
      </c>
      <c r="P6" s="112" t="s">
        <v>120</v>
      </c>
      <c r="Q6" s="112" t="s">
        <v>120</v>
      </c>
      <c r="R6" s="112" t="s">
        <v>120</v>
      </c>
      <c r="S6" s="112" t="s">
        <v>120</v>
      </c>
      <c r="T6" s="112" t="s">
        <v>120</v>
      </c>
      <c r="U6" s="112" t="s">
        <v>120</v>
      </c>
      <c r="V6" s="111" t="s">
        <v>120</v>
      </c>
      <c r="W6" s="111" t="s">
        <v>120</v>
      </c>
      <c r="X6" s="112" t="s">
        <v>120</v>
      </c>
      <c r="Y6" s="112" t="s">
        <v>120</v>
      </c>
      <c r="Z6" s="112" t="s">
        <v>120</v>
      </c>
      <c r="AA6" s="112" t="s">
        <v>120</v>
      </c>
      <c r="AB6" s="112" t="s">
        <v>120</v>
      </c>
      <c r="AC6" s="112" t="s">
        <v>120</v>
      </c>
      <c r="AD6" s="112" t="s">
        <v>120</v>
      </c>
    </row>
    <row r="7" spans="1:30" s="50" customFormat="1" ht="12" customHeight="1">
      <c r="A7" s="48" t="s">
        <v>121</v>
      </c>
      <c r="B7" s="63" t="s">
        <v>123</v>
      </c>
      <c r="C7" s="48" t="s">
        <v>74</v>
      </c>
      <c r="D7" s="71">
        <f aca="true" t="shared" si="0" ref="D7:AD7">SUM(D8:D63)</f>
        <v>81647609</v>
      </c>
      <c r="E7" s="71">
        <f t="shared" si="0"/>
        <v>24318664</v>
      </c>
      <c r="F7" s="71">
        <f t="shared" si="0"/>
        <v>2077576</v>
      </c>
      <c r="G7" s="71">
        <f t="shared" si="0"/>
        <v>52007</v>
      </c>
      <c r="H7" s="71">
        <f t="shared" si="0"/>
        <v>10113337</v>
      </c>
      <c r="I7" s="71">
        <f t="shared" si="0"/>
        <v>8297621</v>
      </c>
      <c r="J7" s="71">
        <f t="shared" si="0"/>
        <v>5361394</v>
      </c>
      <c r="K7" s="71">
        <f t="shared" si="0"/>
        <v>3778123</v>
      </c>
      <c r="L7" s="71">
        <f t="shared" si="0"/>
        <v>57328945</v>
      </c>
      <c r="M7" s="71">
        <f t="shared" si="0"/>
        <v>6060710</v>
      </c>
      <c r="N7" s="71">
        <f t="shared" si="0"/>
        <v>2176835</v>
      </c>
      <c r="O7" s="71">
        <f t="shared" si="0"/>
        <v>2781</v>
      </c>
      <c r="P7" s="71">
        <f t="shared" si="0"/>
        <v>61455</v>
      </c>
      <c r="Q7" s="71">
        <f t="shared" si="0"/>
        <v>401100</v>
      </c>
      <c r="R7" s="71">
        <f t="shared" si="0"/>
        <v>1485620</v>
      </c>
      <c r="S7" s="71">
        <f t="shared" si="0"/>
        <v>878329</v>
      </c>
      <c r="T7" s="71">
        <f t="shared" si="0"/>
        <v>225879</v>
      </c>
      <c r="U7" s="71">
        <f t="shared" si="0"/>
        <v>3883875</v>
      </c>
      <c r="V7" s="71">
        <f t="shared" si="0"/>
        <v>87708319</v>
      </c>
      <c r="W7" s="71">
        <f t="shared" si="0"/>
        <v>26495499</v>
      </c>
      <c r="X7" s="71">
        <f t="shared" si="0"/>
        <v>2080357</v>
      </c>
      <c r="Y7" s="71">
        <f t="shared" si="0"/>
        <v>113462</v>
      </c>
      <c r="Z7" s="71">
        <f t="shared" si="0"/>
        <v>10514437</v>
      </c>
      <c r="AA7" s="71">
        <f t="shared" si="0"/>
        <v>9783241</v>
      </c>
      <c r="AB7" s="71">
        <f t="shared" si="0"/>
        <v>6239723</v>
      </c>
      <c r="AC7" s="71">
        <f t="shared" si="0"/>
        <v>4004002</v>
      </c>
      <c r="AD7" s="71">
        <f t="shared" si="0"/>
        <v>61212820</v>
      </c>
    </row>
    <row r="8" spans="1:30" s="50" customFormat="1" ht="12" customHeight="1">
      <c r="A8" s="51" t="s">
        <v>266</v>
      </c>
      <c r="B8" s="64" t="s">
        <v>333</v>
      </c>
      <c r="C8" s="51" t="s">
        <v>334</v>
      </c>
      <c r="D8" s="73">
        <f aca="true" t="shared" si="1" ref="D8:D39">SUM(E8,+L8)</f>
        <v>24865083</v>
      </c>
      <c r="E8" s="73">
        <f aca="true" t="shared" si="2" ref="E8:E39">+SUM(F8:I8,K8)</f>
        <v>8014642</v>
      </c>
      <c r="F8" s="73">
        <v>2436</v>
      </c>
      <c r="G8" s="73">
        <v>38000</v>
      </c>
      <c r="H8" s="73">
        <v>3157000</v>
      </c>
      <c r="I8" s="73">
        <v>2877781</v>
      </c>
      <c r="J8" s="74">
        <v>0</v>
      </c>
      <c r="K8" s="73">
        <v>1939425</v>
      </c>
      <c r="L8" s="73">
        <v>16850441</v>
      </c>
      <c r="M8" s="73">
        <f aca="true" t="shared" si="3" ref="M8:M39">SUM(N8,+U8)</f>
        <v>221708</v>
      </c>
      <c r="N8" s="73">
        <f aca="true" t="shared" si="4" ref="N8:N39">+SUM(O8:R8,T8)</f>
        <v>2613</v>
      </c>
      <c r="O8" s="73">
        <v>0</v>
      </c>
      <c r="P8" s="73">
        <v>0</v>
      </c>
      <c r="Q8" s="73">
        <v>0</v>
      </c>
      <c r="R8" s="73">
        <v>2453</v>
      </c>
      <c r="S8" s="74">
        <v>0</v>
      </c>
      <c r="T8" s="73">
        <v>160</v>
      </c>
      <c r="U8" s="73">
        <v>219095</v>
      </c>
      <c r="V8" s="73">
        <f aca="true" t="shared" si="5" ref="V8:V39">+SUM(D8,M8)</f>
        <v>25086791</v>
      </c>
      <c r="W8" s="73">
        <f aca="true" t="shared" si="6" ref="W8:W39">+SUM(E8,N8)</f>
        <v>8017255</v>
      </c>
      <c r="X8" s="73">
        <f aca="true" t="shared" si="7" ref="X8:X39">+SUM(F8,O8)</f>
        <v>2436</v>
      </c>
      <c r="Y8" s="73">
        <f aca="true" t="shared" si="8" ref="Y8:Y39">+SUM(G8,P8)</f>
        <v>38000</v>
      </c>
      <c r="Z8" s="73">
        <f aca="true" t="shared" si="9" ref="Z8:Z39">+SUM(H8,Q8)</f>
        <v>3157000</v>
      </c>
      <c r="AA8" s="73">
        <f aca="true" t="shared" si="10" ref="AA8:AA39">+SUM(I8,R8)</f>
        <v>2880234</v>
      </c>
      <c r="AB8" s="74">
        <v>0</v>
      </c>
      <c r="AC8" s="73">
        <f aca="true" t="shared" si="11" ref="AC8:AC39">+SUM(K8,T8)</f>
        <v>1939585</v>
      </c>
      <c r="AD8" s="73">
        <f aca="true" t="shared" si="12" ref="AD8:AD39">+SUM(L8,U8)</f>
        <v>17069536</v>
      </c>
    </row>
    <row r="9" spans="1:30" s="50" customFormat="1" ht="12" customHeight="1">
      <c r="A9" s="51" t="s">
        <v>121</v>
      </c>
      <c r="B9" s="64" t="s">
        <v>127</v>
      </c>
      <c r="C9" s="51" t="s">
        <v>128</v>
      </c>
      <c r="D9" s="73">
        <f t="shared" si="1"/>
        <v>6748905</v>
      </c>
      <c r="E9" s="73">
        <f t="shared" si="2"/>
        <v>891380</v>
      </c>
      <c r="F9" s="73">
        <v>0</v>
      </c>
      <c r="G9" s="73">
        <v>4343</v>
      </c>
      <c r="H9" s="73">
        <v>16000</v>
      </c>
      <c r="I9" s="73">
        <v>589851</v>
      </c>
      <c r="J9" s="74">
        <v>0</v>
      </c>
      <c r="K9" s="73">
        <v>281186</v>
      </c>
      <c r="L9" s="73">
        <v>5857525</v>
      </c>
      <c r="M9" s="73">
        <f t="shared" si="3"/>
        <v>741637</v>
      </c>
      <c r="N9" s="73">
        <f t="shared" si="4"/>
        <v>51361</v>
      </c>
      <c r="O9" s="73">
        <v>1355</v>
      </c>
      <c r="P9" s="73">
        <v>0</v>
      </c>
      <c r="Q9" s="73">
        <v>0</v>
      </c>
      <c r="R9" s="73">
        <v>50006</v>
      </c>
      <c r="S9" s="74">
        <v>0</v>
      </c>
      <c r="T9" s="73">
        <v>0</v>
      </c>
      <c r="U9" s="73">
        <v>690276</v>
      </c>
      <c r="V9" s="73">
        <f t="shared" si="5"/>
        <v>7490542</v>
      </c>
      <c r="W9" s="73">
        <f t="shared" si="6"/>
        <v>942741</v>
      </c>
      <c r="X9" s="73">
        <f t="shared" si="7"/>
        <v>1355</v>
      </c>
      <c r="Y9" s="73">
        <f t="shared" si="8"/>
        <v>4343</v>
      </c>
      <c r="Z9" s="73">
        <f t="shared" si="9"/>
        <v>16000</v>
      </c>
      <c r="AA9" s="73">
        <f t="shared" si="10"/>
        <v>639857</v>
      </c>
      <c r="AB9" s="74">
        <v>0</v>
      </c>
      <c r="AC9" s="73">
        <f t="shared" si="11"/>
        <v>281186</v>
      </c>
      <c r="AD9" s="73">
        <f t="shared" si="12"/>
        <v>6547801</v>
      </c>
    </row>
    <row r="10" spans="1:30" s="50" customFormat="1" ht="12" customHeight="1">
      <c r="A10" s="51" t="s">
        <v>121</v>
      </c>
      <c r="B10" s="64" t="s">
        <v>130</v>
      </c>
      <c r="C10" s="51" t="s">
        <v>131</v>
      </c>
      <c r="D10" s="73">
        <f t="shared" si="1"/>
        <v>5039805</v>
      </c>
      <c r="E10" s="73">
        <f t="shared" si="2"/>
        <v>874375</v>
      </c>
      <c r="F10" s="73">
        <v>0</v>
      </c>
      <c r="G10" s="73">
        <v>0</v>
      </c>
      <c r="H10" s="73">
        <v>53400</v>
      </c>
      <c r="I10" s="73">
        <v>645937</v>
      </c>
      <c r="J10" s="74">
        <v>0</v>
      </c>
      <c r="K10" s="73">
        <v>175038</v>
      </c>
      <c r="L10" s="73">
        <v>4165430</v>
      </c>
      <c r="M10" s="73">
        <f t="shared" si="3"/>
        <v>93218</v>
      </c>
      <c r="N10" s="73">
        <f t="shared" si="4"/>
        <v>11852</v>
      </c>
      <c r="O10" s="73">
        <v>0</v>
      </c>
      <c r="P10" s="73">
        <v>0</v>
      </c>
      <c r="Q10" s="73">
        <v>0</v>
      </c>
      <c r="R10" s="73">
        <v>11852</v>
      </c>
      <c r="S10" s="74">
        <v>0</v>
      </c>
      <c r="T10" s="73">
        <v>0</v>
      </c>
      <c r="U10" s="73">
        <v>81366</v>
      </c>
      <c r="V10" s="73">
        <f t="shared" si="5"/>
        <v>5133023</v>
      </c>
      <c r="W10" s="73">
        <f t="shared" si="6"/>
        <v>886227</v>
      </c>
      <c r="X10" s="73">
        <f t="shared" si="7"/>
        <v>0</v>
      </c>
      <c r="Y10" s="73">
        <f t="shared" si="8"/>
        <v>0</v>
      </c>
      <c r="Z10" s="73">
        <f t="shared" si="9"/>
        <v>53400</v>
      </c>
      <c r="AA10" s="73">
        <f t="shared" si="10"/>
        <v>657789</v>
      </c>
      <c r="AB10" s="74">
        <v>0</v>
      </c>
      <c r="AC10" s="73">
        <f t="shared" si="11"/>
        <v>175038</v>
      </c>
      <c r="AD10" s="73">
        <f t="shared" si="12"/>
        <v>4246796</v>
      </c>
    </row>
    <row r="11" spans="1:30" s="50" customFormat="1" ht="12" customHeight="1">
      <c r="A11" s="51" t="s">
        <v>121</v>
      </c>
      <c r="B11" s="64" t="s">
        <v>134</v>
      </c>
      <c r="C11" s="51" t="s">
        <v>135</v>
      </c>
      <c r="D11" s="73">
        <f t="shared" si="1"/>
        <v>2766856</v>
      </c>
      <c r="E11" s="73">
        <f t="shared" si="2"/>
        <v>898343</v>
      </c>
      <c r="F11" s="73">
        <v>0</v>
      </c>
      <c r="G11" s="73">
        <v>0</v>
      </c>
      <c r="H11" s="73">
        <v>242700</v>
      </c>
      <c r="I11" s="73">
        <v>280061</v>
      </c>
      <c r="J11" s="74">
        <v>0</v>
      </c>
      <c r="K11" s="73">
        <v>375582</v>
      </c>
      <c r="L11" s="73">
        <v>1868513</v>
      </c>
      <c r="M11" s="73">
        <f t="shared" si="3"/>
        <v>133413</v>
      </c>
      <c r="N11" s="73">
        <f t="shared" si="4"/>
        <v>13374</v>
      </c>
      <c r="O11" s="73">
        <v>0</v>
      </c>
      <c r="P11" s="73">
        <v>249</v>
      </c>
      <c r="Q11" s="73">
        <v>0</v>
      </c>
      <c r="R11" s="73">
        <v>13120</v>
      </c>
      <c r="S11" s="74">
        <v>0</v>
      </c>
      <c r="T11" s="73">
        <v>5</v>
      </c>
      <c r="U11" s="73">
        <v>120039</v>
      </c>
      <c r="V11" s="73">
        <f t="shared" si="5"/>
        <v>2900269</v>
      </c>
      <c r="W11" s="73">
        <f t="shared" si="6"/>
        <v>911717</v>
      </c>
      <c r="X11" s="73">
        <f t="shared" si="7"/>
        <v>0</v>
      </c>
      <c r="Y11" s="73">
        <f t="shared" si="8"/>
        <v>249</v>
      </c>
      <c r="Z11" s="73">
        <f t="shared" si="9"/>
        <v>242700</v>
      </c>
      <c r="AA11" s="73">
        <f t="shared" si="10"/>
        <v>293181</v>
      </c>
      <c r="AB11" s="74">
        <v>0</v>
      </c>
      <c r="AC11" s="73">
        <f t="shared" si="11"/>
        <v>375587</v>
      </c>
      <c r="AD11" s="73">
        <f t="shared" si="12"/>
        <v>1988552</v>
      </c>
    </row>
    <row r="12" spans="1:30" s="50" customFormat="1" ht="12" customHeight="1">
      <c r="A12" s="53" t="s">
        <v>335</v>
      </c>
      <c r="B12" s="54" t="s">
        <v>336</v>
      </c>
      <c r="C12" s="53" t="s">
        <v>337</v>
      </c>
      <c r="D12" s="75">
        <f t="shared" si="1"/>
        <v>10526840</v>
      </c>
      <c r="E12" s="75">
        <f t="shared" si="2"/>
        <v>6476134</v>
      </c>
      <c r="F12" s="75">
        <v>1187061</v>
      </c>
      <c r="G12" s="75">
        <v>0</v>
      </c>
      <c r="H12" s="75">
        <v>4219800</v>
      </c>
      <c r="I12" s="75">
        <v>604547</v>
      </c>
      <c r="J12" s="76">
        <v>0</v>
      </c>
      <c r="K12" s="75">
        <v>464726</v>
      </c>
      <c r="L12" s="75">
        <v>4050706</v>
      </c>
      <c r="M12" s="75">
        <f t="shared" si="3"/>
        <v>69303</v>
      </c>
      <c r="N12" s="75">
        <f t="shared" si="4"/>
        <v>11631</v>
      </c>
      <c r="O12" s="75">
        <v>0</v>
      </c>
      <c r="P12" s="75">
        <v>0</v>
      </c>
      <c r="Q12" s="75">
        <v>0</v>
      </c>
      <c r="R12" s="75">
        <v>11493</v>
      </c>
      <c r="S12" s="76">
        <v>0</v>
      </c>
      <c r="T12" s="75">
        <v>138</v>
      </c>
      <c r="U12" s="75">
        <v>57672</v>
      </c>
      <c r="V12" s="75">
        <f t="shared" si="5"/>
        <v>10596143</v>
      </c>
      <c r="W12" s="75">
        <f t="shared" si="6"/>
        <v>6487765</v>
      </c>
      <c r="X12" s="75">
        <f t="shared" si="7"/>
        <v>1187061</v>
      </c>
      <c r="Y12" s="75">
        <f t="shared" si="8"/>
        <v>0</v>
      </c>
      <c r="Z12" s="75">
        <f t="shared" si="9"/>
        <v>4219800</v>
      </c>
      <c r="AA12" s="75">
        <f t="shared" si="10"/>
        <v>616040</v>
      </c>
      <c r="AB12" s="76">
        <v>0</v>
      </c>
      <c r="AC12" s="75">
        <f t="shared" si="11"/>
        <v>464864</v>
      </c>
      <c r="AD12" s="75">
        <f t="shared" si="12"/>
        <v>4108378</v>
      </c>
    </row>
    <row r="13" spans="1:30" s="50" customFormat="1" ht="12" customHeight="1">
      <c r="A13" s="53" t="s">
        <v>338</v>
      </c>
      <c r="B13" s="54" t="s">
        <v>339</v>
      </c>
      <c r="C13" s="53" t="s">
        <v>340</v>
      </c>
      <c r="D13" s="75">
        <f t="shared" si="1"/>
        <v>653954</v>
      </c>
      <c r="E13" s="75">
        <f t="shared" si="2"/>
        <v>273539</v>
      </c>
      <c r="F13" s="75">
        <v>37979</v>
      </c>
      <c r="G13" s="75">
        <v>0</v>
      </c>
      <c r="H13" s="75">
        <v>178900</v>
      </c>
      <c r="I13" s="75">
        <v>55901</v>
      </c>
      <c r="J13" s="76">
        <v>0</v>
      </c>
      <c r="K13" s="75">
        <v>759</v>
      </c>
      <c r="L13" s="75">
        <v>380415</v>
      </c>
      <c r="M13" s="75">
        <f t="shared" si="3"/>
        <v>96659</v>
      </c>
      <c r="N13" s="75">
        <f t="shared" si="4"/>
        <v>29511</v>
      </c>
      <c r="O13" s="75">
        <v>0</v>
      </c>
      <c r="P13" s="75">
        <v>0</v>
      </c>
      <c r="Q13" s="75">
        <v>0</v>
      </c>
      <c r="R13" s="75">
        <v>29439</v>
      </c>
      <c r="S13" s="76">
        <v>0</v>
      </c>
      <c r="T13" s="75">
        <v>72</v>
      </c>
      <c r="U13" s="75">
        <v>67148</v>
      </c>
      <c r="V13" s="75">
        <f t="shared" si="5"/>
        <v>750613</v>
      </c>
      <c r="W13" s="75">
        <f t="shared" si="6"/>
        <v>303050</v>
      </c>
      <c r="X13" s="75">
        <f t="shared" si="7"/>
        <v>37979</v>
      </c>
      <c r="Y13" s="75">
        <f t="shared" si="8"/>
        <v>0</v>
      </c>
      <c r="Z13" s="75">
        <f t="shared" si="9"/>
        <v>178900</v>
      </c>
      <c r="AA13" s="75">
        <f t="shared" si="10"/>
        <v>85340</v>
      </c>
      <c r="AB13" s="76">
        <v>0</v>
      </c>
      <c r="AC13" s="75">
        <f t="shared" si="11"/>
        <v>831</v>
      </c>
      <c r="AD13" s="75">
        <f t="shared" si="12"/>
        <v>447563</v>
      </c>
    </row>
    <row r="14" spans="1:30" s="50" customFormat="1" ht="12" customHeight="1">
      <c r="A14" s="53" t="s">
        <v>341</v>
      </c>
      <c r="B14" s="54" t="s">
        <v>342</v>
      </c>
      <c r="C14" s="53" t="s">
        <v>343</v>
      </c>
      <c r="D14" s="75">
        <f t="shared" si="1"/>
        <v>1453700</v>
      </c>
      <c r="E14" s="75">
        <f t="shared" si="2"/>
        <v>150284</v>
      </c>
      <c r="F14" s="75">
        <v>0</v>
      </c>
      <c r="G14" s="75">
        <v>0</v>
      </c>
      <c r="H14" s="75">
        <v>0</v>
      </c>
      <c r="I14" s="75">
        <v>130110</v>
      </c>
      <c r="J14" s="76">
        <v>0</v>
      </c>
      <c r="K14" s="75">
        <v>20174</v>
      </c>
      <c r="L14" s="75">
        <v>1303416</v>
      </c>
      <c r="M14" s="75">
        <f t="shared" si="3"/>
        <v>23187</v>
      </c>
      <c r="N14" s="75">
        <f t="shared" si="4"/>
        <v>1060</v>
      </c>
      <c r="O14" s="75">
        <v>0</v>
      </c>
      <c r="P14" s="75">
        <v>0</v>
      </c>
      <c r="Q14" s="75">
        <v>0</v>
      </c>
      <c r="R14" s="75">
        <v>1060</v>
      </c>
      <c r="S14" s="76">
        <v>0</v>
      </c>
      <c r="T14" s="75">
        <v>0</v>
      </c>
      <c r="U14" s="75">
        <v>22127</v>
      </c>
      <c r="V14" s="75">
        <f t="shared" si="5"/>
        <v>1476887</v>
      </c>
      <c r="W14" s="75">
        <f t="shared" si="6"/>
        <v>151344</v>
      </c>
      <c r="X14" s="75">
        <f t="shared" si="7"/>
        <v>0</v>
      </c>
      <c r="Y14" s="75">
        <f t="shared" si="8"/>
        <v>0</v>
      </c>
      <c r="Z14" s="75">
        <f t="shared" si="9"/>
        <v>0</v>
      </c>
      <c r="AA14" s="75">
        <f t="shared" si="10"/>
        <v>131170</v>
      </c>
      <c r="AB14" s="76">
        <v>0</v>
      </c>
      <c r="AC14" s="75">
        <f t="shared" si="11"/>
        <v>20174</v>
      </c>
      <c r="AD14" s="75">
        <f t="shared" si="12"/>
        <v>1325543</v>
      </c>
    </row>
    <row r="15" spans="1:30" s="50" customFormat="1" ht="12" customHeight="1">
      <c r="A15" s="53" t="s">
        <v>344</v>
      </c>
      <c r="B15" s="54" t="s">
        <v>345</v>
      </c>
      <c r="C15" s="53" t="s">
        <v>346</v>
      </c>
      <c r="D15" s="75">
        <f t="shared" si="1"/>
        <v>1659227</v>
      </c>
      <c r="E15" s="75">
        <f t="shared" si="2"/>
        <v>7612</v>
      </c>
      <c r="F15" s="75">
        <v>0</v>
      </c>
      <c r="G15" s="75">
        <v>0</v>
      </c>
      <c r="H15" s="75">
        <v>0</v>
      </c>
      <c r="I15" s="75">
        <v>7612</v>
      </c>
      <c r="J15" s="76">
        <v>0</v>
      </c>
      <c r="K15" s="75"/>
      <c r="L15" s="75">
        <v>1651615</v>
      </c>
      <c r="M15" s="75">
        <f t="shared" si="3"/>
        <v>70933</v>
      </c>
      <c r="N15" s="75">
        <f t="shared" si="4"/>
        <v>4487</v>
      </c>
      <c r="O15" s="75">
        <v>0</v>
      </c>
      <c r="P15" s="75">
        <v>0</v>
      </c>
      <c r="Q15" s="75">
        <v>0</v>
      </c>
      <c r="R15" s="75">
        <v>4487</v>
      </c>
      <c r="S15" s="76">
        <v>0</v>
      </c>
      <c r="T15" s="75"/>
      <c r="U15" s="75">
        <v>66446</v>
      </c>
      <c r="V15" s="75">
        <f t="shared" si="5"/>
        <v>1730160</v>
      </c>
      <c r="W15" s="75">
        <f t="shared" si="6"/>
        <v>12099</v>
      </c>
      <c r="X15" s="75">
        <f t="shared" si="7"/>
        <v>0</v>
      </c>
      <c r="Y15" s="75">
        <f t="shared" si="8"/>
        <v>0</v>
      </c>
      <c r="Z15" s="75">
        <f t="shared" si="9"/>
        <v>0</v>
      </c>
      <c r="AA15" s="75">
        <f t="shared" si="10"/>
        <v>12099</v>
      </c>
      <c r="AB15" s="76">
        <v>0</v>
      </c>
      <c r="AC15" s="75">
        <f t="shared" si="11"/>
        <v>0</v>
      </c>
      <c r="AD15" s="75">
        <f t="shared" si="12"/>
        <v>1718061</v>
      </c>
    </row>
    <row r="16" spans="1:30" s="50" customFormat="1" ht="12" customHeight="1">
      <c r="A16" s="53" t="s">
        <v>335</v>
      </c>
      <c r="B16" s="54" t="s">
        <v>347</v>
      </c>
      <c r="C16" s="53" t="s">
        <v>348</v>
      </c>
      <c r="D16" s="75">
        <f t="shared" si="1"/>
        <v>428956</v>
      </c>
      <c r="E16" s="75">
        <f t="shared" si="2"/>
        <v>86123</v>
      </c>
      <c r="F16" s="75">
        <v>0</v>
      </c>
      <c r="G16" s="75">
        <v>0</v>
      </c>
      <c r="H16" s="75">
        <v>0</v>
      </c>
      <c r="I16" s="75">
        <v>61301</v>
      </c>
      <c r="J16" s="76">
        <v>0</v>
      </c>
      <c r="K16" s="75">
        <v>24822</v>
      </c>
      <c r="L16" s="75">
        <v>342833</v>
      </c>
      <c r="M16" s="75">
        <f t="shared" si="3"/>
        <v>13094</v>
      </c>
      <c r="N16" s="75">
        <f t="shared" si="4"/>
        <v>7925</v>
      </c>
      <c r="O16" s="75">
        <v>0</v>
      </c>
      <c r="P16" s="75">
        <v>0</v>
      </c>
      <c r="Q16" s="75">
        <v>0</v>
      </c>
      <c r="R16" s="75">
        <v>7925</v>
      </c>
      <c r="S16" s="76">
        <v>0</v>
      </c>
      <c r="T16" s="75">
        <v>0</v>
      </c>
      <c r="U16" s="75">
        <v>5169</v>
      </c>
      <c r="V16" s="75">
        <f t="shared" si="5"/>
        <v>442050</v>
      </c>
      <c r="W16" s="75">
        <f t="shared" si="6"/>
        <v>94048</v>
      </c>
      <c r="X16" s="75">
        <f t="shared" si="7"/>
        <v>0</v>
      </c>
      <c r="Y16" s="75">
        <f t="shared" si="8"/>
        <v>0</v>
      </c>
      <c r="Z16" s="75">
        <f t="shared" si="9"/>
        <v>0</v>
      </c>
      <c r="AA16" s="75">
        <f t="shared" si="10"/>
        <v>69226</v>
      </c>
      <c r="AB16" s="76">
        <v>0</v>
      </c>
      <c r="AC16" s="75">
        <f t="shared" si="11"/>
        <v>24822</v>
      </c>
      <c r="AD16" s="75">
        <f t="shared" si="12"/>
        <v>348002</v>
      </c>
    </row>
    <row r="17" spans="1:30" s="50" customFormat="1" ht="12" customHeight="1">
      <c r="A17" s="53" t="s">
        <v>338</v>
      </c>
      <c r="B17" s="54" t="s">
        <v>349</v>
      </c>
      <c r="C17" s="53" t="s">
        <v>350</v>
      </c>
      <c r="D17" s="75">
        <f t="shared" si="1"/>
        <v>924955</v>
      </c>
      <c r="E17" s="75">
        <f t="shared" si="2"/>
        <v>342214</v>
      </c>
      <c r="F17" s="75">
        <v>0</v>
      </c>
      <c r="G17" s="75">
        <v>6966</v>
      </c>
      <c r="H17" s="75">
        <v>8300</v>
      </c>
      <c r="I17" s="75">
        <v>292817</v>
      </c>
      <c r="J17" s="76">
        <v>0</v>
      </c>
      <c r="K17" s="75">
        <v>34131</v>
      </c>
      <c r="L17" s="75">
        <v>582741</v>
      </c>
      <c r="M17" s="75">
        <f t="shared" si="3"/>
        <v>51668</v>
      </c>
      <c r="N17" s="75">
        <f t="shared" si="4"/>
        <v>42753</v>
      </c>
      <c r="O17" s="75">
        <v>0</v>
      </c>
      <c r="P17" s="75">
        <v>0</v>
      </c>
      <c r="Q17" s="75">
        <v>0</v>
      </c>
      <c r="R17" s="75">
        <v>42673</v>
      </c>
      <c r="S17" s="76">
        <v>0</v>
      </c>
      <c r="T17" s="75">
        <v>80</v>
      </c>
      <c r="U17" s="75">
        <v>8915</v>
      </c>
      <c r="V17" s="75">
        <f t="shared" si="5"/>
        <v>976623</v>
      </c>
      <c r="W17" s="75">
        <f t="shared" si="6"/>
        <v>384967</v>
      </c>
      <c r="X17" s="75">
        <f t="shared" si="7"/>
        <v>0</v>
      </c>
      <c r="Y17" s="75">
        <f t="shared" si="8"/>
        <v>6966</v>
      </c>
      <c r="Z17" s="75">
        <f t="shared" si="9"/>
        <v>8300</v>
      </c>
      <c r="AA17" s="75">
        <f t="shared" si="10"/>
        <v>335490</v>
      </c>
      <c r="AB17" s="76">
        <v>0</v>
      </c>
      <c r="AC17" s="75">
        <f t="shared" si="11"/>
        <v>34211</v>
      </c>
      <c r="AD17" s="75">
        <f t="shared" si="12"/>
        <v>591656</v>
      </c>
    </row>
    <row r="18" spans="1:30" s="50" customFormat="1" ht="12" customHeight="1">
      <c r="A18" s="53" t="s">
        <v>121</v>
      </c>
      <c r="B18" s="54" t="s">
        <v>161</v>
      </c>
      <c r="C18" s="53" t="s">
        <v>162</v>
      </c>
      <c r="D18" s="75">
        <f t="shared" si="1"/>
        <v>3255340</v>
      </c>
      <c r="E18" s="75">
        <f t="shared" si="2"/>
        <v>360919</v>
      </c>
      <c r="F18" s="75">
        <v>8393</v>
      </c>
      <c r="G18" s="75">
        <v>0</v>
      </c>
      <c r="H18" s="75">
        <v>7300</v>
      </c>
      <c r="I18" s="75">
        <v>267556</v>
      </c>
      <c r="J18" s="76">
        <v>0</v>
      </c>
      <c r="K18" s="75">
        <v>77670</v>
      </c>
      <c r="L18" s="75">
        <v>2894421</v>
      </c>
      <c r="M18" s="75">
        <f t="shared" si="3"/>
        <v>592543</v>
      </c>
      <c r="N18" s="75">
        <f t="shared" si="4"/>
        <v>164397</v>
      </c>
      <c r="O18" s="75">
        <v>0</v>
      </c>
      <c r="P18" s="75">
        <v>0</v>
      </c>
      <c r="Q18" s="75">
        <v>0</v>
      </c>
      <c r="R18" s="75">
        <v>164397</v>
      </c>
      <c r="S18" s="76">
        <v>0</v>
      </c>
      <c r="T18" s="75">
        <v>0</v>
      </c>
      <c r="U18" s="75">
        <v>428146</v>
      </c>
      <c r="V18" s="75">
        <f t="shared" si="5"/>
        <v>3847883</v>
      </c>
      <c r="W18" s="75">
        <f t="shared" si="6"/>
        <v>525316</v>
      </c>
      <c r="X18" s="75">
        <f t="shared" si="7"/>
        <v>8393</v>
      </c>
      <c r="Y18" s="75">
        <f t="shared" si="8"/>
        <v>0</v>
      </c>
      <c r="Z18" s="75">
        <f t="shared" si="9"/>
        <v>7300</v>
      </c>
      <c r="AA18" s="75">
        <f t="shared" si="10"/>
        <v>431953</v>
      </c>
      <c r="AB18" s="76">
        <v>0</v>
      </c>
      <c r="AC18" s="75">
        <f t="shared" si="11"/>
        <v>77670</v>
      </c>
      <c r="AD18" s="75">
        <f t="shared" si="12"/>
        <v>3322567</v>
      </c>
    </row>
    <row r="19" spans="1:30" s="50" customFormat="1" ht="12" customHeight="1">
      <c r="A19" s="53" t="s">
        <v>351</v>
      </c>
      <c r="B19" s="54" t="s">
        <v>352</v>
      </c>
      <c r="C19" s="53" t="s">
        <v>353</v>
      </c>
      <c r="D19" s="75">
        <f t="shared" si="1"/>
        <v>505890</v>
      </c>
      <c r="E19" s="75">
        <f t="shared" si="2"/>
        <v>48740</v>
      </c>
      <c r="F19" s="75">
        <v>0</v>
      </c>
      <c r="G19" s="75">
        <v>0</v>
      </c>
      <c r="H19" s="75">
        <v>9500</v>
      </c>
      <c r="I19" s="75">
        <v>39220</v>
      </c>
      <c r="J19" s="76">
        <v>0</v>
      </c>
      <c r="K19" s="75">
        <v>20</v>
      </c>
      <c r="L19" s="75">
        <v>457150</v>
      </c>
      <c r="M19" s="75">
        <f t="shared" si="3"/>
        <v>13919</v>
      </c>
      <c r="N19" s="75">
        <f t="shared" si="4"/>
        <v>6880</v>
      </c>
      <c r="O19" s="75">
        <v>0</v>
      </c>
      <c r="P19" s="75">
        <v>0</v>
      </c>
      <c r="Q19" s="75">
        <v>0</v>
      </c>
      <c r="R19" s="75">
        <v>6880</v>
      </c>
      <c r="S19" s="76">
        <v>0</v>
      </c>
      <c r="T19" s="75">
        <v>0</v>
      </c>
      <c r="U19" s="75">
        <v>7039</v>
      </c>
      <c r="V19" s="75">
        <f t="shared" si="5"/>
        <v>519809</v>
      </c>
      <c r="W19" s="75">
        <f t="shared" si="6"/>
        <v>55620</v>
      </c>
      <c r="X19" s="75">
        <f t="shared" si="7"/>
        <v>0</v>
      </c>
      <c r="Y19" s="75">
        <f t="shared" si="8"/>
        <v>0</v>
      </c>
      <c r="Z19" s="75">
        <f t="shared" si="9"/>
        <v>9500</v>
      </c>
      <c r="AA19" s="75">
        <f t="shared" si="10"/>
        <v>46100</v>
      </c>
      <c r="AB19" s="76">
        <v>0</v>
      </c>
      <c r="AC19" s="75">
        <f t="shared" si="11"/>
        <v>20</v>
      </c>
      <c r="AD19" s="75">
        <f t="shared" si="12"/>
        <v>464189</v>
      </c>
    </row>
    <row r="20" spans="1:30" s="50" customFormat="1" ht="12" customHeight="1">
      <c r="A20" s="53" t="s">
        <v>354</v>
      </c>
      <c r="B20" s="54" t="s">
        <v>355</v>
      </c>
      <c r="C20" s="53" t="s">
        <v>356</v>
      </c>
      <c r="D20" s="75">
        <f t="shared" si="1"/>
        <v>502685</v>
      </c>
      <c r="E20" s="75">
        <f t="shared" si="2"/>
        <v>0</v>
      </c>
      <c r="F20" s="75">
        <v>0</v>
      </c>
      <c r="G20" s="75">
        <v>0</v>
      </c>
      <c r="H20" s="75">
        <v>0</v>
      </c>
      <c r="I20" s="75">
        <v>0</v>
      </c>
      <c r="J20" s="76">
        <v>0</v>
      </c>
      <c r="K20" s="75">
        <v>0</v>
      </c>
      <c r="L20" s="75">
        <v>502685</v>
      </c>
      <c r="M20" s="75">
        <f t="shared" si="3"/>
        <v>122359</v>
      </c>
      <c r="N20" s="75">
        <f t="shared" si="4"/>
        <v>36868</v>
      </c>
      <c r="O20" s="75">
        <v>0</v>
      </c>
      <c r="P20" s="75">
        <v>0</v>
      </c>
      <c r="Q20" s="75">
        <v>0</v>
      </c>
      <c r="R20" s="75">
        <v>0</v>
      </c>
      <c r="S20" s="76">
        <v>0</v>
      </c>
      <c r="T20" s="75">
        <v>36868</v>
      </c>
      <c r="U20" s="75">
        <v>85491</v>
      </c>
      <c r="V20" s="75">
        <f t="shared" si="5"/>
        <v>625044</v>
      </c>
      <c r="W20" s="75">
        <f t="shared" si="6"/>
        <v>36868</v>
      </c>
      <c r="X20" s="75">
        <f t="shared" si="7"/>
        <v>0</v>
      </c>
      <c r="Y20" s="75">
        <f t="shared" si="8"/>
        <v>0</v>
      </c>
      <c r="Z20" s="75">
        <f t="shared" si="9"/>
        <v>0</v>
      </c>
      <c r="AA20" s="75">
        <f t="shared" si="10"/>
        <v>0</v>
      </c>
      <c r="AB20" s="76">
        <v>0</v>
      </c>
      <c r="AC20" s="75">
        <f t="shared" si="11"/>
        <v>36868</v>
      </c>
      <c r="AD20" s="75">
        <f t="shared" si="12"/>
        <v>588176</v>
      </c>
    </row>
    <row r="21" spans="1:30" s="50" customFormat="1" ht="12" customHeight="1">
      <c r="A21" s="53" t="s">
        <v>351</v>
      </c>
      <c r="B21" s="54" t="s">
        <v>357</v>
      </c>
      <c r="C21" s="53" t="s">
        <v>358</v>
      </c>
      <c r="D21" s="75">
        <f t="shared" si="1"/>
        <v>2298744</v>
      </c>
      <c r="E21" s="75">
        <f t="shared" si="2"/>
        <v>216234</v>
      </c>
      <c r="F21" s="75">
        <v>3094</v>
      </c>
      <c r="G21" s="75">
        <v>0</v>
      </c>
      <c r="H21" s="75">
        <v>13100</v>
      </c>
      <c r="I21" s="75">
        <v>196726</v>
      </c>
      <c r="J21" s="76">
        <v>0</v>
      </c>
      <c r="K21" s="75">
        <v>3314</v>
      </c>
      <c r="L21" s="75">
        <v>2082510</v>
      </c>
      <c r="M21" s="75">
        <f t="shared" si="3"/>
        <v>93851</v>
      </c>
      <c r="N21" s="75">
        <f t="shared" si="4"/>
        <v>4268</v>
      </c>
      <c r="O21" s="75">
        <v>0</v>
      </c>
      <c r="P21" s="75">
        <v>0</v>
      </c>
      <c r="Q21" s="75">
        <v>0</v>
      </c>
      <c r="R21" s="75">
        <v>4254</v>
      </c>
      <c r="S21" s="76">
        <v>0</v>
      </c>
      <c r="T21" s="75">
        <v>14</v>
      </c>
      <c r="U21" s="75">
        <v>89583</v>
      </c>
      <c r="V21" s="75">
        <f t="shared" si="5"/>
        <v>2392595</v>
      </c>
      <c r="W21" s="75">
        <f t="shared" si="6"/>
        <v>220502</v>
      </c>
      <c r="X21" s="75">
        <f t="shared" si="7"/>
        <v>3094</v>
      </c>
      <c r="Y21" s="75">
        <f t="shared" si="8"/>
        <v>0</v>
      </c>
      <c r="Z21" s="75">
        <f t="shared" si="9"/>
        <v>13100</v>
      </c>
      <c r="AA21" s="75">
        <f t="shared" si="10"/>
        <v>200980</v>
      </c>
      <c r="AB21" s="76">
        <v>0</v>
      </c>
      <c r="AC21" s="75">
        <f t="shared" si="11"/>
        <v>3328</v>
      </c>
      <c r="AD21" s="75">
        <f t="shared" si="12"/>
        <v>2172093</v>
      </c>
    </row>
    <row r="22" spans="1:30" s="50" customFormat="1" ht="12" customHeight="1">
      <c r="A22" s="53" t="s">
        <v>354</v>
      </c>
      <c r="B22" s="54" t="s">
        <v>359</v>
      </c>
      <c r="C22" s="53" t="s">
        <v>360</v>
      </c>
      <c r="D22" s="75">
        <f t="shared" si="1"/>
        <v>1185502</v>
      </c>
      <c r="E22" s="75">
        <f t="shared" si="2"/>
        <v>283963</v>
      </c>
      <c r="F22" s="75">
        <v>0</v>
      </c>
      <c r="G22" s="75">
        <v>0</v>
      </c>
      <c r="H22" s="75">
        <v>182500</v>
      </c>
      <c r="I22" s="75">
        <v>73611</v>
      </c>
      <c r="J22" s="76">
        <v>0</v>
      </c>
      <c r="K22" s="75">
        <v>27852</v>
      </c>
      <c r="L22" s="75">
        <v>901539</v>
      </c>
      <c r="M22" s="75">
        <f t="shared" si="3"/>
        <v>92585</v>
      </c>
      <c r="N22" s="75">
        <f t="shared" si="4"/>
        <v>7123</v>
      </c>
      <c r="O22" s="75">
        <v>0</v>
      </c>
      <c r="P22" s="75">
        <v>0</v>
      </c>
      <c r="Q22" s="75">
        <v>0</v>
      </c>
      <c r="R22" s="75">
        <v>7123</v>
      </c>
      <c r="S22" s="76">
        <v>0</v>
      </c>
      <c r="T22" s="75">
        <v>0</v>
      </c>
      <c r="U22" s="75">
        <v>85462</v>
      </c>
      <c r="V22" s="75">
        <f t="shared" si="5"/>
        <v>1278087</v>
      </c>
      <c r="W22" s="75">
        <f t="shared" si="6"/>
        <v>291086</v>
      </c>
      <c r="X22" s="75">
        <f t="shared" si="7"/>
        <v>0</v>
      </c>
      <c r="Y22" s="75">
        <f t="shared" si="8"/>
        <v>0</v>
      </c>
      <c r="Z22" s="75">
        <f t="shared" si="9"/>
        <v>182500</v>
      </c>
      <c r="AA22" s="75">
        <f t="shared" si="10"/>
        <v>80734</v>
      </c>
      <c r="AB22" s="76">
        <v>0</v>
      </c>
      <c r="AC22" s="75">
        <f t="shared" si="11"/>
        <v>27852</v>
      </c>
      <c r="AD22" s="75">
        <f t="shared" si="12"/>
        <v>987001</v>
      </c>
    </row>
    <row r="23" spans="1:30" s="50" customFormat="1" ht="12" customHeight="1">
      <c r="A23" s="53" t="s">
        <v>121</v>
      </c>
      <c r="B23" s="54" t="s">
        <v>171</v>
      </c>
      <c r="C23" s="53" t="s">
        <v>172</v>
      </c>
      <c r="D23" s="75">
        <f t="shared" si="1"/>
        <v>1857976</v>
      </c>
      <c r="E23" s="75">
        <f t="shared" si="2"/>
        <v>126961</v>
      </c>
      <c r="F23" s="75">
        <v>1311</v>
      </c>
      <c r="G23" s="75">
        <v>0</v>
      </c>
      <c r="H23" s="75">
        <v>0</v>
      </c>
      <c r="I23" s="75">
        <v>102034</v>
      </c>
      <c r="J23" s="76">
        <v>0</v>
      </c>
      <c r="K23" s="75">
        <v>23616</v>
      </c>
      <c r="L23" s="75">
        <v>1731015</v>
      </c>
      <c r="M23" s="75">
        <f t="shared" si="3"/>
        <v>214635</v>
      </c>
      <c r="N23" s="75">
        <f t="shared" si="4"/>
        <v>36851</v>
      </c>
      <c r="O23" s="75">
        <v>371</v>
      </c>
      <c r="P23" s="75">
        <v>0</v>
      </c>
      <c r="Q23" s="75">
        <v>0</v>
      </c>
      <c r="R23" s="75">
        <v>36408</v>
      </c>
      <c r="S23" s="76">
        <v>0</v>
      </c>
      <c r="T23" s="75">
        <v>72</v>
      </c>
      <c r="U23" s="75">
        <v>177784</v>
      </c>
      <c r="V23" s="75">
        <f t="shared" si="5"/>
        <v>2072611</v>
      </c>
      <c r="W23" s="75">
        <f t="shared" si="6"/>
        <v>163812</v>
      </c>
      <c r="X23" s="75">
        <f t="shared" si="7"/>
        <v>1682</v>
      </c>
      <c r="Y23" s="75">
        <f t="shared" si="8"/>
        <v>0</v>
      </c>
      <c r="Z23" s="75">
        <f t="shared" si="9"/>
        <v>0</v>
      </c>
      <c r="AA23" s="75">
        <f t="shared" si="10"/>
        <v>138442</v>
      </c>
      <c r="AB23" s="76">
        <v>0</v>
      </c>
      <c r="AC23" s="75">
        <f t="shared" si="11"/>
        <v>23688</v>
      </c>
      <c r="AD23" s="75">
        <f t="shared" si="12"/>
        <v>1908799</v>
      </c>
    </row>
    <row r="24" spans="1:30" s="50" customFormat="1" ht="12" customHeight="1">
      <c r="A24" s="53" t="s">
        <v>121</v>
      </c>
      <c r="B24" s="54" t="s">
        <v>173</v>
      </c>
      <c r="C24" s="53" t="s">
        <v>174</v>
      </c>
      <c r="D24" s="75">
        <f t="shared" si="1"/>
        <v>2054089</v>
      </c>
      <c r="E24" s="75">
        <f t="shared" si="2"/>
        <v>7676</v>
      </c>
      <c r="F24" s="75">
        <v>0</v>
      </c>
      <c r="G24" s="75">
        <v>0</v>
      </c>
      <c r="H24" s="75">
        <v>2900</v>
      </c>
      <c r="I24" s="75">
        <v>4776</v>
      </c>
      <c r="J24" s="76">
        <v>0</v>
      </c>
      <c r="K24" s="75">
        <v>0</v>
      </c>
      <c r="L24" s="75">
        <v>2046413</v>
      </c>
      <c r="M24" s="75">
        <f t="shared" si="3"/>
        <v>95866</v>
      </c>
      <c r="N24" s="75">
        <f t="shared" si="4"/>
        <v>11094</v>
      </c>
      <c r="O24" s="75">
        <v>0</v>
      </c>
      <c r="P24" s="75">
        <v>150</v>
      </c>
      <c r="Q24" s="75">
        <v>0</v>
      </c>
      <c r="R24" s="75">
        <v>10944</v>
      </c>
      <c r="S24" s="76">
        <v>0</v>
      </c>
      <c r="T24" s="75">
        <v>0</v>
      </c>
      <c r="U24" s="75">
        <v>84772</v>
      </c>
      <c r="V24" s="75">
        <f t="shared" si="5"/>
        <v>2149955</v>
      </c>
      <c r="W24" s="75">
        <f t="shared" si="6"/>
        <v>18770</v>
      </c>
      <c r="X24" s="75">
        <f t="shared" si="7"/>
        <v>0</v>
      </c>
      <c r="Y24" s="75">
        <f t="shared" si="8"/>
        <v>150</v>
      </c>
      <c r="Z24" s="75">
        <f t="shared" si="9"/>
        <v>2900</v>
      </c>
      <c r="AA24" s="75">
        <f t="shared" si="10"/>
        <v>15720</v>
      </c>
      <c r="AB24" s="76">
        <v>0</v>
      </c>
      <c r="AC24" s="75">
        <f t="shared" si="11"/>
        <v>0</v>
      </c>
      <c r="AD24" s="75">
        <f t="shared" si="12"/>
        <v>2131185</v>
      </c>
    </row>
    <row r="25" spans="1:30" s="50" customFormat="1" ht="12" customHeight="1">
      <c r="A25" s="53" t="s">
        <v>351</v>
      </c>
      <c r="B25" s="54" t="s">
        <v>361</v>
      </c>
      <c r="C25" s="53" t="s">
        <v>362</v>
      </c>
      <c r="D25" s="75">
        <f t="shared" si="1"/>
        <v>358305</v>
      </c>
      <c r="E25" s="75">
        <f t="shared" si="2"/>
        <v>17510</v>
      </c>
      <c r="F25" s="75">
        <v>0</v>
      </c>
      <c r="G25" s="75">
        <v>0</v>
      </c>
      <c r="H25" s="75">
        <v>0</v>
      </c>
      <c r="I25" s="75">
        <v>1812</v>
      </c>
      <c r="J25" s="76">
        <v>0</v>
      </c>
      <c r="K25" s="75">
        <v>15698</v>
      </c>
      <c r="L25" s="75">
        <v>340795</v>
      </c>
      <c r="M25" s="75">
        <f t="shared" si="3"/>
        <v>114252</v>
      </c>
      <c r="N25" s="75">
        <f t="shared" si="4"/>
        <v>23944</v>
      </c>
      <c r="O25" s="75">
        <v>0</v>
      </c>
      <c r="P25" s="75">
        <v>0</v>
      </c>
      <c r="Q25" s="75">
        <v>0</v>
      </c>
      <c r="R25" s="75">
        <v>19900</v>
      </c>
      <c r="S25" s="76">
        <v>0</v>
      </c>
      <c r="T25" s="75">
        <v>4044</v>
      </c>
      <c r="U25" s="75">
        <v>90308</v>
      </c>
      <c r="V25" s="75">
        <f t="shared" si="5"/>
        <v>472557</v>
      </c>
      <c r="W25" s="75">
        <f t="shared" si="6"/>
        <v>41454</v>
      </c>
      <c r="X25" s="75">
        <f t="shared" si="7"/>
        <v>0</v>
      </c>
      <c r="Y25" s="75">
        <f t="shared" si="8"/>
        <v>0</v>
      </c>
      <c r="Z25" s="75">
        <f t="shared" si="9"/>
        <v>0</v>
      </c>
      <c r="AA25" s="75">
        <f t="shared" si="10"/>
        <v>21712</v>
      </c>
      <c r="AB25" s="76">
        <v>0</v>
      </c>
      <c r="AC25" s="75">
        <f t="shared" si="11"/>
        <v>19742</v>
      </c>
      <c r="AD25" s="75">
        <f t="shared" si="12"/>
        <v>431103</v>
      </c>
    </row>
    <row r="26" spans="1:30" s="50" customFormat="1" ht="12" customHeight="1">
      <c r="A26" s="53" t="s">
        <v>354</v>
      </c>
      <c r="B26" s="54" t="s">
        <v>363</v>
      </c>
      <c r="C26" s="53" t="s">
        <v>364</v>
      </c>
      <c r="D26" s="75">
        <f t="shared" si="1"/>
        <v>1480982</v>
      </c>
      <c r="E26" s="75">
        <f t="shared" si="2"/>
        <v>121953</v>
      </c>
      <c r="F26" s="75">
        <v>0</v>
      </c>
      <c r="G26" s="75">
        <v>0</v>
      </c>
      <c r="H26" s="75">
        <v>0</v>
      </c>
      <c r="I26" s="75">
        <v>109486</v>
      </c>
      <c r="J26" s="76">
        <v>0</v>
      </c>
      <c r="K26" s="75">
        <v>12467</v>
      </c>
      <c r="L26" s="75">
        <v>1359029</v>
      </c>
      <c r="M26" s="75">
        <f t="shared" si="3"/>
        <v>182530</v>
      </c>
      <c r="N26" s="75">
        <f t="shared" si="4"/>
        <v>40171</v>
      </c>
      <c r="O26" s="75">
        <v>0</v>
      </c>
      <c r="P26" s="75">
        <v>0</v>
      </c>
      <c r="Q26" s="75">
        <v>0</v>
      </c>
      <c r="R26" s="75">
        <v>40119</v>
      </c>
      <c r="S26" s="76">
        <v>0</v>
      </c>
      <c r="T26" s="75">
        <v>52</v>
      </c>
      <c r="U26" s="75">
        <v>142359</v>
      </c>
      <c r="V26" s="75">
        <f t="shared" si="5"/>
        <v>1663512</v>
      </c>
      <c r="W26" s="75">
        <f t="shared" si="6"/>
        <v>162124</v>
      </c>
      <c r="X26" s="75">
        <f t="shared" si="7"/>
        <v>0</v>
      </c>
      <c r="Y26" s="75">
        <f t="shared" si="8"/>
        <v>0</v>
      </c>
      <c r="Z26" s="75">
        <f t="shared" si="9"/>
        <v>0</v>
      </c>
      <c r="AA26" s="75">
        <f t="shared" si="10"/>
        <v>149605</v>
      </c>
      <c r="AB26" s="76">
        <v>0</v>
      </c>
      <c r="AC26" s="75">
        <f t="shared" si="11"/>
        <v>12519</v>
      </c>
      <c r="AD26" s="75">
        <f t="shared" si="12"/>
        <v>1501388</v>
      </c>
    </row>
    <row r="27" spans="1:30" s="50" customFormat="1" ht="12" customHeight="1">
      <c r="A27" s="53" t="s">
        <v>121</v>
      </c>
      <c r="B27" s="54" t="s">
        <v>179</v>
      </c>
      <c r="C27" s="53" t="s">
        <v>180</v>
      </c>
      <c r="D27" s="75">
        <f t="shared" si="1"/>
        <v>435461</v>
      </c>
      <c r="E27" s="75">
        <f t="shared" si="2"/>
        <v>128887</v>
      </c>
      <c r="F27" s="75">
        <v>0</v>
      </c>
      <c r="G27" s="75">
        <v>0</v>
      </c>
      <c r="H27" s="75">
        <v>0</v>
      </c>
      <c r="I27" s="75">
        <v>128887</v>
      </c>
      <c r="J27" s="76">
        <v>0</v>
      </c>
      <c r="K27" s="75">
        <v>0</v>
      </c>
      <c r="L27" s="75">
        <v>306574</v>
      </c>
      <c r="M27" s="75">
        <f t="shared" si="3"/>
        <v>148445</v>
      </c>
      <c r="N27" s="75">
        <f t="shared" si="4"/>
        <v>116642</v>
      </c>
      <c r="O27" s="75">
        <v>0</v>
      </c>
      <c r="P27" s="75">
        <v>0</v>
      </c>
      <c r="Q27" s="75">
        <v>0</v>
      </c>
      <c r="R27" s="75">
        <v>116642</v>
      </c>
      <c r="S27" s="76">
        <v>0</v>
      </c>
      <c r="T27" s="75">
        <v>0</v>
      </c>
      <c r="U27" s="75">
        <v>31803</v>
      </c>
      <c r="V27" s="75">
        <f t="shared" si="5"/>
        <v>583906</v>
      </c>
      <c r="W27" s="75">
        <f t="shared" si="6"/>
        <v>245529</v>
      </c>
      <c r="X27" s="75">
        <f t="shared" si="7"/>
        <v>0</v>
      </c>
      <c r="Y27" s="75">
        <f t="shared" si="8"/>
        <v>0</v>
      </c>
      <c r="Z27" s="75">
        <f t="shared" si="9"/>
        <v>0</v>
      </c>
      <c r="AA27" s="75">
        <f t="shared" si="10"/>
        <v>245529</v>
      </c>
      <c r="AB27" s="76">
        <v>0</v>
      </c>
      <c r="AC27" s="75">
        <f t="shared" si="11"/>
        <v>0</v>
      </c>
      <c r="AD27" s="75">
        <f t="shared" si="12"/>
        <v>338377</v>
      </c>
    </row>
    <row r="28" spans="1:30" s="50" customFormat="1" ht="12" customHeight="1">
      <c r="A28" s="53" t="s">
        <v>121</v>
      </c>
      <c r="B28" s="54" t="s">
        <v>181</v>
      </c>
      <c r="C28" s="53" t="s">
        <v>182</v>
      </c>
      <c r="D28" s="75">
        <f t="shared" si="1"/>
        <v>465786</v>
      </c>
      <c r="E28" s="75">
        <f t="shared" si="2"/>
        <v>200754</v>
      </c>
      <c r="F28" s="75">
        <v>0</v>
      </c>
      <c r="G28" s="75">
        <v>0</v>
      </c>
      <c r="H28" s="75">
        <v>0</v>
      </c>
      <c r="I28" s="75">
        <v>188656</v>
      </c>
      <c r="J28" s="76">
        <v>0</v>
      </c>
      <c r="K28" s="75">
        <v>12098</v>
      </c>
      <c r="L28" s="75">
        <v>265032</v>
      </c>
      <c r="M28" s="75">
        <f t="shared" si="3"/>
        <v>114944</v>
      </c>
      <c r="N28" s="75">
        <f t="shared" si="4"/>
        <v>50594</v>
      </c>
      <c r="O28" s="75">
        <v>0</v>
      </c>
      <c r="P28" s="75">
        <v>0</v>
      </c>
      <c r="Q28" s="75">
        <v>0</v>
      </c>
      <c r="R28" s="75">
        <v>50594</v>
      </c>
      <c r="S28" s="76">
        <v>0</v>
      </c>
      <c r="T28" s="75">
        <v>0</v>
      </c>
      <c r="U28" s="75">
        <v>64350</v>
      </c>
      <c r="V28" s="75">
        <f t="shared" si="5"/>
        <v>580730</v>
      </c>
      <c r="W28" s="75">
        <f t="shared" si="6"/>
        <v>251348</v>
      </c>
      <c r="X28" s="75">
        <f t="shared" si="7"/>
        <v>0</v>
      </c>
      <c r="Y28" s="75">
        <f t="shared" si="8"/>
        <v>0</v>
      </c>
      <c r="Z28" s="75">
        <f t="shared" si="9"/>
        <v>0</v>
      </c>
      <c r="AA28" s="75">
        <f t="shared" si="10"/>
        <v>239250</v>
      </c>
      <c r="AB28" s="76">
        <v>0</v>
      </c>
      <c r="AC28" s="75">
        <f t="shared" si="11"/>
        <v>12098</v>
      </c>
      <c r="AD28" s="75">
        <f t="shared" si="12"/>
        <v>329382</v>
      </c>
    </row>
    <row r="29" spans="1:30" s="50" customFormat="1" ht="12" customHeight="1">
      <c r="A29" s="53" t="s">
        <v>121</v>
      </c>
      <c r="B29" s="54" t="s">
        <v>183</v>
      </c>
      <c r="C29" s="53" t="s">
        <v>184</v>
      </c>
      <c r="D29" s="75">
        <f t="shared" si="1"/>
        <v>254113</v>
      </c>
      <c r="E29" s="75">
        <f t="shared" si="2"/>
        <v>82186</v>
      </c>
      <c r="F29" s="75">
        <v>109</v>
      </c>
      <c r="G29" s="75">
        <v>1822</v>
      </c>
      <c r="H29" s="75">
        <v>0</v>
      </c>
      <c r="I29" s="75">
        <v>63179</v>
      </c>
      <c r="J29" s="76">
        <v>0</v>
      </c>
      <c r="K29" s="75">
        <v>17076</v>
      </c>
      <c r="L29" s="75">
        <v>171927</v>
      </c>
      <c r="M29" s="75">
        <f t="shared" si="3"/>
        <v>29758</v>
      </c>
      <c r="N29" s="75">
        <f t="shared" si="4"/>
        <v>29758</v>
      </c>
      <c r="O29" s="75">
        <v>0</v>
      </c>
      <c r="P29" s="75">
        <v>0</v>
      </c>
      <c r="Q29" s="75">
        <v>0</v>
      </c>
      <c r="R29" s="75">
        <v>13201</v>
      </c>
      <c r="S29" s="76">
        <v>0</v>
      </c>
      <c r="T29" s="75">
        <v>16557</v>
      </c>
      <c r="U29" s="75">
        <v>0</v>
      </c>
      <c r="V29" s="75">
        <f t="shared" si="5"/>
        <v>283871</v>
      </c>
      <c r="W29" s="75">
        <f t="shared" si="6"/>
        <v>111944</v>
      </c>
      <c r="X29" s="75">
        <f t="shared" si="7"/>
        <v>109</v>
      </c>
      <c r="Y29" s="75">
        <f t="shared" si="8"/>
        <v>1822</v>
      </c>
      <c r="Z29" s="75">
        <f t="shared" si="9"/>
        <v>0</v>
      </c>
      <c r="AA29" s="75">
        <f t="shared" si="10"/>
        <v>76380</v>
      </c>
      <c r="AB29" s="76">
        <v>0</v>
      </c>
      <c r="AC29" s="75">
        <f t="shared" si="11"/>
        <v>33633</v>
      </c>
      <c r="AD29" s="75">
        <f t="shared" si="12"/>
        <v>171927</v>
      </c>
    </row>
    <row r="30" spans="1:30" s="50" customFormat="1" ht="12" customHeight="1">
      <c r="A30" s="53" t="s">
        <v>121</v>
      </c>
      <c r="B30" s="54" t="s">
        <v>185</v>
      </c>
      <c r="C30" s="53" t="s">
        <v>186</v>
      </c>
      <c r="D30" s="75">
        <f t="shared" si="1"/>
        <v>937949</v>
      </c>
      <c r="E30" s="75">
        <f t="shared" si="2"/>
        <v>261921</v>
      </c>
      <c r="F30" s="75">
        <v>0</v>
      </c>
      <c r="G30" s="75">
        <v>0</v>
      </c>
      <c r="H30" s="75">
        <v>40800</v>
      </c>
      <c r="I30" s="75">
        <v>183074</v>
      </c>
      <c r="J30" s="76">
        <v>0</v>
      </c>
      <c r="K30" s="75">
        <v>38047</v>
      </c>
      <c r="L30" s="75">
        <v>676028</v>
      </c>
      <c r="M30" s="75">
        <f t="shared" si="3"/>
        <v>644957</v>
      </c>
      <c r="N30" s="75">
        <f t="shared" si="4"/>
        <v>511090</v>
      </c>
      <c r="O30" s="75">
        <v>1055</v>
      </c>
      <c r="P30" s="75">
        <v>61056</v>
      </c>
      <c r="Q30" s="75">
        <v>600</v>
      </c>
      <c r="R30" s="75">
        <v>439097</v>
      </c>
      <c r="S30" s="76">
        <v>0</v>
      </c>
      <c r="T30" s="75">
        <v>9282</v>
      </c>
      <c r="U30" s="75">
        <v>133867</v>
      </c>
      <c r="V30" s="75">
        <f t="shared" si="5"/>
        <v>1582906</v>
      </c>
      <c r="W30" s="75">
        <f t="shared" si="6"/>
        <v>773011</v>
      </c>
      <c r="X30" s="75">
        <f t="shared" si="7"/>
        <v>1055</v>
      </c>
      <c r="Y30" s="75">
        <f t="shared" si="8"/>
        <v>61056</v>
      </c>
      <c r="Z30" s="75">
        <f t="shared" si="9"/>
        <v>41400</v>
      </c>
      <c r="AA30" s="75">
        <f t="shared" si="10"/>
        <v>622171</v>
      </c>
      <c r="AB30" s="76">
        <v>0</v>
      </c>
      <c r="AC30" s="75">
        <f t="shared" si="11"/>
        <v>47329</v>
      </c>
      <c r="AD30" s="75">
        <f t="shared" si="12"/>
        <v>809895</v>
      </c>
    </row>
    <row r="31" spans="1:30" s="50" customFormat="1" ht="12" customHeight="1">
      <c r="A31" s="53" t="s">
        <v>121</v>
      </c>
      <c r="B31" s="54" t="s">
        <v>187</v>
      </c>
      <c r="C31" s="53" t="s">
        <v>188</v>
      </c>
      <c r="D31" s="75">
        <f t="shared" si="1"/>
        <v>553355</v>
      </c>
      <c r="E31" s="75">
        <f t="shared" si="2"/>
        <v>110147</v>
      </c>
      <c r="F31" s="75">
        <v>0</v>
      </c>
      <c r="G31" s="75">
        <v>0</v>
      </c>
      <c r="H31" s="75">
        <v>0</v>
      </c>
      <c r="I31" s="75">
        <v>81739</v>
      </c>
      <c r="J31" s="76">
        <v>0</v>
      </c>
      <c r="K31" s="75">
        <v>28408</v>
      </c>
      <c r="L31" s="75">
        <v>443208</v>
      </c>
      <c r="M31" s="75">
        <f t="shared" si="3"/>
        <v>117118</v>
      </c>
      <c r="N31" s="75">
        <f t="shared" si="4"/>
        <v>51200</v>
      </c>
      <c r="O31" s="75">
        <v>0</v>
      </c>
      <c r="P31" s="75">
        <v>0</v>
      </c>
      <c r="Q31" s="75">
        <v>0</v>
      </c>
      <c r="R31" s="75">
        <v>51153</v>
      </c>
      <c r="S31" s="76">
        <v>0</v>
      </c>
      <c r="T31" s="75">
        <v>47</v>
      </c>
      <c r="U31" s="75">
        <v>65918</v>
      </c>
      <c r="V31" s="75">
        <f t="shared" si="5"/>
        <v>670473</v>
      </c>
      <c r="W31" s="75">
        <f t="shared" si="6"/>
        <v>161347</v>
      </c>
      <c r="X31" s="75">
        <f t="shared" si="7"/>
        <v>0</v>
      </c>
      <c r="Y31" s="75">
        <f t="shared" si="8"/>
        <v>0</v>
      </c>
      <c r="Z31" s="75">
        <f t="shared" si="9"/>
        <v>0</v>
      </c>
      <c r="AA31" s="75">
        <f t="shared" si="10"/>
        <v>132892</v>
      </c>
      <c r="AB31" s="76">
        <v>0</v>
      </c>
      <c r="AC31" s="75">
        <f t="shared" si="11"/>
        <v>28455</v>
      </c>
      <c r="AD31" s="75">
        <f t="shared" si="12"/>
        <v>509126</v>
      </c>
    </row>
    <row r="32" spans="1:30" s="50" customFormat="1" ht="12" customHeight="1">
      <c r="A32" s="53" t="s">
        <v>121</v>
      </c>
      <c r="B32" s="54" t="s">
        <v>189</v>
      </c>
      <c r="C32" s="53" t="s">
        <v>190</v>
      </c>
      <c r="D32" s="75">
        <f t="shared" si="1"/>
        <v>320464</v>
      </c>
      <c r="E32" s="75">
        <f t="shared" si="2"/>
        <v>139454</v>
      </c>
      <c r="F32" s="75">
        <v>0</v>
      </c>
      <c r="G32" s="75">
        <v>0</v>
      </c>
      <c r="H32" s="75">
        <v>0</v>
      </c>
      <c r="I32" s="75">
        <v>124052</v>
      </c>
      <c r="J32" s="76">
        <v>0</v>
      </c>
      <c r="K32" s="75">
        <v>15402</v>
      </c>
      <c r="L32" s="75">
        <v>181010</v>
      </c>
      <c r="M32" s="75">
        <f t="shared" si="3"/>
        <v>119149</v>
      </c>
      <c r="N32" s="75">
        <f t="shared" si="4"/>
        <v>48464</v>
      </c>
      <c r="O32" s="75">
        <v>0</v>
      </c>
      <c r="P32" s="75">
        <v>0</v>
      </c>
      <c r="Q32" s="75">
        <v>0</v>
      </c>
      <c r="R32" s="75">
        <v>48464</v>
      </c>
      <c r="S32" s="76">
        <v>0</v>
      </c>
      <c r="T32" s="75">
        <v>0</v>
      </c>
      <c r="U32" s="75">
        <v>70685</v>
      </c>
      <c r="V32" s="75">
        <f t="shared" si="5"/>
        <v>439613</v>
      </c>
      <c r="W32" s="75">
        <f t="shared" si="6"/>
        <v>187918</v>
      </c>
      <c r="X32" s="75">
        <f t="shared" si="7"/>
        <v>0</v>
      </c>
      <c r="Y32" s="75">
        <f t="shared" si="8"/>
        <v>0</v>
      </c>
      <c r="Z32" s="75">
        <f t="shared" si="9"/>
        <v>0</v>
      </c>
      <c r="AA32" s="75">
        <f t="shared" si="10"/>
        <v>172516</v>
      </c>
      <c r="AB32" s="76">
        <v>0</v>
      </c>
      <c r="AC32" s="75">
        <f t="shared" si="11"/>
        <v>15402</v>
      </c>
      <c r="AD32" s="75">
        <f t="shared" si="12"/>
        <v>251695</v>
      </c>
    </row>
    <row r="33" spans="1:30" s="50" customFormat="1" ht="12" customHeight="1">
      <c r="A33" s="53" t="s">
        <v>121</v>
      </c>
      <c r="B33" s="54" t="s">
        <v>191</v>
      </c>
      <c r="C33" s="53" t="s">
        <v>192</v>
      </c>
      <c r="D33" s="75">
        <f t="shared" si="1"/>
        <v>542052</v>
      </c>
      <c r="E33" s="75">
        <f t="shared" si="2"/>
        <v>128289</v>
      </c>
      <c r="F33" s="75">
        <v>0</v>
      </c>
      <c r="G33" s="75">
        <v>876</v>
      </c>
      <c r="H33" s="75">
        <v>0</v>
      </c>
      <c r="I33" s="75">
        <v>118052</v>
      </c>
      <c r="J33" s="76">
        <v>0</v>
      </c>
      <c r="K33" s="75">
        <v>9361</v>
      </c>
      <c r="L33" s="75">
        <v>413763</v>
      </c>
      <c r="M33" s="75">
        <f t="shared" si="3"/>
        <v>83378</v>
      </c>
      <c r="N33" s="75">
        <f t="shared" si="4"/>
        <v>23569</v>
      </c>
      <c r="O33" s="75">
        <v>0</v>
      </c>
      <c r="P33" s="75">
        <v>0</v>
      </c>
      <c r="Q33" s="75">
        <v>0</v>
      </c>
      <c r="R33" s="75">
        <v>23569</v>
      </c>
      <c r="S33" s="76">
        <v>0</v>
      </c>
      <c r="T33" s="75">
        <v>0</v>
      </c>
      <c r="U33" s="75">
        <v>59809</v>
      </c>
      <c r="V33" s="75">
        <f t="shared" si="5"/>
        <v>625430</v>
      </c>
      <c r="W33" s="75">
        <f t="shared" si="6"/>
        <v>151858</v>
      </c>
      <c r="X33" s="75">
        <f t="shared" si="7"/>
        <v>0</v>
      </c>
      <c r="Y33" s="75">
        <f t="shared" si="8"/>
        <v>876</v>
      </c>
      <c r="Z33" s="75">
        <f t="shared" si="9"/>
        <v>0</v>
      </c>
      <c r="AA33" s="75">
        <f t="shared" si="10"/>
        <v>141621</v>
      </c>
      <c r="AB33" s="76">
        <v>0</v>
      </c>
      <c r="AC33" s="75">
        <f t="shared" si="11"/>
        <v>9361</v>
      </c>
      <c r="AD33" s="75">
        <f t="shared" si="12"/>
        <v>473572</v>
      </c>
    </row>
    <row r="34" spans="1:30" s="50" customFormat="1" ht="12" customHeight="1">
      <c r="A34" s="53" t="s">
        <v>121</v>
      </c>
      <c r="B34" s="54" t="s">
        <v>193</v>
      </c>
      <c r="C34" s="53" t="s">
        <v>194</v>
      </c>
      <c r="D34" s="75">
        <f t="shared" si="1"/>
        <v>586352</v>
      </c>
      <c r="E34" s="75">
        <f t="shared" si="2"/>
        <v>38366</v>
      </c>
      <c r="F34" s="75">
        <v>0</v>
      </c>
      <c r="G34" s="75">
        <v>0</v>
      </c>
      <c r="H34" s="75">
        <v>0</v>
      </c>
      <c r="I34" s="75">
        <v>38366</v>
      </c>
      <c r="J34" s="76">
        <v>0</v>
      </c>
      <c r="K34" s="75">
        <v>0</v>
      </c>
      <c r="L34" s="75">
        <v>547986</v>
      </c>
      <c r="M34" s="75">
        <f t="shared" si="3"/>
        <v>131894</v>
      </c>
      <c r="N34" s="75">
        <f t="shared" si="4"/>
        <v>45699</v>
      </c>
      <c r="O34" s="75">
        <v>0</v>
      </c>
      <c r="P34" s="75">
        <v>0</v>
      </c>
      <c r="Q34" s="75">
        <v>0</v>
      </c>
      <c r="R34" s="75">
        <v>45699</v>
      </c>
      <c r="S34" s="76">
        <v>0</v>
      </c>
      <c r="T34" s="75">
        <v>0</v>
      </c>
      <c r="U34" s="75">
        <v>86195</v>
      </c>
      <c r="V34" s="75">
        <f t="shared" si="5"/>
        <v>718246</v>
      </c>
      <c r="W34" s="75">
        <f t="shared" si="6"/>
        <v>84065</v>
      </c>
      <c r="X34" s="75">
        <f t="shared" si="7"/>
        <v>0</v>
      </c>
      <c r="Y34" s="75">
        <f t="shared" si="8"/>
        <v>0</v>
      </c>
      <c r="Z34" s="75">
        <f t="shared" si="9"/>
        <v>0</v>
      </c>
      <c r="AA34" s="75">
        <f t="shared" si="10"/>
        <v>84065</v>
      </c>
      <c r="AB34" s="76">
        <v>0</v>
      </c>
      <c r="AC34" s="75">
        <f t="shared" si="11"/>
        <v>0</v>
      </c>
      <c r="AD34" s="75">
        <f t="shared" si="12"/>
        <v>634181</v>
      </c>
    </row>
    <row r="35" spans="1:30" s="50" customFormat="1" ht="12" customHeight="1">
      <c r="A35" s="53" t="s">
        <v>121</v>
      </c>
      <c r="B35" s="54" t="s">
        <v>195</v>
      </c>
      <c r="C35" s="53" t="s">
        <v>196</v>
      </c>
      <c r="D35" s="75">
        <f t="shared" si="1"/>
        <v>328161</v>
      </c>
      <c r="E35" s="75">
        <f t="shared" si="2"/>
        <v>34393</v>
      </c>
      <c r="F35" s="75">
        <v>0</v>
      </c>
      <c r="G35" s="75">
        <v>0</v>
      </c>
      <c r="H35" s="75">
        <v>0</v>
      </c>
      <c r="I35" s="75">
        <v>29316</v>
      </c>
      <c r="J35" s="76">
        <v>0</v>
      </c>
      <c r="K35" s="75">
        <v>5077</v>
      </c>
      <c r="L35" s="75">
        <v>293768</v>
      </c>
      <c r="M35" s="75">
        <f t="shared" si="3"/>
        <v>82925</v>
      </c>
      <c r="N35" s="75">
        <f t="shared" si="4"/>
        <v>0</v>
      </c>
      <c r="O35" s="75">
        <v>0</v>
      </c>
      <c r="P35" s="75">
        <v>0</v>
      </c>
      <c r="Q35" s="75">
        <v>0</v>
      </c>
      <c r="R35" s="75">
        <v>0</v>
      </c>
      <c r="S35" s="76">
        <v>0</v>
      </c>
      <c r="T35" s="75">
        <v>0</v>
      </c>
      <c r="U35" s="75">
        <v>82925</v>
      </c>
      <c r="V35" s="75">
        <f t="shared" si="5"/>
        <v>411086</v>
      </c>
      <c r="W35" s="75">
        <f t="shared" si="6"/>
        <v>34393</v>
      </c>
      <c r="X35" s="75">
        <f t="shared" si="7"/>
        <v>0</v>
      </c>
      <c r="Y35" s="75">
        <f t="shared" si="8"/>
        <v>0</v>
      </c>
      <c r="Z35" s="75">
        <f t="shared" si="9"/>
        <v>0</v>
      </c>
      <c r="AA35" s="75">
        <f t="shared" si="10"/>
        <v>29316</v>
      </c>
      <c r="AB35" s="76">
        <v>0</v>
      </c>
      <c r="AC35" s="75">
        <f t="shared" si="11"/>
        <v>5077</v>
      </c>
      <c r="AD35" s="75">
        <f t="shared" si="12"/>
        <v>376693</v>
      </c>
    </row>
    <row r="36" spans="1:30" s="50" customFormat="1" ht="12" customHeight="1">
      <c r="A36" s="53" t="s">
        <v>121</v>
      </c>
      <c r="B36" s="54" t="s">
        <v>197</v>
      </c>
      <c r="C36" s="53" t="s">
        <v>198</v>
      </c>
      <c r="D36" s="75">
        <f t="shared" si="1"/>
        <v>943619</v>
      </c>
      <c r="E36" s="75">
        <f t="shared" si="2"/>
        <v>2040</v>
      </c>
      <c r="F36" s="75">
        <v>0</v>
      </c>
      <c r="G36" s="75">
        <v>0</v>
      </c>
      <c r="H36" s="75">
        <v>0</v>
      </c>
      <c r="I36" s="75">
        <v>2040</v>
      </c>
      <c r="J36" s="76">
        <v>0</v>
      </c>
      <c r="K36" s="75">
        <v>0</v>
      </c>
      <c r="L36" s="75">
        <v>941579</v>
      </c>
      <c r="M36" s="75">
        <f t="shared" si="3"/>
        <v>94113</v>
      </c>
      <c r="N36" s="75">
        <f t="shared" si="4"/>
        <v>0</v>
      </c>
      <c r="O36" s="75">
        <v>0</v>
      </c>
      <c r="P36" s="75">
        <v>0</v>
      </c>
      <c r="Q36" s="75">
        <v>0</v>
      </c>
      <c r="R36" s="75">
        <v>0</v>
      </c>
      <c r="S36" s="76">
        <v>0</v>
      </c>
      <c r="T36" s="75">
        <v>0</v>
      </c>
      <c r="U36" s="75">
        <v>94113</v>
      </c>
      <c r="V36" s="75">
        <f t="shared" si="5"/>
        <v>1037732</v>
      </c>
      <c r="W36" s="75">
        <f t="shared" si="6"/>
        <v>2040</v>
      </c>
      <c r="X36" s="75">
        <f t="shared" si="7"/>
        <v>0</v>
      </c>
      <c r="Y36" s="75">
        <f t="shared" si="8"/>
        <v>0</v>
      </c>
      <c r="Z36" s="75">
        <f t="shared" si="9"/>
        <v>0</v>
      </c>
      <c r="AA36" s="75">
        <f t="shared" si="10"/>
        <v>2040</v>
      </c>
      <c r="AB36" s="76">
        <v>0</v>
      </c>
      <c r="AC36" s="75">
        <f t="shared" si="11"/>
        <v>0</v>
      </c>
      <c r="AD36" s="75">
        <f t="shared" si="12"/>
        <v>1035692</v>
      </c>
    </row>
    <row r="37" spans="1:30" s="50" customFormat="1" ht="12" customHeight="1">
      <c r="A37" s="53" t="s">
        <v>121</v>
      </c>
      <c r="B37" s="54" t="s">
        <v>199</v>
      </c>
      <c r="C37" s="53" t="s">
        <v>200</v>
      </c>
      <c r="D37" s="75">
        <f t="shared" si="1"/>
        <v>443804</v>
      </c>
      <c r="E37" s="75">
        <f t="shared" si="2"/>
        <v>3666</v>
      </c>
      <c r="F37" s="75">
        <v>0</v>
      </c>
      <c r="G37" s="75">
        <v>0</v>
      </c>
      <c r="H37" s="75">
        <v>0</v>
      </c>
      <c r="I37" s="75">
        <v>3587</v>
      </c>
      <c r="J37" s="76">
        <v>0</v>
      </c>
      <c r="K37" s="75">
        <v>79</v>
      </c>
      <c r="L37" s="75">
        <v>440138</v>
      </c>
      <c r="M37" s="75">
        <f t="shared" si="3"/>
        <v>41750</v>
      </c>
      <c r="N37" s="75">
        <f t="shared" si="4"/>
        <v>2207</v>
      </c>
      <c r="O37" s="75">
        <v>0</v>
      </c>
      <c r="P37" s="75">
        <v>0</v>
      </c>
      <c r="Q37" s="75">
        <v>0</v>
      </c>
      <c r="R37" s="75">
        <v>2207</v>
      </c>
      <c r="S37" s="76">
        <v>0</v>
      </c>
      <c r="T37" s="75">
        <v>0</v>
      </c>
      <c r="U37" s="75">
        <v>39543</v>
      </c>
      <c r="V37" s="75">
        <f t="shared" si="5"/>
        <v>485554</v>
      </c>
      <c r="W37" s="75">
        <f t="shared" si="6"/>
        <v>5873</v>
      </c>
      <c r="X37" s="75">
        <f t="shared" si="7"/>
        <v>0</v>
      </c>
      <c r="Y37" s="75">
        <f t="shared" si="8"/>
        <v>0</v>
      </c>
      <c r="Z37" s="75">
        <f t="shared" si="9"/>
        <v>0</v>
      </c>
      <c r="AA37" s="75">
        <f t="shared" si="10"/>
        <v>5794</v>
      </c>
      <c r="AB37" s="76">
        <v>0</v>
      </c>
      <c r="AC37" s="75">
        <f t="shared" si="11"/>
        <v>79</v>
      </c>
      <c r="AD37" s="75">
        <f t="shared" si="12"/>
        <v>479681</v>
      </c>
    </row>
    <row r="38" spans="1:30" s="50" customFormat="1" ht="12" customHeight="1">
      <c r="A38" s="53" t="s">
        <v>121</v>
      </c>
      <c r="B38" s="54" t="s">
        <v>201</v>
      </c>
      <c r="C38" s="53" t="s">
        <v>202</v>
      </c>
      <c r="D38" s="75">
        <f t="shared" si="1"/>
        <v>239396</v>
      </c>
      <c r="E38" s="75">
        <f t="shared" si="2"/>
        <v>0</v>
      </c>
      <c r="F38" s="75">
        <v>0</v>
      </c>
      <c r="G38" s="75">
        <v>0</v>
      </c>
      <c r="H38" s="75">
        <v>0</v>
      </c>
      <c r="I38" s="75">
        <v>0</v>
      </c>
      <c r="J38" s="76">
        <v>0</v>
      </c>
      <c r="K38" s="75">
        <v>0</v>
      </c>
      <c r="L38" s="75">
        <v>239396</v>
      </c>
      <c r="M38" s="75">
        <f t="shared" si="3"/>
        <v>43220</v>
      </c>
      <c r="N38" s="75">
        <f t="shared" si="4"/>
        <v>0</v>
      </c>
      <c r="O38" s="75">
        <v>0</v>
      </c>
      <c r="P38" s="75">
        <v>0</v>
      </c>
      <c r="Q38" s="75">
        <v>0</v>
      </c>
      <c r="R38" s="75">
        <v>0</v>
      </c>
      <c r="S38" s="76">
        <v>0</v>
      </c>
      <c r="T38" s="75">
        <v>0</v>
      </c>
      <c r="U38" s="75">
        <v>43220</v>
      </c>
      <c r="V38" s="75">
        <f t="shared" si="5"/>
        <v>282616</v>
      </c>
      <c r="W38" s="75">
        <f t="shared" si="6"/>
        <v>0</v>
      </c>
      <c r="X38" s="75">
        <f t="shared" si="7"/>
        <v>0</v>
      </c>
      <c r="Y38" s="75">
        <f t="shared" si="8"/>
        <v>0</v>
      </c>
      <c r="Z38" s="75">
        <f t="shared" si="9"/>
        <v>0</v>
      </c>
      <c r="AA38" s="75">
        <f t="shared" si="10"/>
        <v>0</v>
      </c>
      <c r="AB38" s="76">
        <v>0</v>
      </c>
      <c r="AC38" s="75">
        <f t="shared" si="11"/>
        <v>0</v>
      </c>
      <c r="AD38" s="75">
        <f t="shared" si="12"/>
        <v>282616</v>
      </c>
    </row>
    <row r="39" spans="1:30" s="50" customFormat="1" ht="12" customHeight="1">
      <c r="A39" s="53" t="s">
        <v>121</v>
      </c>
      <c r="B39" s="54" t="s">
        <v>203</v>
      </c>
      <c r="C39" s="53" t="s">
        <v>204</v>
      </c>
      <c r="D39" s="75">
        <f t="shared" si="1"/>
        <v>494935</v>
      </c>
      <c r="E39" s="75">
        <f t="shared" si="2"/>
        <v>24628</v>
      </c>
      <c r="F39" s="75">
        <v>0</v>
      </c>
      <c r="G39" s="75">
        <v>0</v>
      </c>
      <c r="H39" s="75">
        <v>0</v>
      </c>
      <c r="I39" s="75">
        <v>21288</v>
      </c>
      <c r="J39" s="76">
        <v>0</v>
      </c>
      <c r="K39" s="75">
        <v>3340</v>
      </c>
      <c r="L39" s="75">
        <v>470307</v>
      </c>
      <c r="M39" s="75">
        <f t="shared" si="3"/>
        <v>110066</v>
      </c>
      <c r="N39" s="75">
        <f t="shared" si="4"/>
        <v>0</v>
      </c>
      <c r="O39" s="75">
        <v>0</v>
      </c>
      <c r="P39" s="75">
        <v>0</v>
      </c>
      <c r="Q39" s="75">
        <v>0</v>
      </c>
      <c r="R39" s="75">
        <v>0</v>
      </c>
      <c r="S39" s="76">
        <v>0</v>
      </c>
      <c r="T39" s="75">
        <v>0</v>
      </c>
      <c r="U39" s="75">
        <v>110066</v>
      </c>
      <c r="V39" s="75">
        <f t="shared" si="5"/>
        <v>605001</v>
      </c>
      <c r="W39" s="75">
        <f t="shared" si="6"/>
        <v>24628</v>
      </c>
      <c r="X39" s="75">
        <f t="shared" si="7"/>
        <v>0</v>
      </c>
      <c r="Y39" s="75">
        <f t="shared" si="8"/>
        <v>0</v>
      </c>
      <c r="Z39" s="75">
        <f t="shared" si="9"/>
        <v>0</v>
      </c>
      <c r="AA39" s="75">
        <f t="shared" si="10"/>
        <v>21288</v>
      </c>
      <c r="AB39" s="76">
        <v>0</v>
      </c>
      <c r="AC39" s="75">
        <f t="shared" si="11"/>
        <v>3340</v>
      </c>
      <c r="AD39" s="75">
        <f t="shared" si="12"/>
        <v>580373</v>
      </c>
    </row>
    <row r="40" spans="1:30" s="50" customFormat="1" ht="12" customHeight="1">
      <c r="A40" s="53" t="s">
        <v>365</v>
      </c>
      <c r="B40" s="54" t="s">
        <v>366</v>
      </c>
      <c r="C40" s="53" t="s">
        <v>367</v>
      </c>
      <c r="D40" s="75">
        <f aca="true" t="shared" si="13" ref="D40:D71">SUM(E40,+L40)</f>
        <v>418383</v>
      </c>
      <c r="E40" s="75">
        <f aca="true" t="shared" si="14" ref="E40:E71">+SUM(F40:I40,K40)</f>
        <v>29176</v>
      </c>
      <c r="F40" s="75">
        <v>0</v>
      </c>
      <c r="G40" s="75">
        <v>0</v>
      </c>
      <c r="H40" s="75">
        <v>0</v>
      </c>
      <c r="I40" s="75">
        <v>23120</v>
      </c>
      <c r="J40" s="76">
        <v>0</v>
      </c>
      <c r="K40" s="75">
        <v>6056</v>
      </c>
      <c r="L40" s="75">
        <v>389207</v>
      </c>
      <c r="M40" s="75">
        <f aca="true" t="shared" si="15" ref="M40:M71">SUM(N40,+U40)</f>
        <v>75502</v>
      </c>
      <c r="N40" s="75">
        <f aca="true" t="shared" si="16" ref="N40:N71">+SUM(O40:R40,T40)</f>
        <v>2483</v>
      </c>
      <c r="O40" s="75">
        <v>0</v>
      </c>
      <c r="P40" s="75">
        <v>0</v>
      </c>
      <c r="Q40" s="75">
        <v>0</v>
      </c>
      <c r="R40" s="75">
        <v>2483</v>
      </c>
      <c r="S40" s="76">
        <v>0</v>
      </c>
      <c r="T40" s="75">
        <v>0</v>
      </c>
      <c r="U40" s="75">
        <v>73019</v>
      </c>
      <c r="V40" s="75">
        <f aca="true" t="shared" si="17" ref="V40:V63">+SUM(D40,M40)</f>
        <v>493885</v>
      </c>
      <c r="W40" s="75">
        <f aca="true" t="shared" si="18" ref="W40:W63">+SUM(E40,N40)</f>
        <v>31659</v>
      </c>
      <c r="X40" s="75">
        <f aca="true" t="shared" si="19" ref="X40:X63">+SUM(F40,O40)</f>
        <v>0</v>
      </c>
      <c r="Y40" s="75">
        <f aca="true" t="shared" si="20" ref="Y40:Y63">+SUM(G40,P40)</f>
        <v>0</v>
      </c>
      <c r="Z40" s="75">
        <f aca="true" t="shared" si="21" ref="Z40:Z63">+SUM(H40,Q40)</f>
        <v>0</v>
      </c>
      <c r="AA40" s="75">
        <f aca="true" t="shared" si="22" ref="AA40:AA63">+SUM(I40,R40)</f>
        <v>25603</v>
      </c>
      <c r="AB40" s="76">
        <v>0</v>
      </c>
      <c r="AC40" s="75">
        <f aca="true" t="shared" si="23" ref="AC40:AC63">+SUM(K40,T40)</f>
        <v>6056</v>
      </c>
      <c r="AD40" s="75">
        <f aca="true" t="shared" si="24" ref="AD40:AD63">+SUM(L40,U40)</f>
        <v>462226</v>
      </c>
    </row>
    <row r="41" spans="1:30" s="50" customFormat="1" ht="12" customHeight="1">
      <c r="A41" s="53" t="s">
        <v>121</v>
      </c>
      <c r="B41" s="54" t="s">
        <v>207</v>
      </c>
      <c r="C41" s="53" t="s">
        <v>208</v>
      </c>
      <c r="D41" s="75">
        <f t="shared" si="13"/>
        <v>235071</v>
      </c>
      <c r="E41" s="75">
        <f t="shared" si="14"/>
        <v>0</v>
      </c>
      <c r="F41" s="75">
        <v>0</v>
      </c>
      <c r="G41" s="75">
        <v>0</v>
      </c>
      <c r="H41" s="75">
        <v>0</v>
      </c>
      <c r="I41" s="75">
        <v>0</v>
      </c>
      <c r="J41" s="76">
        <v>0</v>
      </c>
      <c r="K41" s="75">
        <v>0</v>
      </c>
      <c r="L41" s="75">
        <v>235071</v>
      </c>
      <c r="M41" s="75">
        <f t="shared" si="15"/>
        <v>63265</v>
      </c>
      <c r="N41" s="75">
        <f t="shared" si="16"/>
        <v>0</v>
      </c>
      <c r="O41" s="75">
        <v>0</v>
      </c>
      <c r="P41" s="75">
        <v>0</v>
      </c>
      <c r="Q41" s="75">
        <v>0</v>
      </c>
      <c r="R41" s="75">
        <v>0</v>
      </c>
      <c r="S41" s="76">
        <v>0</v>
      </c>
      <c r="T41" s="75">
        <v>0</v>
      </c>
      <c r="U41" s="75">
        <v>63265</v>
      </c>
      <c r="V41" s="75">
        <f t="shared" si="17"/>
        <v>298336</v>
      </c>
      <c r="W41" s="75">
        <f t="shared" si="18"/>
        <v>0</v>
      </c>
      <c r="X41" s="75">
        <f t="shared" si="19"/>
        <v>0</v>
      </c>
      <c r="Y41" s="75">
        <f t="shared" si="20"/>
        <v>0</v>
      </c>
      <c r="Z41" s="75">
        <f t="shared" si="21"/>
        <v>0</v>
      </c>
      <c r="AA41" s="75">
        <f t="shared" si="22"/>
        <v>0</v>
      </c>
      <c r="AB41" s="76">
        <v>0</v>
      </c>
      <c r="AC41" s="75">
        <f t="shared" si="23"/>
        <v>0</v>
      </c>
      <c r="AD41" s="75">
        <f t="shared" si="24"/>
        <v>298336</v>
      </c>
    </row>
    <row r="42" spans="1:30" s="50" customFormat="1" ht="12" customHeight="1">
      <c r="A42" s="53" t="s">
        <v>121</v>
      </c>
      <c r="B42" s="54" t="s">
        <v>209</v>
      </c>
      <c r="C42" s="53" t="s">
        <v>210</v>
      </c>
      <c r="D42" s="75">
        <f t="shared" si="13"/>
        <v>196799</v>
      </c>
      <c r="E42" s="75">
        <f t="shared" si="14"/>
        <v>5643</v>
      </c>
      <c r="F42" s="75">
        <v>0</v>
      </c>
      <c r="G42" s="75">
        <v>0</v>
      </c>
      <c r="H42" s="75">
        <v>0</v>
      </c>
      <c r="I42" s="75">
        <v>161</v>
      </c>
      <c r="J42" s="76">
        <v>0</v>
      </c>
      <c r="K42" s="75">
        <v>5482</v>
      </c>
      <c r="L42" s="75">
        <v>191156</v>
      </c>
      <c r="M42" s="75">
        <f t="shared" si="15"/>
        <v>83309</v>
      </c>
      <c r="N42" s="75">
        <f t="shared" si="16"/>
        <v>16061</v>
      </c>
      <c r="O42" s="75">
        <v>0</v>
      </c>
      <c r="P42" s="75">
        <v>0</v>
      </c>
      <c r="Q42" s="75">
        <v>0</v>
      </c>
      <c r="R42" s="75">
        <v>16061</v>
      </c>
      <c r="S42" s="76">
        <v>0</v>
      </c>
      <c r="T42" s="75">
        <v>0</v>
      </c>
      <c r="U42" s="75">
        <v>67248</v>
      </c>
      <c r="V42" s="75">
        <f t="shared" si="17"/>
        <v>280108</v>
      </c>
      <c r="W42" s="75">
        <f t="shared" si="18"/>
        <v>21704</v>
      </c>
      <c r="X42" s="75">
        <f t="shared" si="19"/>
        <v>0</v>
      </c>
      <c r="Y42" s="75">
        <f t="shared" si="20"/>
        <v>0</v>
      </c>
      <c r="Z42" s="75">
        <f t="shared" si="21"/>
        <v>0</v>
      </c>
      <c r="AA42" s="75">
        <f t="shared" si="22"/>
        <v>16222</v>
      </c>
      <c r="AB42" s="76">
        <v>0</v>
      </c>
      <c r="AC42" s="75">
        <f t="shared" si="23"/>
        <v>5482</v>
      </c>
      <c r="AD42" s="75">
        <f t="shared" si="24"/>
        <v>258404</v>
      </c>
    </row>
    <row r="43" spans="1:30" s="50" customFormat="1" ht="12" customHeight="1">
      <c r="A43" s="53" t="s">
        <v>121</v>
      </c>
      <c r="B43" s="54" t="s">
        <v>211</v>
      </c>
      <c r="C43" s="53" t="s">
        <v>212</v>
      </c>
      <c r="D43" s="75">
        <f t="shared" si="13"/>
        <v>234071</v>
      </c>
      <c r="E43" s="75">
        <f t="shared" si="14"/>
        <v>0</v>
      </c>
      <c r="F43" s="75">
        <v>0</v>
      </c>
      <c r="G43" s="75">
        <v>0</v>
      </c>
      <c r="H43" s="75">
        <v>0</v>
      </c>
      <c r="I43" s="75">
        <v>0</v>
      </c>
      <c r="J43" s="76">
        <v>0</v>
      </c>
      <c r="K43" s="75">
        <v>0</v>
      </c>
      <c r="L43" s="75">
        <v>234071</v>
      </c>
      <c r="M43" s="75">
        <f t="shared" si="15"/>
        <v>58277</v>
      </c>
      <c r="N43" s="75">
        <f t="shared" si="16"/>
        <v>1215</v>
      </c>
      <c r="O43" s="75">
        <v>0</v>
      </c>
      <c r="P43" s="75">
        <v>0</v>
      </c>
      <c r="Q43" s="75">
        <v>0</v>
      </c>
      <c r="R43" s="75">
        <v>1215</v>
      </c>
      <c r="S43" s="76">
        <v>0</v>
      </c>
      <c r="T43" s="75">
        <v>0</v>
      </c>
      <c r="U43" s="75">
        <v>57062</v>
      </c>
      <c r="V43" s="75">
        <f t="shared" si="17"/>
        <v>292348</v>
      </c>
      <c r="W43" s="75">
        <f t="shared" si="18"/>
        <v>1215</v>
      </c>
      <c r="X43" s="75">
        <f t="shared" si="19"/>
        <v>0</v>
      </c>
      <c r="Y43" s="75">
        <f t="shared" si="20"/>
        <v>0</v>
      </c>
      <c r="Z43" s="75">
        <f t="shared" si="21"/>
        <v>0</v>
      </c>
      <c r="AA43" s="75">
        <f t="shared" si="22"/>
        <v>1215</v>
      </c>
      <c r="AB43" s="76">
        <v>0</v>
      </c>
      <c r="AC43" s="75">
        <f t="shared" si="23"/>
        <v>0</v>
      </c>
      <c r="AD43" s="75">
        <f t="shared" si="24"/>
        <v>291133</v>
      </c>
    </row>
    <row r="44" spans="1:30" s="50" customFormat="1" ht="12" customHeight="1">
      <c r="A44" s="53" t="s">
        <v>121</v>
      </c>
      <c r="B44" s="54" t="s">
        <v>213</v>
      </c>
      <c r="C44" s="53" t="s">
        <v>214</v>
      </c>
      <c r="D44" s="75">
        <f t="shared" si="13"/>
        <v>347632</v>
      </c>
      <c r="E44" s="75">
        <f t="shared" si="14"/>
        <v>1738</v>
      </c>
      <c r="F44" s="75">
        <v>0</v>
      </c>
      <c r="G44" s="75">
        <v>0</v>
      </c>
      <c r="H44" s="75">
        <v>0</v>
      </c>
      <c r="I44" s="75">
        <v>1643</v>
      </c>
      <c r="J44" s="76">
        <v>0</v>
      </c>
      <c r="K44" s="75">
        <v>95</v>
      </c>
      <c r="L44" s="75">
        <v>345894</v>
      </c>
      <c r="M44" s="75">
        <f t="shared" si="15"/>
        <v>26898</v>
      </c>
      <c r="N44" s="75">
        <f t="shared" si="16"/>
        <v>0</v>
      </c>
      <c r="O44" s="75">
        <v>0</v>
      </c>
      <c r="P44" s="75">
        <v>0</v>
      </c>
      <c r="Q44" s="75">
        <v>0</v>
      </c>
      <c r="R44" s="75">
        <v>0</v>
      </c>
      <c r="S44" s="76">
        <v>0</v>
      </c>
      <c r="T44" s="75">
        <v>0</v>
      </c>
      <c r="U44" s="75">
        <v>26898</v>
      </c>
      <c r="V44" s="75">
        <f t="shared" si="17"/>
        <v>374530</v>
      </c>
      <c r="W44" s="75">
        <f t="shared" si="18"/>
        <v>1738</v>
      </c>
      <c r="X44" s="75">
        <f t="shared" si="19"/>
        <v>0</v>
      </c>
      <c r="Y44" s="75">
        <f t="shared" si="20"/>
        <v>0</v>
      </c>
      <c r="Z44" s="75">
        <f t="shared" si="21"/>
        <v>0</v>
      </c>
      <c r="AA44" s="75">
        <f t="shared" si="22"/>
        <v>1643</v>
      </c>
      <c r="AB44" s="76">
        <v>0</v>
      </c>
      <c r="AC44" s="75">
        <f t="shared" si="23"/>
        <v>95</v>
      </c>
      <c r="AD44" s="75">
        <f t="shared" si="24"/>
        <v>372792</v>
      </c>
    </row>
    <row r="45" spans="1:30" s="50" customFormat="1" ht="12" customHeight="1">
      <c r="A45" s="53" t="s">
        <v>121</v>
      </c>
      <c r="B45" s="54" t="s">
        <v>215</v>
      </c>
      <c r="C45" s="53" t="s">
        <v>216</v>
      </c>
      <c r="D45" s="75">
        <f t="shared" si="13"/>
        <v>213330</v>
      </c>
      <c r="E45" s="75">
        <f t="shared" si="14"/>
        <v>32047</v>
      </c>
      <c r="F45" s="75">
        <v>0</v>
      </c>
      <c r="G45" s="75">
        <v>0</v>
      </c>
      <c r="H45" s="75">
        <v>0</v>
      </c>
      <c r="I45" s="75">
        <v>32047</v>
      </c>
      <c r="J45" s="76">
        <v>0</v>
      </c>
      <c r="K45" s="75">
        <v>0</v>
      </c>
      <c r="L45" s="75">
        <v>181283</v>
      </c>
      <c r="M45" s="75">
        <f t="shared" si="15"/>
        <v>45548</v>
      </c>
      <c r="N45" s="75">
        <f t="shared" si="16"/>
        <v>7826</v>
      </c>
      <c r="O45" s="75">
        <v>0</v>
      </c>
      <c r="P45" s="75">
        <v>0</v>
      </c>
      <c r="Q45" s="75">
        <v>0</v>
      </c>
      <c r="R45" s="75">
        <v>7826</v>
      </c>
      <c r="S45" s="76">
        <v>0</v>
      </c>
      <c r="T45" s="75">
        <v>0</v>
      </c>
      <c r="U45" s="75">
        <v>37722</v>
      </c>
      <c r="V45" s="75">
        <f t="shared" si="17"/>
        <v>258878</v>
      </c>
      <c r="W45" s="75">
        <f t="shared" si="18"/>
        <v>39873</v>
      </c>
      <c r="X45" s="75">
        <f t="shared" si="19"/>
        <v>0</v>
      </c>
      <c r="Y45" s="75">
        <f t="shared" si="20"/>
        <v>0</v>
      </c>
      <c r="Z45" s="75">
        <f t="shared" si="21"/>
        <v>0</v>
      </c>
      <c r="AA45" s="75">
        <f t="shared" si="22"/>
        <v>39873</v>
      </c>
      <c r="AB45" s="76">
        <v>0</v>
      </c>
      <c r="AC45" s="75">
        <f t="shared" si="23"/>
        <v>0</v>
      </c>
      <c r="AD45" s="75">
        <f t="shared" si="24"/>
        <v>219005</v>
      </c>
    </row>
    <row r="46" spans="1:30" s="50" customFormat="1" ht="12" customHeight="1">
      <c r="A46" s="53" t="s">
        <v>121</v>
      </c>
      <c r="B46" s="54" t="s">
        <v>217</v>
      </c>
      <c r="C46" s="53" t="s">
        <v>218</v>
      </c>
      <c r="D46" s="75">
        <f t="shared" si="13"/>
        <v>210608</v>
      </c>
      <c r="E46" s="75">
        <f t="shared" si="14"/>
        <v>37749</v>
      </c>
      <c r="F46" s="75">
        <v>0</v>
      </c>
      <c r="G46" s="75">
        <v>0</v>
      </c>
      <c r="H46" s="75">
        <v>0</v>
      </c>
      <c r="I46" s="75">
        <v>37710</v>
      </c>
      <c r="J46" s="76">
        <v>0</v>
      </c>
      <c r="K46" s="75">
        <v>39</v>
      </c>
      <c r="L46" s="75">
        <v>172859</v>
      </c>
      <c r="M46" s="75">
        <f t="shared" si="15"/>
        <v>62012</v>
      </c>
      <c r="N46" s="75">
        <f t="shared" si="16"/>
        <v>28411</v>
      </c>
      <c r="O46" s="75">
        <v>0</v>
      </c>
      <c r="P46" s="75">
        <v>0</v>
      </c>
      <c r="Q46" s="75">
        <v>0</v>
      </c>
      <c r="R46" s="75">
        <v>28186</v>
      </c>
      <c r="S46" s="76">
        <v>0</v>
      </c>
      <c r="T46" s="75">
        <v>225</v>
      </c>
      <c r="U46" s="75">
        <v>33601</v>
      </c>
      <c r="V46" s="75">
        <f t="shared" si="17"/>
        <v>272620</v>
      </c>
      <c r="W46" s="75">
        <f t="shared" si="18"/>
        <v>66160</v>
      </c>
      <c r="X46" s="75">
        <f t="shared" si="19"/>
        <v>0</v>
      </c>
      <c r="Y46" s="75">
        <f t="shared" si="20"/>
        <v>0</v>
      </c>
      <c r="Z46" s="75">
        <f t="shared" si="21"/>
        <v>0</v>
      </c>
      <c r="AA46" s="75">
        <f t="shared" si="22"/>
        <v>65896</v>
      </c>
      <c r="AB46" s="76">
        <v>0</v>
      </c>
      <c r="AC46" s="75">
        <f t="shared" si="23"/>
        <v>264</v>
      </c>
      <c r="AD46" s="75">
        <f t="shared" si="24"/>
        <v>206460</v>
      </c>
    </row>
    <row r="47" spans="1:30" s="50" customFormat="1" ht="12" customHeight="1">
      <c r="A47" s="53" t="s">
        <v>368</v>
      </c>
      <c r="B47" s="54" t="s">
        <v>369</v>
      </c>
      <c r="C47" s="53" t="s">
        <v>370</v>
      </c>
      <c r="D47" s="75">
        <f t="shared" si="13"/>
        <v>265501</v>
      </c>
      <c r="E47" s="75">
        <f t="shared" si="14"/>
        <v>76478</v>
      </c>
      <c r="F47" s="75">
        <v>0</v>
      </c>
      <c r="G47" s="75">
        <v>0</v>
      </c>
      <c r="H47" s="75">
        <v>0</v>
      </c>
      <c r="I47" s="75">
        <v>22977</v>
      </c>
      <c r="J47" s="76">
        <v>0</v>
      </c>
      <c r="K47" s="75">
        <v>53501</v>
      </c>
      <c r="L47" s="75">
        <v>189023</v>
      </c>
      <c r="M47" s="75">
        <f t="shared" si="15"/>
        <v>96849</v>
      </c>
      <c r="N47" s="75">
        <f t="shared" si="16"/>
        <v>37455</v>
      </c>
      <c r="O47" s="75">
        <v>0</v>
      </c>
      <c r="P47" s="75">
        <v>0</v>
      </c>
      <c r="Q47" s="75">
        <v>0</v>
      </c>
      <c r="R47" s="75">
        <v>37444</v>
      </c>
      <c r="S47" s="76">
        <v>0</v>
      </c>
      <c r="T47" s="75">
        <v>11</v>
      </c>
      <c r="U47" s="75">
        <v>59394</v>
      </c>
      <c r="V47" s="75">
        <f t="shared" si="17"/>
        <v>362350</v>
      </c>
      <c r="W47" s="75">
        <f t="shared" si="18"/>
        <v>113933</v>
      </c>
      <c r="X47" s="75">
        <f t="shared" si="19"/>
        <v>0</v>
      </c>
      <c r="Y47" s="75">
        <f t="shared" si="20"/>
        <v>0</v>
      </c>
      <c r="Z47" s="75">
        <f t="shared" si="21"/>
        <v>0</v>
      </c>
      <c r="AA47" s="75">
        <f t="shared" si="22"/>
        <v>60421</v>
      </c>
      <c r="AB47" s="76">
        <v>0</v>
      </c>
      <c r="AC47" s="75">
        <f t="shared" si="23"/>
        <v>53512</v>
      </c>
      <c r="AD47" s="75">
        <f t="shared" si="24"/>
        <v>248417</v>
      </c>
    </row>
    <row r="48" spans="1:30" s="50" customFormat="1" ht="12" customHeight="1">
      <c r="A48" s="53" t="s">
        <v>121</v>
      </c>
      <c r="B48" s="54" t="s">
        <v>221</v>
      </c>
      <c r="C48" s="53" t="s">
        <v>222</v>
      </c>
      <c r="D48" s="75">
        <f t="shared" si="13"/>
        <v>254528</v>
      </c>
      <c r="E48" s="75">
        <f t="shared" si="14"/>
        <v>55338</v>
      </c>
      <c r="F48" s="75">
        <v>0</v>
      </c>
      <c r="G48" s="75">
        <v>0</v>
      </c>
      <c r="H48" s="75">
        <v>0</v>
      </c>
      <c r="I48" s="75">
        <v>45169</v>
      </c>
      <c r="J48" s="76">
        <v>0</v>
      </c>
      <c r="K48" s="75">
        <v>10169</v>
      </c>
      <c r="L48" s="75">
        <v>199190</v>
      </c>
      <c r="M48" s="75">
        <f t="shared" si="15"/>
        <v>57347</v>
      </c>
      <c r="N48" s="75">
        <f t="shared" si="16"/>
        <v>30540</v>
      </c>
      <c r="O48" s="75">
        <v>0</v>
      </c>
      <c r="P48" s="75">
        <v>0</v>
      </c>
      <c r="Q48" s="75">
        <v>0</v>
      </c>
      <c r="R48" s="75">
        <v>30390</v>
      </c>
      <c r="S48" s="76">
        <v>0</v>
      </c>
      <c r="T48" s="75">
        <v>150</v>
      </c>
      <c r="U48" s="75">
        <v>26807</v>
      </c>
      <c r="V48" s="75">
        <f t="shared" si="17"/>
        <v>311875</v>
      </c>
      <c r="W48" s="75">
        <f t="shared" si="18"/>
        <v>85878</v>
      </c>
      <c r="X48" s="75">
        <f t="shared" si="19"/>
        <v>0</v>
      </c>
      <c r="Y48" s="75">
        <f t="shared" si="20"/>
        <v>0</v>
      </c>
      <c r="Z48" s="75">
        <f t="shared" si="21"/>
        <v>0</v>
      </c>
      <c r="AA48" s="75">
        <f t="shared" si="22"/>
        <v>75559</v>
      </c>
      <c r="AB48" s="76">
        <v>0</v>
      </c>
      <c r="AC48" s="75">
        <f t="shared" si="23"/>
        <v>10319</v>
      </c>
      <c r="AD48" s="75">
        <f t="shared" si="24"/>
        <v>225997</v>
      </c>
    </row>
    <row r="49" spans="1:30" s="50" customFormat="1" ht="12" customHeight="1">
      <c r="A49" s="53" t="s">
        <v>121</v>
      </c>
      <c r="B49" s="54" t="s">
        <v>371</v>
      </c>
      <c r="C49" s="53" t="s">
        <v>372</v>
      </c>
      <c r="D49" s="75">
        <f t="shared" si="13"/>
        <v>0</v>
      </c>
      <c r="E49" s="75">
        <f t="shared" si="14"/>
        <v>0</v>
      </c>
      <c r="F49" s="75">
        <v>0</v>
      </c>
      <c r="G49" s="75">
        <v>0</v>
      </c>
      <c r="H49" s="75">
        <v>0</v>
      </c>
      <c r="I49" s="75">
        <v>0</v>
      </c>
      <c r="J49" s="76">
        <v>0</v>
      </c>
      <c r="K49" s="75">
        <v>0</v>
      </c>
      <c r="L49" s="75">
        <v>0</v>
      </c>
      <c r="M49" s="75">
        <f t="shared" si="15"/>
        <v>24821</v>
      </c>
      <c r="N49" s="75">
        <f t="shared" si="16"/>
        <v>24821</v>
      </c>
      <c r="O49" s="75">
        <v>0</v>
      </c>
      <c r="P49" s="75">
        <v>0</v>
      </c>
      <c r="Q49" s="75">
        <v>0</v>
      </c>
      <c r="R49" s="75">
        <v>21482</v>
      </c>
      <c r="S49" s="76">
        <v>180614</v>
      </c>
      <c r="T49" s="75">
        <v>3339</v>
      </c>
      <c r="U49" s="75">
        <v>0</v>
      </c>
      <c r="V49" s="75">
        <f t="shared" si="17"/>
        <v>24821</v>
      </c>
      <c r="W49" s="75">
        <f t="shared" si="18"/>
        <v>24821</v>
      </c>
      <c r="X49" s="75">
        <f t="shared" si="19"/>
        <v>0</v>
      </c>
      <c r="Y49" s="75">
        <f t="shared" si="20"/>
        <v>0</v>
      </c>
      <c r="Z49" s="75">
        <f t="shared" si="21"/>
        <v>0</v>
      </c>
      <c r="AA49" s="75">
        <f t="shared" si="22"/>
        <v>21482</v>
      </c>
      <c r="AB49" s="76">
        <f aca="true" t="shared" si="25" ref="AB49:AB63">+SUM(J49,S49)</f>
        <v>180614</v>
      </c>
      <c r="AC49" s="75">
        <f t="shared" si="23"/>
        <v>3339</v>
      </c>
      <c r="AD49" s="75">
        <f t="shared" si="24"/>
        <v>0</v>
      </c>
    </row>
    <row r="50" spans="1:30" s="50" customFormat="1" ht="12" customHeight="1">
      <c r="A50" s="53" t="s">
        <v>121</v>
      </c>
      <c r="B50" s="54" t="s">
        <v>271</v>
      </c>
      <c r="C50" s="53" t="s">
        <v>272</v>
      </c>
      <c r="D50" s="75">
        <f t="shared" si="13"/>
        <v>275640</v>
      </c>
      <c r="E50" s="75">
        <f t="shared" si="14"/>
        <v>275640</v>
      </c>
      <c r="F50" s="75">
        <v>0</v>
      </c>
      <c r="G50" s="75">
        <v>0</v>
      </c>
      <c r="H50" s="75">
        <v>0</v>
      </c>
      <c r="I50" s="75">
        <v>275640</v>
      </c>
      <c r="J50" s="76">
        <v>1033420</v>
      </c>
      <c r="K50" s="75">
        <v>0</v>
      </c>
      <c r="L50" s="75">
        <v>0</v>
      </c>
      <c r="M50" s="75">
        <f t="shared" si="15"/>
        <v>182788</v>
      </c>
      <c r="N50" s="75">
        <f t="shared" si="16"/>
        <v>182788</v>
      </c>
      <c r="O50" s="75">
        <v>0</v>
      </c>
      <c r="P50" s="75">
        <v>0</v>
      </c>
      <c r="Q50" s="75">
        <v>0</v>
      </c>
      <c r="R50" s="75">
        <v>29621</v>
      </c>
      <c r="S50" s="76">
        <v>121011</v>
      </c>
      <c r="T50" s="75">
        <v>153167</v>
      </c>
      <c r="U50" s="75">
        <v>0</v>
      </c>
      <c r="V50" s="75">
        <f t="shared" si="17"/>
        <v>458428</v>
      </c>
      <c r="W50" s="75">
        <f t="shared" si="18"/>
        <v>458428</v>
      </c>
      <c r="X50" s="75">
        <f t="shared" si="19"/>
        <v>0</v>
      </c>
      <c r="Y50" s="75">
        <f t="shared" si="20"/>
        <v>0</v>
      </c>
      <c r="Z50" s="75">
        <f t="shared" si="21"/>
        <v>0</v>
      </c>
      <c r="AA50" s="75">
        <f t="shared" si="22"/>
        <v>305261</v>
      </c>
      <c r="AB50" s="76">
        <f t="shared" si="25"/>
        <v>1154431</v>
      </c>
      <c r="AC50" s="75">
        <f t="shared" si="23"/>
        <v>153167</v>
      </c>
      <c r="AD50" s="75">
        <f t="shared" si="24"/>
        <v>0</v>
      </c>
    </row>
    <row r="51" spans="1:30" s="50" customFormat="1" ht="12" customHeight="1">
      <c r="A51" s="53" t="s">
        <v>121</v>
      </c>
      <c r="B51" s="54" t="s">
        <v>373</v>
      </c>
      <c r="C51" s="53" t="s">
        <v>374</v>
      </c>
      <c r="D51" s="75">
        <f t="shared" si="13"/>
        <v>183503</v>
      </c>
      <c r="E51" s="75">
        <f t="shared" si="14"/>
        <v>167112</v>
      </c>
      <c r="F51" s="75">
        <v>0</v>
      </c>
      <c r="G51" s="75">
        <v>0</v>
      </c>
      <c r="H51" s="75">
        <v>0</v>
      </c>
      <c r="I51" s="75">
        <v>130973</v>
      </c>
      <c r="J51" s="76">
        <v>858552</v>
      </c>
      <c r="K51" s="75">
        <v>36139</v>
      </c>
      <c r="L51" s="75">
        <v>16391</v>
      </c>
      <c r="M51" s="75">
        <f t="shared" si="15"/>
        <v>0</v>
      </c>
      <c r="N51" s="75">
        <f t="shared" si="16"/>
        <v>0</v>
      </c>
      <c r="O51" s="75">
        <v>0</v>
      </c>
      <c r="P51" s="75">
        <v>0</v>
      </c>
      <c r="Q51" s="75">
        <v>0</v>
      </c>
      <c r="R51" s="75">
        <v>0</v>
      </c>
      <c r="S51" s="76">
        <v>0</v>
      </c>
      <c r="T51" s="75">
        <v>0</v>
      </c>
      <c r="U51" s="75">
        <v>0</v>
      </c>
      <c r="V51" s="75">
        <f t="shared" si="17"/>
        <v>183503</v>
      </c>
      <c r="W51" s="75">
        <f t="shared" si="18"/>
        <v>167112</v>
      </c>
      <c r="X51" s="75">
        <f t="shared" si="19"/>
        <v>0</v>
      </c>
      <c r="Y51" s="75">
        <f t="shared" si="20"/>
        <v>0</v>
      </c>
      <c r="Z51" s="75">
        <f t="shared" si="21"/>
        <v>0</v>
      </c>
      <c r="AA51" s="75">
        <f t="shared" si="22"/>
        <v>130973</v>
      </c>
      <c r="AB51" s="76">
        <f t="shared" si="25"/>
        <v>858552</v>
      </c>
      <c r="AC51" s="75">
        <f t="shared" si="23"/>
        <v>36139</v>
      </c>
      <c r="AD51" s="75">
        <f t="shared" si="24"/>
        <v>16391</v>
      </c>
    </row>
    <row r="52" spans="1:30" s="50" customFormat="1" ht="12" customHeight="1">
      <c r="A52" s="53" t="s">
        <v>121</v>
      </c>
      <c r="B52" s="54" t="s">
        <v>375</v>
      </c>
      <c r="C52" s="53" t="s">
        <v>376</v>
      </c>
      <c r="D52" s="75">
        <f t="shared" si="13"/>
        <v>0</v>
      </c>
      <c r="E52" s="75">
        <f t="shared" si="14"/>
        <v>0</v>
      </c>
      <c r="F52" s="75">
        <v>0</v>
      </c>
      <c r="G52" s="75">
        <v>0</v>
      </c>
      <c r="H52" s="75">
        <v>0</v>
      </c>
      <c r="I52" s="75">
        <v>0</v>
      </c>
      <c r="J52" s="76">
        <v>0</v>
      </c>
      <c r="K52" s="75">
        <v>0</v>
      </c>
      <c r="L52" s="75">
        <v>0</v>
      </c>
      <c r="M52" s="75">
        <f t="shared" si="15"/>
        <v>449792</v>
      </c>
      <c r="N52" s="75">
        <f t="shared" si="16"/>
        <v>439001</v>
      </c>
      <c r="O52" s="75">
        <v>0</v>
      </c>
      <c r="P52" s="75">
        <v>0</v>
      </c>
      <c r="Q52" s="75">
        <v>400500</v>
      </c>
      <c r="R52" s="75">
        <v>38501</v>
      </c>
      <c r="S52" s="76">
        <v>264362</v>
      </c>
      <c r="T52" s="75">
        <v>0</v>
      </c>
      <c r="U52" s="75">
        <v>10791</v>
      </c>
      <c r="V52" s="75">
        <f t="shared" si="17"/>
        <v>449792</v>
      </c>
      <c r="W52" s="75">
        <f t="shared" si="18"/>
        <v>439001</v>
      </c>
      <c r="X52" s="75">
        <f t="shared" si="19"/>
        <v>0</v>
      </c>
      <c r="Y52" s="75">
        <f t="shared" si="20"/>
        <v>0</v>
      </c>
      <c r="Z52" s="75">
        <f t="shared" si="21"/>
        <v>400500</v>
      </c>
      <c r="AA52" s="75">
        <f t="shared" si="22"/>
        <v>38501</v>
      </c>
      <c r="AB52" s="76">
        <f t="shared" si="25"/>
        <v>264362</v>
      </c>
      <c r="AC52" s="75">
        <f t="shared" si="23"/>
        <v>0</v>
      </c>
      <c r="AD52" s="75">
        <f t="shared" si="24"/>
        <v>10791</v>
      </c>
    </row>
    <row r="53" spans="1:30" s="50" customFormat="1" ht="12" customHeight="1">
      <c r="A53" s="53" t="s">
        <v>121</v>
      </c>
      <c r="B53" s="54" t="s">
        <v>377</v>
      </c>
      <c r="C53" s="53" t="s">
        <v>378</v>
      </c>
      <c r="D53" s="75">
        <f t="shared" si="13"/>
        <v>0</v>
      </c>
      <c r="E53" s="75">
        <f t="shared" si="14"/>
        <v>0</v>
      </c>
      <c r="F53" s="75">
        <v>0</v>
      </c>
      <c r="G53" s="75">
        <v>0</v>
      </c>
      <c r="H53" s="75">
        <v>0</v>
      </c>
      <c r="I53" s="75">
        <v>0</v>
      </c>
      <c r="J53" s="76">
        <v>0</v>
      </c>
      <c r="K53" s="75">
        <v>0</v>
      </c>
      <c r="L53" s="75">
        <v>0</v>
      </c>
      <c r="M53" s="75">
        <f t="shared" si="15"/>
        <v>33498</v>
      </c>
      <c r="N53" s="75">
        <f t="shared" si="16"/>
        <v>17121</v>
      </c>
      <c r="O53" s="75">
        <v>0</v>
      </c>
      <c r="P53" s="75">
        <v>0</v>
      </c>
      <c r="Q53" s="75">
        <v>0</v>
      </c>
      <c r="R53" s="75">
        <v>15525</v>
      </c>
      <c r="S53" s="76">
        <v>150616</v>
      </c>
      <c r="T53" s="75">
        <v>1596</v>
      </c>
      <c r="U53" s="75">
        <v>16377</v>
      </c>
      <c r="V53" s="75">
        <f t="shared" si="17"/>
        <v>33498</v>
      </c>
      <c r="W53" s="75">
        <f t="shared" si="18"/>
        <v>17121</v>
      </c>
      <c r="X53" s="75">
        <f t="shared" si="19"/>
        <v>0</v>
      </c>
      <c r="Y53" s="75">
        <f t="shared" si="20"/>
        <v>0</v>
      </c>
      <c r="Z53" s="75">
        <f t="shared" si="21"/>
        <v>0</v>
      </c>
      <c r="AA53" s="75">
        <f t="shared" si="22"/>
        <v>15525</v>
      </c>
      <c r="AB53" s="76">
        <f t="shared" si="25"/>
        <v>150616</v>
      </c>
      <c r="AC53" s="75">
        <f t="shared" si="23"/>
        <v>1596</v>
      </c>
      <c r="AD53" s="75">
        <f t="shared" si="24"/>
        <v>16377</v>
      </c>
    </row>
    <row r="54" spans="1:30" s="50" customFormat="1" ht="12" customHeight="1">
      <c r="A54" s="53" t="s">
        <v>121</v>
      </c>
      <c r="B54" s="54" t="s">
        <v>379</v>
      </c>
      <c r="C54" s="53" t="s">
        <v>380</v>
      </c>
      <c r="D54" s="75">
        <f t="shared" si="13"/>
        <v>81258</v>
      </c>
      <c r="E54" s="75">
        <f t="shared" si="14"/>
        <v>64746</v>
      </c>
      <c r="F54" s="75">
        <v>0</v>
      </c>
      <c r="G54" s="75">
        <v>0</v>
      </c>
      <c r="H54" s="75">
        <v>0</v>
      </c>
      <c r="I54" s="75">
        <v>64746</v>
      </c>
      <c r="J54" s="76">
        <v>215635</v>
      </c>
      <c r="K54" s="75">
        <v>0</v>
      </c>
      <c r="L54" s="75">
        <v>16512</v>
      </c>
      <c r="M54" s="75">
        <f t="shared" si="15"/>
        <v>0</v>
      </c>
      <c r="N54" s="75">
        <f t="shared" si="16"/>
        <v>0</v>
      </c>
      <c r="O54" s="75">
        <v>0</v>
      </c>
      <c r="P54" s="75">
        <v>0</v>
      </c>
      <c r="Q54" s="75">
        <v>0</v>
      </c>
      <c r="R54" s="75">
        <v>0</v>
      </c>
      <c r="S54" s="76">
        <v>0</v>
      </c>
      <c r="T54" s="75">
        <v>0</v>
      </c>
      <c r="U54" s="75">
        <v>0</v>
      </c>
      <c r="V54" s="75">
        <f t="shared" si="17"/>
        <v>81258</v>
      </c>
      <c r="W54" s="75">
        <f t="shared" si="18"/>
        <v>64746</v>
      </c>
      <c r="X54" s="75">
        <f t="shared" si="19"/>
        <v>0</v>
      </c>
      <c r="Y54" s="75">
        <f t="shared" si="20"/>
        <v>0</v>
      </c>
      <c r="Z54" s="75">
        <f t="shared" si="21"/>
        <v>0</v>
      </c>
      <c r="AA54" s="75">
        <f t="shared" si="22"/>
        <v>64746</v>
      </c>
      <c r="AB54" s="76">
        <f t="shared" si="25"/>
        <v>215635</v>
      </c>
      <c r="AC54" s="75">
        <f t="shared" si="23"/>
        <v>0</v>
      </c>
      <c r="AD54" s="75">
        <f t="shared" si="24"/>
        <v>16512</v>
      </c>
    </row>
    <row r="55" spans="1:30" s="50" customFormat="1" ht="12" customHeight="1">
      <c r="A55" s="53" t="s">
        <v>121</v>
      </c>
      <c r="B55" s="54" t="s">
        <v>381</v>
      </c>
      <c r="C55" s="53" t="s">
        <v>382</v>
      </c>
      <c r="D55" s="75">
        <f t="shared" si="13"/>
        <v>851</v>
      </c>
      <c r="E55" s="75">
        <f t="shared" si="14"/>
        <v>851</v>
      </c>
      <c r="F55" s="75">
        <v>0</v>
      </c>
      <c r="G55" s="75">
        <v>0</v>
      </c>
      <c r="H55" s="75">
        <v>0</v>
      </c>
      <c r="I55" s="75">
        <v>851</v>
      </c>
      <c r="J55" s="76">
        <v>147335</v>
      </c>
      <c r="K55" s="75"/>
      <c r="L55" s="75">
        <v>0</v>
      </c>
      <c r="M55" s="75">
        <f t="shared" si="15"/>
        <v>1727</v>
      </c>
      <c r="N55" s="75">
        <f t="shared" si="16"/>
        <v>1727</v>
      </c>
      <c r="O55" s="75">
        <v>0</v>
      </c>
      <c r="P55" s="75">
        <v>0</v>
      </c>
      <c r="Q55" s="75">
        <v>0</v>
      </c>
      <c r="R55" s="75">
        <v>1727</v>
      </c>
      <c r="S55" s="76">
        <v>161726</v>
      </c>
      <c r="T55" s="75">
        <v>0</v>
      </c>
      <c r="U55" s="75">
        <v>0</v>
      </c>
      <c r="V55" s="75">
        <f t="shared" si="17"/>
        <v>2578</v>
      </c>
      <c r="W55" s="75">
        <f t="shared" si="18"/>
        <v>2578</v>
      </c>
      <c r="X55" s="75">
        <f t="shared" si="19"/>
        <v>0</v>
      </c>
      <c r="Y55" s="75">
        <f t="shared" si="20"/>
        <v>0</v>
      </c>
      <c r="Z55" s="75">
        <f t="shared" si="21"/>
        <v>0</v>
      </c>
      <c r="AA55" s="75">
        <f t="shared" si="22"/>
        <v>2578</v>
      </c>
      <c r="AB55" s="76">
        <f t="shared" si="25"/>
        <v>309061</v>
      </c>
      <c r="AC55" s="75">
        <f t="shared" si="23"/>
        <v>0</v>
      </c>
      <c r="AD55" s="75">
        <f t="shared" si="24"/>
        <v>0</v>
      </c>
    </row>
    <row r="56" spans="1:30" s="50" customFormat="1" ht="12" customHeight="1">
      <c r="A56" s="53" t="s">
        <v>121</v>
      </c>
      <c r="B56" s="54" t="s">
        <v>383</v>
      </c>
      <c r="C56" s="53" t="s">
        <v>384</v>
      </c>
      <c r="D56" s="75">
        <f t="shared" si="13"/>
        <v>55157</v>
      </c>
      <c r="E56" s="75">
        <f t="shared" si="14"/>
        <v>49292</v>
      </c>
      <c r="F56" s="75">
        <v>0</v>
      </c>
      <c r="G56" s="75">
        <v>0</v>
      </c>
      <c r="H56" s="75">
        <v>0</v>
      </c>
      <c r="I56" s="75">
        <v>33681</v>
      </c>
      <c r="J56" s="76">
        <v>17686</v>
      </c>
      <c r="K56" s="75">
        <v>15611</v>
      </c>
      <c r="L56" s="75">
        <v>5865</v>
      </c>
      <c r="M56" s="75">
        <f t="shared" si="15"/>
        <v>0</v>
      </c>
      <c r="N56" s="75">
        <f t="shared" si="16"/>
        <v>0</v>
      </c>
      <c r="O56" s="75">
        <v>0</v>
      </c>
      <c r="P56" s="75">
        <v>0</v>
      </c>
      <c r="Q56" s="75">
        <v>0</v>
      </c>
      <c r="R56" s="75">
        <v>0</v>
      </c>
      <c r="S56" s="76">
        <v>0</v>
      </c>
      <c r="T56" s="75">
        <v>0</v>
      </c>
      <c r="U56" s="75">
        <v>0</v>
      </c>
      <c r="V56" s="75">
        <f t="shared" si="17"/>
        <v>55157</v>
      </c>
      <c r="W56" s="75">
        <f t="shared" si="18"/>
        <v>49292</v>
      </c>
      <c r="X56" s="75">
        <f t="shared" si="19"/>
        <v>0</v>
      </c>
      <c r="Y56" s="75">
        <f t="shared" si="20"/>
        <v>0</v>
      </c>
      <c r="Z56" s="75">
        <f t="shared" si="21"/>
        <v>0</v>
      </c>
      <c r="AA56" s="75">
        <f t="shared" si="22"/>
        <v>33681</v>
      </c>
      <c r="AB56" s="76">
        <f t="shared" si="25"/>
        <v>17686</v>
      </c>
      <c r="AC56" s="75">
        <f t="shared" si="23"/>
        <v>15611</v>
      </c>
      <c r="AD56" s="75">
        <f t="shared" si="24"/>
        <v>5865</v>
      </c>
    </row>
    <row r="57" spans="1:30" s="50" customFormat="1" ht="12" customHeight="1">
      <c r="A57" s="53" t="s">
        <v>121</v>
      </c>
      <c r="B57" s="54" t="s">
        <v>385</v>
      </c>
      <c r="C57" s="53" t="s">
        <v>386</v>
      </c>
      <c r="D57" s="75">
        <f t="shared" si="13"/>
        <v>553546</v>
      </c>
      <c r="E57" s="75">
        <f t="shared" si="14"/>
        <v>429567</v>
      </c>
      <c r="F57" s="75">
        <v>0</v>
      </c>
      <c r="G57" s="75">
        <v>0</v>
      </c>
      <c r="H57" s="75">
        <v>407337</v>
      </c>
      <c r="I57" s="75">
        <v>12007</v>
      </c>
      <c r="J57" s="76">
        <v>433138</v>
      </c>
      <c r="K57" s="75">
        <v>10223</v>
      </c>
      <c r="L57" s="75">
        <v>123979</v>
      </c>
      <c r="M57" s="75">
        <f t="shared" si="15"/>
        <v>0</v>
      </c>
      <c r="N57" s="75">
        <f t="shared" si="16"/>
        <v>0</v>
      </c>
      <c r="O57" s="75">
        <v>0</v>
      </c>
      <c r="P57" s="75">
        <v>0</v>
      </c>
      <c r="Q57" s="75">
        <v>0</v>
      </c>
      <c r="R57" s="75">
        <v>0</v>
      </c>
      <c r="S57" s="76">
        <v>0</v>
      </c>
      <c r="T57" s="75">
        <v>0</v>
      </c>
      <c r="U57" s="75">
        <v>0</v>
      </c>
      <c r="V57" s="75">
        <f t="shared" si="17"/>
        <v>553546</v>
      </c>
      <c r="W57" s="75">
        <f t="shared" si="18"/>
        <v>429567</v>
      </c>
      <c r="X57" s="75">
        <f t="shared" si="19"/>
        <v>0</v>
      </c>
      <c r="Y57" s="75">
        <f t="shared" si="20"/>
        <v>0</v>
      </c>
      <c r="Z57" s="75">
        <f t="shared" si="21"/>
        <v>407337</v>
      </c>
      <c r="AA57" s="75">
        <f t="shared" si="22"/>
        <v>12007</v>
      </c>
      <c r="AB57" s="76">
        <f t="shared" si="25"/>
        <v>433138</v>
      </c>
      <c r="AC57" s="75">
        <f t="shared" si="23"/>
        <v>10223</v>
      </c>
      <c r="AD57" s="75">
        <f t="shared" si="24"/>
        <v>123979</v>
      </c>
    </row>
    <row r="58" spans="1:30" s="50" customFormat="1" ht="12" customHeight="1">
      <c r="A58" s="53" t="s">
        <v>121</v>
      </c>
      <c r="B58" s="54" t="s">
        <v>387</v>
      </c>
      <c r="C58" s="53" t="s">
        <v>388</v>
      </c>
      <c r="D58" s="75">
        <f t="shared" si="13"/>
        <v>37553</v>
      </c>
      <c r="E58" s="75">
        <f t="shared" si="14"/>
        <v>37553</v>
      </c>
      <c r="F58" s="75">
        <v>0</v>
      </c>
      <c r="G58" s="75">
        <v>0</v>
      </c>
      <c r="H58" s="75">
        <v>0</v>
      </c>
      <c r="I58" s="75">
        <v>15962</v>
      </c>
      <c r="J58" s="76">
        <v>455946</v>
      </c>
      <c r="K58" s="75">
        <v>21591</v>
      </c>
      <c r="L58" s="75"/>
      <c r="M58" s="75">
        <f t="shared" si="15"/>
        <v>0</v>
      </c>
      <c r="N58" s="75">
        <f t="shared" si="16"/>
        <v>0</v>
      </c>
      <c r="O58" s="75">
        <v>0</v>
      </c>
      <c r="P58" s="75">
        <v>0</v>
      </c>
      <c r="Q58" s="75">
        <v>0</v>
      </c>
      <c r="R58" s="75">
        <v>0</v>
      </c>
      <c r="S58" s="76">
        <v>0</v>
      </c>
      <c r="T58" s="75">
        <v>0</v>
      </c>
      <c r="U58" s="75">
        <v>0</v>
      </c>
      <c r="V58" s="75">
        <f t="shared" si="17"/>
        <v>37553</v>
      </c>
      <c r="W58" s="75">
        <f t="shared" si="18"/>
        <v>37553</v>
      </c>
      <c r="X58" s="75">
        <f t="shared" si="19"/>
        <v>0</v>
      </c>
      <c r="Y58" s="75">
        <f t="shared" si="20"/>
        <v>0</v>
      </c>
      <c r="Z58" s="75">
        <f t="shared" si="21"/>
        <v>0</v>
      </c>
      <c r="AA58" s="75">
        <f t="shared" si="22"/>
        <v>15962</v>
      </c>
      <c r="AB58" s="76">
        <f t="shared" si="25"/>
        <v>455946</v>
      </c>
      <c r="AC58" s="75">
        <f t="shared" si="23"/>
        <v>21591</v>
      </c>
      <c r="AD58" s="75">
        <f t="shared" si="24"/>
        <v>0</v>
      </c>
    </row>
    <row r="59" spans="1:30" s="50" customFormat="1" ht="12" customHeight="1">
      <c r="A59" s="53" t="s">
        <v>121</v>
      </c>
      <c r="B59" s="54" t="s">
        <v>315</v>
      </c>
      <c r="C59" s="53" t="s">
        <v>316</v>
      </c>
      <c r="D59" s="75">
        <f t="shared" si="13"/>
        <v>124712</v>
      </c>
      <c r="E59" s="75">
        <f t="shared" si="14"/>
        <v>108995</v>
      </c>
      <c r="F59" s="75">
        <v>0</v>
      </c>
      <c r="G59" s="75">
        <v>0</v>
      </c>
      <c r="H59" s="75">
        <v>0</v>
      </c>
      <c r="I59" s="75">
        <v>95146</v>
      </c>
      <c r="J59" s="76">
        <v>278704</v>
      </c>
      <c r="K59" s="75">
        <v>13849</v>
      </c>
      <c r="L59" s="75">
        <v>15717</v>
      </c>
      <c r="M59" s="75">
        <f t="shared" si="15"/>
        <v>0</v>
      </c>
      <c r="N59" s="75">
        <f t="shared" si="16"/>
        <v>0</v>
      </c>
      <c r="O59" s="75">
        <v>0</v>
      </c>
      <c r="P59" s="75">
        <v>0</v>
      </c>
      <c r="Q59" s="75">
        <v>0</v>
      </c>
      <c r="R59" s="75">
        <v>0</v>
      </c>
      <c r="S59" s="76">
        <v>0</v>
      </c>
      <c r="T59" s="75">
        <v>0</v>
      </c>
      <c r="U59" s="75">
        <v>0</v>
      </c>
      <c r="V59" s="75">
        <f t="shared" si="17"/>
        <v>124712</v>
      </c>
      <c r="W59" s="75">
        <f t="shared" si="18"/>
        <v>108995</v>
      </c>
      <c r="X59" s="75">
        <f t="shared" si="19"/>
        <v>0</v>
      </c>
      <c r="Y59" s="75">
        <f t="shared" si="20"/>
        <v>0</v>
      </c>
      <c r="Z59" s="75">
        <f t="shared" si="21"/>
        <v>0</v>
      </c>
      <c r="AA59" s="75">
        <f t="shared" si="22"/>
        <v>95146</v>
      </c>
      <c r="AB59" s="76">
        <f t="shared" si="25"/>
        <v>278704</v>
      </c>
      <c r="AC59" s="75">
        <f t="shared" si="23"/>
        <v>13849</v>
      </c>
      <c r="AD59" s="75">
        <f t="shared" si="24"/>
        <v>15717</v>
      </c>
    </row>
    <row r="60" spans="1:30" s="50" customFormat="1" ht="12" customHeight="1">
      <c r="A60" s="53" t="s">
        <v>121</v>
      </c>
      <c r="B60" s="54" t="s">
        <v>319</v>
      </c>
      <c r="C60" s="53" t="s">
        <v>320</v>
      </c>
      <c r="D60" s="75">
        <f t="shared" si="13"/>
        <v>84603</v>
      </c>
      <c r="E60" s="75">
        <f t="shared" si="14"/>
        <v>45218</v>
      </c>
      <c r="F60" s="75">
        <v>0</v>
      </c>
      <c r="G60" s="75">
        <v>0</v>
      </c>
      <c r="H60" s="75">
        <v>0</v>
      </c>
      <c r="I60" s="75">
        <v>45218</v>
      </c>
      <c r="J60" s="76">
        <v>399183</v>
      </c>
      <c r="K60" s="75">
        <v>0</v>
      </c>
      <c r="L60" s="75">
        <v>39385</v>
      </c>
      <c r="M60" s="75">
        <f t="shared" si="15"/>
        <v>0</v>
      </c>
      <c r="N60" s="75">
        <f t="shared" si="16"/>
        <v>0</v>
      </c>
      <c r="O60" s="75">
        <v>0</v>
      </c>
      <c r="P60" s="75">
        <v>0</v>
      </c>
      <c r="Q60" s="75">
        <v>0</v>
      </c>
      <c r="R60" s="75">
        <v>0</v>
      </c>
      <c r="S60" s="76">
        <v>0</v>
      </c>
      <c r="T60" s="75">
        <v>0</v>
      </c>
      <c r="U60" s="75">
        <v>0</v>
      </c>
      <c r="V60" s="75">
        <f t="shared" si="17"/>
        <v>84603</v>
      </c>
      <c r="W60" s="75">
        <f t="shared" si="18"/>
        <v>45218</v>
      </c>
      <c r="X60" s="75">
        <f t="shared" si="19"/>
        <v>0</v>
      </c>
      <c r="Y60" s="75">
        <f t="shared" si="20"/>
        <v>0</v>
      </c>
      <c r="Z60" s="75">
        <f t="shared" si="21"/>
        <v>0</v>
      </c>
      <c r="AA60" s="75">
        <f t="shared" si="22"/>
        <v>45218</v>
      </c>
      <c r="AB60" s="76">
        <f t="shared" si="25"/>
        <v>399183</v>
      </c>
      <c r="AC60" s="75">
        <f t="shared" si="23"/>
        <v>0</v>
      </c>
      <c r="AD60" s="75">
        <f t="shared" si="24"/>
        <v>39385</v>
      </c>
    </row>
    <row r="61" spans="1:30" s="50" customFormat="1" ht="12" customHeight="1">
      <c r="A61" s="53" t="s">
        <v>121</v>
      </c>
      <c r="B61" s="54" t="s">
        <v>321</v>
      </c>
      <c r="C61" s="53" t="s">
        <v>322</v>
      </c>
      <c r="D61" s="75">
        <f t="shared" si="13"/>
        <v>15584</v>
      </c>
      <c r="E61" s="75">
        <f t="shared" si="14"/>
        <v>4854</v>
      </c>
      <c r="F61" s="75">
        <v>4854</v>
      </c>
      <c r="G61" s="75">
        <v>0</v>
      </c>
      <c r="H61" s="75">
        <v>0</v>
      </c>
      <c r="I61" s="75">
        <v>0</v>
      </c>
      <c r="J61" s="76">
        <v>162681</v>
      </c>
      <c r="K61" s="75">
        <v>0</v>
      </c>
      <c r="L61" s="75">
        <v>10730</v>
      </c>
      <c r="M61" s="75">
        <f t="shared" si="15"/>
        <v>0</v>
      </c>
      <c r="N61" s="75">
        <f t="shared" si="16"/>
        <v>0</v>
      </c>
      <c r="O61" s="75">
        <v>0</v>
      </c>
      <c r="P61" s="75">
        <v>0</v>
      </c>
      <c r="Q61" s="75">
        <v>0</v>
      </c>
      <c r="R61" s="75">
        <v>0</v>
      </c>
      <c r="S61" s="76">
        <v>0</v>
      </c>
      <c r="T61" s="75">
        <v>0</v>
      </c>
      <c r="U61" s="75">
        <v>0</v>
      </c>
      <c r="V61" s="75">
        <f t="shared" si="17"/>
        <v>15584</v>
      </c>
      <c r="W61" s="75">
        <f t="shared" si="18"/>
        <v>4854</v>
      </c>
      <c r="X61" s="75">
        <f t="shared" si="19"/>
        <v>4854</v>
      </c>
      <c r="Y61" s="75">
        <f t="shared" si="20"/>
        <v>0</v>
      </c>
      <c r="Z61" s="75">
        <f t="shared" si="21"/>
        <v>0</v>
      </c>
      <c r="AA61" s="75">
        <f t="shared" si="22"/>
        <v>0</v>
      </c>
      <c r="AB61" s="76">
        <f t="shared" si="25"/>
        <v>162681</v>
      </c>
      <c r="AC61" s="75">
        <f t="shared" si="23"/>
        <v>0</v>
      </c>
      <c r="AD61" s="75">
        <f t="shared" si="24"/>
        <v>10730</v>
      </c>
    </row>
    <row r="62" spans="1:30" s="50" customFormat="1" ht="12" customHeight="1">
      <c r="A62" s="53" t="s">
        <v>121</v>
      </c>
      <c r="B62" s="54" t="s">
        <v>323</v>
      </c>
      <c r="C62" s="53" t="s">
        <v>324</v>
      </c>
      <c r="D62" s="75">
        <f t="shared" si="13"/>
        <v>295790</v>
      </c>
      <c r="E62" s="75">
        <f t="shared" si="14"/>
        <v>137195</v>
      </c>
      <c r="F62" s="75">
        <v>0</v>
      </c>
      <c r="G62" s="75">
        <v>0</v>
      </c>
      <c r="H62" s="75">
        <v>0</v>
      </c>
      <c r="I62" s="75">
        <v>137195</v>
      </c>
      <c r="J62" s="76">
        <v>1119183</v>
      </c>
      <c r="K62" s="75">
        <v>0</v>
      </c>
      <c r="L62" s="75">
        <v>158595</v>
      </c>
      <c r="M62" s="75">
        <f t="shared" si="15"/>
        <v>0</v>
      </c>
      <c r="N62" s="75">
        <f t="shared" si="16"/>
        <v>0</v>
      </c>
      <c r="O62" s="75">
        <v>0</v>
      </c>
      <c r="P62" s="75">
        <v>0</v>
      </c>
      <c r="Q62" s="75">
        <v>0</v>
      </c>
      <c r="R62" s="75">
        <v>0</v>
      </c>
      <c r="S62" s="76">
        <v>0</v>
      </c>
      <c r="T62" s="75">
        <v>0</v>
      </c>
      <c r="U62" s="75">
        <v>0</v>
      </c>
      <c r="V62" s="75">
        <f t="shared" si="17"/>
        <v>295790</v>
      </c>
      <c r="W62" s="75">
        <f t="shared" si="18"/>
        <v>137195</v>
      </c>
      <c r="X62" s="75">
        <f t="shared" si="19"/>
        <v>0</v>
      </c>
      <c r="Y62" s="75">
        <f t="shared" si="20"/>
        <v>0</v>
      </c>
      <c r="Z62" s="75">
        <f t="shared" si="21"/>
        <v>0</v>
      </c>
      <c r="AA62" s="75">
        <f t="shared" si="22"/>
        <v>137195</v>
      </c>
      <c r="AB62" s="76">
        <f t="shared" si="25"/>
        <v>1119183</v>
      </c>
      <c r="AC62" s="75">
        <f t="shared" si="23"/>
        <v>0</v>
      </c>
      <c r="AD62" s="75">
        <f t="shared" si="24"/>
        <v>158595</v>
      </c>
    </row>
    <row r="63" spans="1:30" s="50" customFormat="1" ht="12" customHeight="1">
      <c r="A63" s="53" t="s">
        <v>121</v>
      </c>
      <c r="B63" s="54" t="s">
        <v>389</v>
      </c>
      <c r="C63" s="53" t="s">
        <v>390</v>
      </c>
      <c r="D63" s="75">
        <f t="shared" si="13"/>
        <v>2450248</v>
      </c>
      <c r="E63" s="75">
        <f t="shared" si="14"/>
        <v>2406139</v>
      </c>
      <c r="F63" s="75">
        <v>832339</v>
      </c>
      <c r="G63" s="75">
        <v>0</v>
      </c>
      <c r="H63" s="75">
        <v>1573800</v>
      </c>
      <c r="I63" s="75">
        <v>0</v>
      </c>
      <c r="J63" s="76">
        <v>239931</v>
      </c>
      <c r="K63" s="75"/>
      <c r="L63" s="75">
        <v>44109</v>
      </c>
      <c r="M63" s="75">
        <f t="shared" si="15"/>
        <v>0</v>
      </c>
      <c r="N63" s="75">
        <f t="shared" si="16"/>
        <v>0</v>
      </c>
      <c r="O63" s="75">
        <v>0</v>
      </c>
      <c r="P63" s="75">
        <v>0</v>
      </c>
      <c r="Q63" s="75">
        <v>0</v>
      </c>
      <c r="R63" s="75">
        <v>0</v>
      </c>
      <c r="S63" s="76">
        <v>0</v>
      </c>
      <c r="T63" s="75">
        <v>0</v>
      </c>
      <c r="U63" s="75">
        <v>0</v>
      </c>
      <c r="V63" s="75">
        <f t="shared" si="17"/>
        <v>2450248</v>
      </c>
      <c r="W63" s="75">
        <f t="shared" si="18"/>
        <v>2406139</v>
      </c>
      <c r="X63" s="75">
        <f t="shared" si="19"/>
        <v>832339</v>
      </c>
      <c r="Y63" s="75">
        <f t="shared" si="20"/>
        <v>0</v>
      </c>
      <c r="Z63" s="75">
        <f t="shared" si="21"/>
        <v>1573800</v>
      </c>
      <c r="AA63" s="75">
        <f t="shared" si="22"/>
        <v>0</v>
      </c>
      <c r="AB63" s="76">
        <f t="shared" si="25"/>
        <v>239931</v>
      </c>
      <c r="AC63" s="75">
        <f t="shared" si="23"/>
        <v>0</v>
      </c>
      <c r="AD63" s="75">
        <f t="shared" si="24"/>
        <v>44109</v>
      </c>
    </row>
  </sheetData>
  <sheetProtection/>
  <mergeCells count="3"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6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87" width="14.69921875" style="77" customWidth="1"/>
    <col min="88" max="16384" width="9" style="47" customWidth="1"/>
  </cols>
  <sheetData>
    <row r="1" spans="1:87" s="45" customFormat="1" ht="17.25">
      <c r="A1" s="123" t="s">
        <v>64</v>
      </c>
      <c r="B1" s="44"/>
      <c r="C1" s="44"/>
      <c r="D1" s="44"/>
      <c r="E1" s="44"/>
      <c r="F1" s="44"/>
      <c r="G1" s="44"/>
      <c r="H1" s="78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</row>
    <row r="2" spans="1:87" s="45" customFormat="1" ht="13.5">
      <c r="A2" s="145" t="s">
        <v>67</v>
      </c>
      <c r="B2" s="145" t="s">
        <v>68</v>
      </c>
      <c r="C2" s="151" t="s">
        <v>332</v>
      </c>
      <c r="D2" s="130" t="s">
        <v>75</v>
      </c>
      <c r="E2" s="81"/>
      <c r="F2" s="81"/>
      <c r="G2" s="81"/>
      <c r="H2" s="81"/>
      <c r="I2" s="81"/>
      <c r="J2" s="81"/>
      <c r="K2" s="82"/>
      <c r="L2" s="81"/>
      <c r="M2" s="81"/>
      <c r="N2" s="81"/>
      <c r="O2" s="81"/>
      <c r="P2" s="81"/>
      <c r="Q2" s="81"/>
      <c r="R2" s="81"/>
      <c r="S2" s="81"/>
      <c r="T2" s="81"/>
      <c r="U2" s="82"/>
      <c r="V2" s="82"/>
      <c r="W2" s="82"/>
      <c r="X2" s="81"/>
      <c r="Y2" s="81"/>
      <c r="Z2" s="81"/>
      <c r="AA2" s="81"/>
      <c r="AB2" s="81"/>
      <c r="AC2" s="81"/>
      <c r="AD2" s="81"/>
      <c r="AE2" s="83"/>
      <c r="AF2" s="130" t="s">
        <v>76</v>
      </c>
      <c r="AG2" s="81"/>
      <c r="AH2" s="81"/>
      <c r="AI2" s="81"/>
      <c r="AJ2" s="81"/>
      <c r="AK2" s="81"/>
      <c r="AL2" s="81"/>
      <c r="AM2" s="82"/>
      <c r="AN2" s="81"/>
      <c r="AO2" s="81"/>
      <c r="AP2" s="81"/>
      <c r="AQ2" s="81"/>
      <c r="AR2" s="81"/>
      <c r="AS2" s="81"/>
      <c r="AT2" s="81"/>
      <c r="AU2" s="81"/>
      <c r="AV2" s="81"/>
      <c r="AW2" s="82"/>
      <c r="AX2" s="82"/>
      <c r="AY2" s="82"/>
      <c r="AZ2" s="82"/>
      <c r="BA2" s="82"/>
      <c r="BB2" s="82"/>
      <c r="BC2" s="81"/>
      <c r="BD2" s="81"/>
      <c r="BE2" s="81"/>
      <c r="BF2" s="81"/>
      <c r="BG2" s="83"/>
      <c r="BH2" s="130" t="s">
        <v>77</v>
      </c>
      <c r="BI2" s="81"/>
      <c r="BJ2" s="81"/>
      <c r="BK2" s="81"/>
      <c r="BL2" s="81"/>
      <c r="BM2" s="81"/>
      <c r="BN2" s="81"/>
      <c r="BO2" s="82"/>
      <c r="BP2" s="81"/>
      <c r="BQ2" s="81"/>
      <c r="BR2" s="81"/>
      <c r="BS2" s="81"/>
      <c r="BT2" s="81"/>
      <c r="BU2" s="81"/>
      <c r="BV2" s="81"/>
      <c r="BW2" s="81"/>
      <c r="BX2" s="81"/>
      <c r="BY2" s="82"/>
      <c r="BZ2" s="82"/>
      <c r="CA2" s="82"/>
      <c r="CB2" s="82"/>
      <c r="CC2" s="82"/>
      <c r="CD2" s="82"/>
      <c r="CE2" s="81"/>
      <c r="CF2" s="81"/>
      <c r="CG2" s="81"/>
      <c r="CH2" s="81"/>
      <c r="CI2" s="83"/>
    </row>
    <row r="3" spans="1:87" s="45" customFormat="1" ht="13.5">
      <c r="A3" s="146"/>
      <c r="B3" s="146"/>
      <c r="C3" s="152"/>
      <c r="D3" s="132" t="s">
        <v>79</v>
      </c>
      <c r="E3" s="81"/>
      <c r="F3" s="81"/>
      <c r="G3" s="81"/>
      <c r="H3" s="81"/>
      <c r="I3" s="81"/>
      <c r="J3" s="81"/>
      <c r="K3" s="86"/>
      <c r="L3" s="82" t="s">
        <v>80</v>
      </c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8"/>
      <c r="AC3" s="89"/>
      <c r="AD3" s="96" t="s">
        <v>5</v>
      </c>
      <c r="AE3" s="91" t="s">
        <v>74</v>
      </c>
      <c r="AF3" s="132" t="s">
        <v>79</v>
      </c>
      <c r="AG3" s="81"/>
      <c r="AH3" s="81"/>
      <c r="AI3" s="81"/>
      <c r="AJ3" s="81"/>
      <c r="AK3" s="81"/>
      <c r="AL3" s="81"/>
      <c r="AM3" s="86"/>
      <c r="AN3" s="82" t="s">
        <v>80</v>
      </c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8"/>
      <c r="BE3" s="89"/>
      <c r="BF3" s="96" t="s">
        <v>5</v>
      </c>
      <c r="BG3" s="91" t="s">
        <v>74</v>
      </c>
      <c r="BH3" s="132" t="s">
        <v>79</v>
      </c>
      <c r="BI3" s="81"/>
      <c r="BJ3" s="81"/>
      <c r="BK3" s="81"/>
      <c r="BL3" s="81"/>
      <c r="BM3" s="81"/>
      <c r="BN3" s="81"/>
      <c r="BO3" s="86"/>
      <c r="BP3" s="82" t="s">
        <v>80</v>
      </c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8"/>
      <c r="CG3" s="89"/>
      <c r="CH3" s="96" t="s">
        <v>5</v>
      </c>
      <c r="CI3" s="91" t="s">
        <v>74</v>
      </c>
    </row>
    <row r="4" spans="1:87" s="45" customFormat="1" ht="13.5" customHeight="1">
      <c r="A4" s="146"/>
      <c r="B4" s="146"/>
      <c r="C4" s="152"/>
      <c r="D4" s="91" t="s">
        <v>74</v>
      </c>
      <c r="E4" s="96" t="s">
        <v>84</v>
      </c>
      <c r="F4" s="90"/>
      <c r="G4" s="94"/>
      <c r="H4" s="81"/>
      <c r="I4" s="95"/>
      <c r="J4" s="133" t="s">
        <v>86</v>
      </c>
      <c r="K4" s="143" t="s">
        <v>87</v>
      </c>
      <c r="L4" s="91" t="s">
        <v>74</v>
      </c>
      <c r="M4" s="132" t="s">
        <v>88</v>
      </c>
      <c r="N4" s="88"/>
      <c r="O4" s="88"/>
      <c r="P4" s="88"/>
      <c r="Q4" s="89"/>
      <c r="R4" s="132" t="s">
        <v>89</v>
      </c>
      <c r="S4" s="81"/>
      <c r="T4" s="81"/>
      <c r="U4" s="95"/>
      <c r="V4" s="96" t="s">
        <v>91</v>
      </c>
      <c r="W4" s="132" t="s">
        <v>92</v>
      </c>
      <c r="X4" s="87"/>
      <c r="Y4" s="88"/>
      <c r="Z4" s="88"/>
      <c r="AA4" s="89"/>
      <c r="AB4" s="96" t="s">
        <v>3</v>
      </c>
      <c r="AC4" s="96" t="s">
        <v>93</v>
      </c>
      <c r="AD4" s="91"/>
      <c r="AE4" s="91"/>
      <c r="AF4" s="91" t="s">
        <v>74</v>
      </c>
      <c r="AG4" s="96" t="s">
        <v>84</v>
      </c>
      <c r="AH4" s="90"/>
      <c r="AI4" s="94"/>
      <c r="AJ4" s="81"/>
      <c r="AK4" s="95"/>
      <c r="AL4" s="133" t="s">
        <v>86</v>
      </c>
      <c r="AM4" s="143" t="s">
        <v>87</v>
      </c>
      <c r="AN4" s="91" t="s">
        <v>74</v>
      </c>
      <c r="AO4" s="132" t="s">
        <v>88</v>
      </c>
      <c r="AP4" s="88"/>
      <c r="AQ4" s="88"/>
      <c r="AR4" s="88"/>
      <c r="AS4" s="89"/>
      <c r="AT4" s="132" t="s">
        <v>89</v>
      </c>
      <c r="AU4" s="81"/>
      <c r="AV4" s="81"/>
      <c r="AW4" s="95"/>
      <c r="AX4" s="96" t="s">
        <v>91</v>
      </c>
      <c r="AY4" s="132" t="s">
        <v>92</v>
      </c>
      <c r="AZ4" s="97"/>
      <c r="BA4" s="97"/>
      <c r="BB4" s="98"/>
      <c r="BC4" s="89"/>
      <c r="BD4" s="96" t="s">
        <v>3</v>
      </c>
      <c r="BE4" s="96" t="s">
        <v>93</v>
      </c>
      <c r="BF4" s="91"/>
      <c r="BG4" s="91"/>
      <c r="BH4" s="91" t="s">
        <v>74</v>
      </c>
      <c r="BI4" s="96" t="s">
        <v>84</v>
      </c>
      <c r="BJ4" s="90"/>
      <c r="BK4" s="94"/>
      <c r="BL4" s="81"/>
      <c r="BM4" s="95"/>
      <c r="BN4" s="133" t="s">
        <v>86</v>
      </c>
      <c r="BO4" s="143" t="s">
        <v>87</v>
      </c>
      <c r="BP4" s="91" t="s">
        <v>74</v>
      </c>
      <c r="BQ4" s="132" t="s">
        <v>88</v>
      </c>
      <c r="BR4" s="88"/>
      <c r="BS4" s="88"/>
      <c r="BT4" s="88"/>
      <c r="BU4" s="89"/>
      <c r="BV4" s="132" t="s">
        <v>89</v>
      </c>
      <c r="BW4" s="81"/>
      <c r="BX4" s="81"/>
      <c r="BY4" s="95"/>
      <c r="BZ4" s="96" t="s">
        <v>91</v>
      </c>
      <c r="CA4" s="132" t="s">
        <v>92</v>
      </c>
      <c r="CB4" s="88"/>
      <c r="CC4" s="88"/>
      <c r="CD4" s="88"/>
      <c r="CE4" s="89"/>
      <c r="CF4" s="96" t="s">
        <v>3</v>
      </c>
      <c r="CG4" s="96" t="s">
        <v>93</v>
      </c>
      <c r="CH4" s="91"/>
      <c r="CI4" s="91"/>
    </row>
    <row r="5" spans="1:87" s="45" customFormat="1" ht="23.25" customHeight="1">
      <c r="A5" s="146"/>
      <c r="B5" s="146"/>
      <c r="C5" s="152"/>
      <c r="D5" s="91"/>
      <c r="E5" s="91" t="s">
        <v>74</v>
      </c>
      <c r="F5" s="133" t="s">
        <v>101</v>
      </c>
      <c r="G5" s="133" t="s">
        <v>103</v>
      </c>
      <c r="H5" s="133" t="s">
        <v>105</v>
      </c>
      <c r="I5" s="133" t="s">
        <v>5</v>
      </c>
      <c r="J5" s="99"/>
      <c r="K5" s="144"/>
      <c r="L5" s="91"/>
      <c r="M5" s="91" t="s">
        <v>74</v>
      </c>
      <c r="N5" s="91" t="s">
        <v>107</v>
      </c>
      <c r="O5" s="91" t="s">
        <v>109</v>
      </c>
      <c r="P5" s="91" t="s">
        <v>111</v>
      </c>
      <c r="Q5" s="91" t="s">
        <v>113</v>
      </c>
      <c r="R5" s="91" t="s">
        <v>74</v>
      </c>
      <c r="S5" s="96" t="s">
        <v>115</v>
      </c>
      <c r="T5" s="96" t="s">
        <v>117</v>
      </c>
      <c r="U5" s="96" t="s">
        <v>119</v>
      </c>
      <c r="V5" s="91"/>
      <c r="W5" s="91" t="s">
        <v>74</v>
      </c>
      <c r="X5" s="96" t="s">
        <v>115</v>
      </c>
      <c r="Y5" s="96" t="s">
        <v>117</v>
      </c>
      <c r="Z5" s="96" t="s">
        <v>119</v>
      </c>
      <c r="AA5" s="96" t="s">
        <v>5</v>
      </c>
      <c r="AB5" s="91"/>
      <c r="AC5" s="91"/>
      <c r="AD5" s="91"/>
      <c r="AE5" s="91"/>
      <c r="AF5" s="91"/>
      <c r="AG5" s="91" t="s">
        <v>74</v>
      </c>
      <c r="AH5" s="133" t="s">
        <v>101</v>
      </c>
      <c r="AI5" s="133" t="s">
        <v>103</v>
      </c>
      <c r="AJ5" s="133" t="s">
        <v>105</v>
      </c>
      <c r="AK5" s="133" t="s">
        <v>5</v>
      </c>
      <c r="AL5" s="99"/>
      <c r="AM5" s="144"/>
      <c r="AN5" s="91"/>
      <c r="AO5" s="91" t="s">
        <v>74</v>
      </c>
      <c r="AP5" s="91" t="s">
        <v>107</v>
      </c>
      <c r="AQ5" s="91" t="s">
        <v>109</v>
      </c>
      <c r="AR5" s="91" t="s">
        <v>111</v>
      </c>
      <c r="AS5" s="91" t="s">
        <v>113</v>
      </c>
      <c r="AT5" s="91" t="s">
        <v>74</v>
      </c>
      <c r="AU5" s="96" t="s">
        <v>115</v>
      </c>
      <c r="AV5" s="96" t="s">
        <v>117</v>
      </c>
      <c r="AW5" s="96" t="s">
        <v>119</v>
      </c>
      <c r="AX5" s="91"/>
      <c r="AY5" s="91" t="s">
        <v>74</v>
      </c>
      <c r="AZ5" s="96" t="s">
        <v>115</v>
      </c>
      <c r="BA5" s="96" t="s">
        <v>117</v>
      </c>
      <c r="BB5" s="96" t="s">
        <v>119</v>
      </c>
      <c r="BC5" s="96" t="s">
        <v>5</v>
      </c>
      <c r="BD5" s="91"/>
      <c r="BE5" s="91"/>
      <c r="BF5" s="91"/>
      <c r="BG5" s="91"/>
      <c r="BH5" s="91"/>
      <c r="BI5" s="91" t="s">
        <v>74</v>
      </c>
      <c r="BJ5" s="133" t="s">
        <v>101</v>
      </c>
      <c r="BK5" s="133" t="s">
        <v>103</v>
      </c>
      <c r="BL5" s="133" t="s">
        <v>105</v>
      </c>
      <c r="BM5" s="133" t="s">
        <v>5</v>
      </c>
      <c r="BN5" s="99"/>
      <c r="BO5" s="144"/>
      <c r="BP5" s="91"/>
      <c r="BQ5" s="91" t="s">
        <v>74</v>
      </c>
      <c r="BR5" s="91" t="s">
        <v>107</v>
      </c>
      <c r="BS5" s="91" t="s">
        <v>109</v>
      </c>
      <c r="BT5" s="91" t="s">
        <v>111</v>
      </c>
      <c r="BU5" s="91" t="s">
        <v>113</v>
      </c>
      <c r="BV5" s="91" t="s">
        <v>74</v>
      </c>
      <c r="BW5" s="96" t="s">
        <v>115</v>
      </c>
      <c r="BX5" s="96" t="s">
        <v>117</v>
      </c>
      <c r="BY5" s="96" t="s">
        <v>119</v>
      </c>
      <c r="BZ5" s="91"/>
      <c r="CA5" s="91" t="s">
        <v>74</v>
      </c>
      <c r="CB5" s="96" t="s">
        <v>115</v>
      </c>
      <c r="CC5" s="96" t="s">
        <v>117</v>
      </c>
      <c r="CD5" s="96" t="s">
        <v>119</v>
      </c>
      <c r="CE5" s="96" t="s">
        <v>5</v>
      </c>
      <c r="CF5" s="91"/>
      <c r="CG5" s="91"/>
      <c r="CH5" s="91"/>
      <c r="CI5" s="91"/>
    </row>
    <row r="6" spans="1:87" s="46" customFormat="1" ht="13.5">
      <c r="A6" s="147"/>
      <c r="B6" s="147"/>
      <c r="C6" s="153"/>
      <c r="D6" s="102" t="s">
        <v>120</v>
      </c>
      <c r="E6" s="102" t="s">
        <v>120</v>
      </c>
      <c r="F6" s="103" t="s">
        <v>120</v>
      </c>
      <c r="G6" s="103" t="s">
        <v>120</v>
      </c>
      <c r="H6" s="103" t="s">
        <v>120</v>
      </c>
      <c r="I6" s="103" t="s">
        <v>120</v>
      </c>
      <c r="J6" s="103" t="s">
        <v>120</v>
      </c>
      <c r="K6" s="103" t="s">
        <v>120</v>
      </c>
      <c r="L6" s="102" t="s">
        <v>120</v>
      </c>
      <c r="M6" s="102" t="s">
        <v>120</v>
      </c>
      <c r="N6" s="102" t="s">
        <v>120</v>
      </c>
      <c r="O6" s="102" t="s">
        <v>120</v>
      </c>
      <c r="P6" s="102" t="s">
        <v>120</v>
      </c>
      <c r="Q6" s="102" t="s">
        <v>120</v>
      </c>
      <c r="R6" s="102" t="s">
        <v>120</v>
      </c>
      <c r="S6" s="102" t="s">
        <v>120</v>
      </c>
      <c r="T6" s="102" t="s">
        <v>120</v>
      </c>
      <c r="U6" s="102" t="s">
        <v>120</v>
      </c>
      <c r="V6" s="102" t="s">
        <v>120</v>
      </c>
      <c r="W6" s="102" t="s">
        <v>120</v>
      </c>
      <c r="X6" s="102" t="s">
        <v>120</v>
      </c>
      <c r="Y6" s="102" t="s">
        <v>120</v>
      </c>
      <c r="Z6" s="102" t="s">
        <v>120</v>
      </c>
      <c r="AA6" s="102" t="s">
        <v>120</v>
      </c>
      <c r="AB6" s="102" t="s">
        <v>120</v>
      </c>
      <c r="AC6" s="102" t="s">
        <v>120</v>
      </c>
      <c r="AD6" s="102" t="s">
        <v>120</v>
      </c>
      <c r="AE6" s="102" t="s">
        <v>120</v>
      </c>
      <c r="AF6" s="102" t="s">
        <v>120</v>
      </c>
      <c r="AG6" s="102" t="s">
        <v>120</v>
      </c>
      <c r="AH6" s="103" t="s">
        <v>120</v>
      </c>
      <c r="AI6" s="103" t="s">
        <v>120</v>
      </c>
      <c r="AJ6" s="103" t="s">
        <v>120</v>
      </c>
      <c r="AK6" s="103" t="s">
        <v>120</v>
      </c>
      <c r="AL6" s="103" t="s">
        <v>120</v>
      </c>
      <c r="AM6" s="103" t="s">
        <v>120</v>
      </c>
      <c r="AN6" s="102" t="s">
        <v>120</v>
      </c>
      <c r="AO6" s="102" t="s">
        <v>120</v>
      </c>
      <c r="AP6" s="102" t="s">
        <v>120</v>
      </c>
      <c r="AQ6" s="102" t="s">
        <v>120</v>
      </c>
      <c r="AR6" s="102" t="s">
        <v>120</v>
      </c>
      <c r="AS6" s="102" t="s">
        <v>120</v>
      </c>
      <c r="AT6" s="102" t="s">
        <v>120</v>
      </c>
      <c r="AU6" s="102" t="s">
        <v>120</v>
      </c>
      <c r="AV6" s="102" t="s">
        <v>120</v>
      </c>
      <c r="AW6" s="102" t="s">
        <v>120</v>
      </c>
      <c r="AX6" s="102" t="s">
        <v>120</v>
      </c>
      <c r="AY6" s="102" t="s">
        <v>120</v>
      </c>
      <c r="AZ6" s="102" t="s">
        <v>120</v>
      </c>
      <c r="BA6" s="102" t="s">
        <v>120</v>
      </c>
      <c r="BB6" s="102" t="s">
        <v>120</v>
      </c>
      <c r="BC6" s="102" t="s">
        <v>120</v>
      </c>
      <c r="BD6" s="102" t="s">
        <v>120</v>
      </c>
      <c r="BE6" s="102" t="s">
        <v>120</v>
      </c>
      <c r="BF6" s="102" t="s">
        <v>120</v>
      </c>
      <c r="BG6" s="102" t="s">
        <v>120</v>
      </c>
      <c r="BH6" s="102" t="s">
        <v>120</v>
      </c>
      <c r="BI6" s="102" t="s">
        <v>120</v>
      </c>
      <c r="BJ6" s="103" t="s">
        <v>120</v>
      </c>
      <c r="BK6" s="103" t="s">
        <v>120</v>
      </c>
      <c r="BL6" s="103" t="s">
        <v>120</v>
      </c>
      <c r="BM6" s="103" t="s">
        <v>120</v>
      </c>
      <c r="BN6" s="103" t="s">
        <v>120</v>
      </c>
      <c r="BO6" s="103" t="s">
        <v>120</v>
      </c>
      <c r="BP6" s="102" t="s">
        <v>120</v>
      </c>
      <c r="BQ6" s="102" t="s">
        <v>120</v>
      </c>
      <c r="BR6" s="103" t="s">
        <v>120</v>
      </c>
      <c r="BS6" s="103" t="s">
        <v>120</v>
      </c>
      <c r="BT6" s="103" t="s">
        <v>120</v>
      </c>
      <c r="BU6" s="103" t="s">
        <v>120</v>
      </c>
      <c r="BV6" s="102" t="s">
        <v>120</v>
      </c>
      <c r="BW6" s="102" t="s">
        <v>120</v>
      </c>
      <c r="BX6" s="102" t="s">
        <v>120</v>
      </c>
      <c r="BY6" s="102" t="s">
        <v>120</v>
      </c>
      <c r="BZ6" s="102" t="s">
        <v>120</v>
      </c>
      <c r="CA6" s="102" t="s">
        <v>120</v>
      </c>
      <c r="CB6" s="102" t="s">
        <v>120</v>
      </c>
      <c r="CC6" s="102" t="s">
        <v>120</v>
      </c>
      <c r="CD6" s="102" t="s">
        <v>120</v>
      </c>
      <c r="CE6" s="102" t="s">
        <v>120</v>
      </c>
      <c r="CF6" s="102" t="s">
        <v>120</v>
      </c>
      <c r="CG6" s="102" t="s">
        <v>120</v>
      </c>
      <c r="CH6" s="102" t="s">
        <v>120</v>
      </c>
      <c r="CI6" s="102" t="s">
        <v>120</v>
      </c>
    </row>
    <row r="7" spans="1:87" s="50" customFormat="1" ht="12" customHeight="1">
      <c r="A7" s="48" t="s">
        <v>121</v>
      </c>
      <c r="B7" s="63" t="s">
        <v>123</v>
      </c>
      <c r="C7" s="48" t="s">
        <v>74</v>
      </c>
      <c r="D7" s="71">
        <f aca="true" t="shared" si="0" ref="D7:AI7">SUM(D8:D63)</f>
        <v>12902649</v>
      </c>
      <c r="E7" s="71">
        <f t="shared" si="0"/>
        <v>12872492</v>
      </c>
      <c r="F7" s="71">
        <f t="shared" si="0"/>
        <v>47440</v>
      </c>
      <c r="G7" s="71">
        <f t="shared" si="0"/>
        <v>12065886</v>
      </c>
      <c r="H7" s="71">
        <f t="shared" si="0"/>
        <v>527059</v>
      </c>
      <c r="I7" s="71">
        <f t="shared" si="0"/>
        <v>232107</v>
      </c>
      <c r="J7" s="71">
        <f t="shared" si="0"/>
        <v>30157</v>
      </c>
      <c r="K7" s="71">
        <f t="shared" si="0"/>
        <v>633867</v>
      </c>
      <c r="L7" s="71">
        <f t="shared" si="0"/>
        <v>65936979</v>
      </c>
      <c r="M7" s="71">
        <f t="shared" si="0"/>
        <v>28800154</v>
      </c>
      <c r="N7" s="71">
        <f t="shared" si="0"/>
        <v>6762246</v>
      </c>
      <c r="O7" s="71">
        <f t="shared" si="0"/>
        <v>15824264</v>
      </c>
      <c r="P7" s="71">
        <f t="shared" si="0"/>
        <v>5812468</v>
      </c>
      <c r="Q7" s="71">
        <f t="shared" si="0"/>
        <v>401176</v>
      </c>
      <c r="R7" s="71">
        <f t="shared" si="0"/>
        <v>13113798</v>
      </c>
      <c r="S7" s="71">
        <f t="shared" si="0"/>
        <v>2146355</v>
      </c>
      <c r="T7" s="71">
        <f t="shared" si="0"/>
        <v>9965956</v>
      </c>
      <c r="U7" s="71">
        <f t="shared" si="0"/>
        <v>1001487</v>
      </c>
      <c r="V7" s="71">
        <f t="shared" si="0"/>
        <v>2627424</v>
      </c>
      <c r="W7" s="71">
        <f t="shared" si="0"/>
        <v>21380754</v>
      </c>
      <c r="X7" s="71">
        <f t="shared" si="0"/>
        <v>8380456</v>
      </c>
      <c r="Y7" s="71">
        <f t="shared" si="0"/>
        <v>11307041</v>
      </c>
      <c r="Z7" s="71">
        <f t="shared" si="0"/>
        <v>1247723</v>
      </c>
      <c r="AA7" s="71">
        <f t="shared" si="0"/>
        <v>445534</v>
      </c>
      <c r="AB7" s="71">
        <f t="shared" si="0"/>
        <v>5308424</v>
      </c>
      <c r="AC7" s="71">
        <f t="shared" si="0"/>
        <v>14849</v>
      </c>
      <c r="AD7" s="71">
        <f t="shared" si="0"/>
        <v>2227084</v>
      </c>
      <c r="AE7" s="71">
        <f t="shared" si="0"/>
        <v>81066712</v>
      </c>
      <c r="AF7" s="71">
        <f t="shared" si="0"/>
        <v>958994</v>
      </c>
      <c r="AG7" s="71">
        <f t="shared" si="0"/>
        <v>958994</v>
      </c>
      <c r="AH7" s="71">
        <f t="shared" si="0"/>
        <v>43884</v>
      </c>
      <c r="AI7" s="71">
        <f t="shared" si="0"/>
        <v>867729</v>
      </c>
      <c r="AJ7" s="71">
        <f aca="true" t="shared" si="1" ref="AJ7:BO7">SUM(AJ8:AJ63)</f>
        <v>0</v>
      </c>
      <c r="AK7" s="71">
        <f t="shared" si="1"/>
        <v>47381</v>
      </c>
      <c r="AL7" s="71">
        <f t="shared" si="1"/>
        <v>0</v>
      </c>
      <c r="AM7" s="71">
        <f t="shared" si="1"/>
        <v>163223</v>
      </c>
      <c r="AN7" s="71">
        <f t="shared" si="1"/>
        <v>4919959</v>
      </c>
      <c r="AO7" s="71">
        <f t="shared" si="1"/>
        <v>1822995</v>
      </c>
      <c r="AP7" s="71">
        <f t="shared" si="1"/>
        <v>855790</v>
      </c>
      <c r="AQ7" s="71">
        <f t="shared" si="1"/>
        <v>409052</v>
      </c>
      <c r="AR7" s="71">
        <f t="shared" si="1"/>
        <v>525980</v>
      </c>
      <c r="AS7" s="71">
        <f t="shared" si="1"/>
        <v>32173</v>
      </c>
      <c r="AT7" s="71">
        <f t="shared" si="1"/>
        <v>1353839</v>
      </c>
      <c r="AU7" s="71">
        <f t="shared" si="1"/>
        <v>179950</v>
      </c>
      <c r="AV7" s="71">
        <f t="shared" si="1"/>
        <v>1125716</v>
      </c>
      <c r="AW7" s="71">
        <f t="shared" si="1"/>
        <v>48173</v>
      </c>
      <c r="AX7" s="71">
        <f t="shared" si="1"/>
        <v>6013</v>
      </c>
      <c r="AY7" s="71">
        <f t="shared" si="1"/>
        <v>1736937</v>
      </c>
      <c r="AZ7" s="71">
        <f t="shared" si="1"/>
        <v>809155</v>
      </c>
      <c r="BA7" s="71">
        <f t="shared" si="1"/>
        <v>691651</v>
      </c>
      <c r="BB7" s="71">
        <f t="shared" si="1"/>
        <v>193271</v>
      </c>
      <c r="BC7" s="71">
        <f t="shared" si="1"/>
        <v>42860</v>
      </c>
      <c r="BD7" s="71">
        <f t="shared" si="1"/>
        <v>715106</v>
      </c>
      <c r="BE7" s="71">
        <f t="shared" si="1"/>
        <v>175</v>
      </c>
      <c r="BF7" s="71">
        <f t="shared" si="1"/>
        <v>181757</v>
      </c>
      <c r="BG7" s="71">
        <f t="shared" si="1"/>
        <v>6060710</v>
      </c>
      <c r="BH7" s="71">
        <f t="shared" si="1"/>
        <v>13861643</v>
      </c>
      <c r="BI7" s="71">
        <f t="shared" si="1"/>
        <v>13831486</v>
      </c>
      <c r="BJ7" s="71">
        <f t="shared" si="1"/>
        <v>91324</v>
      </c>
      <c r="BK7" s="71">
        <f t="shared" si="1"/>
        <v>12933615</v>
      </c>
      <c r="BL7" s="71">
        <f t="shared" si="1"/>
        <v>527059</v>
      </c>
      <c r="BM7" s="71">
        <f t="shared" si="1"/>
        <v>279488</v>
      </c>
      <c r="BN7" s="71">
        <f t="shared" si="1"/>
        <v>30157</v>
      </c>
      <c r="BO7" s="71">
        <f t="shared" si="1"/>
        <v>797090</v>
      </c>
      <c r="BP7" s="71">
        <f aca="true" t="shared" si="2" ref="BP7:CU7">SUM(BP8:BP63)</f>
        <v>70856938</v>
      </c>
      <c r="BQ7" s="71">
        <f t="shared" si="2"/>
        <v>30623149</v>
      </c>
      <c r="BR7" s="71">
        <f t="shared" si="2"/>
        <v>7618036</v>
      </c>
      <c r="BS7" s="71">
        <f t="shared" si="2"/>
        <v>16233316</v>
      </c>
      <c r="BT7" s="71">
        <f t="shared" si="2"/>
        <v>6338448</v>
      </c>
      <c r="BU7" s="71">
        <f t="shared" si="2"/>
        <v>433349</v>
      </c>
      <c r="BV7" s="71">
        <f t="shared" si="2"/>
        <v>14467637</v>
      </c>
      <c r="BW7" s="71">
        <f t="shared" si="2"/>
        <v>2326305</v>
      </c>
      <c r="BX7" s="71">
        <f t="shared" si="2"/>
        <v>11091672</v>
      </c>
      <c r="BY7" s="71">
        <f t="shared" si="2"/>
        <v>1049660</v>
      </c>
      <c r="BZ7" s="71">
        <f t="shared" si="2"/>
        <v>2633437</v>
      </c>
      <c r="CA7" s="71">
        <f t="shared" si="2"/>
        <v>23117691</v>
      </c>
      <c r="CB7" s="71">
        <f t="shared" si="2"/>
        <v>9189611</v>
      </c>
      <c r="CC7" s="71">
        <f t="shared" si="2"/>
        <v>11998692</v>
      </c>
      <c r="CD7" s="71">
        <f t="shared" si="2"/>
        <v>1440994</v>
      </c>
      <c r="CE7" s="71">
        <f t="shared" si="2"/>
        <v>488394</v>
      </c>
      <c r="CF7" s="71">
        <f t="shared" si="2"/>
        <v>6023530</v>
      </c>
      <c r="CG7" s="71">
        <f t="shared" si="2"/>
        <v>15024</v>
      </c>
      <c r="CH7" s="71">
        <f t="shared" si="2"/>
        <v>2408841</v>
      </c>
      <c r="CI7" s="71">
        <f t="shared" si="2"/>
        <v>87127422</v>
      </c>
    </row>
    <row r="8" spans="1:87" s="50" customFormat="1" ht="12" customHeight="1">
      <c r="A8" s="51" t="s">
        <v>121</v>
      </c>
      <c r="B8" s="64" t="s">
        <v>125</v>
      </c>
      <c r="C8" s="51" t="s">
        <v>126</v>
      </c>
      <c r="D8" s="73">
        <f aca="true" t="shared" si="3" ref="D8:D39">+SUM(E8,J8)</f>
        <v>1061504</v>
      </c>
      <c r="E8" s="73">
        <f aca="true" t="shared" si="4" ref="E8:E39">+SUM(F8:I8)</f>
        <v>1061504</v>
      </c>
      <c r="F8" s="73">
        <v>0</v>
      </c>
      <c r="G8" s="73">
        <v>925673</v>
      </c>
      <c r="H8" s="73">
        <v>135831</v>
      </c>
      <c r="I8" s="73">
        <v>0</v>
      </c>
      <c r="J8" s="73">
        <v>0</v>
      </c>
      <c r="K8" s="74">
        <v>0</v>
      </c>
      <c r="L8" s="73">
        <f aca="true" t="shared" si="5" ref="L8:L39">+SUM(M8,R8,V8,W8,AC8)</f>
        <v>22214059</v>
      </c>
      <c r="M8" s="73">
        <f aca="true" t="shared" si="6" ref="M8:M39">+SUM(N8:Q8)</f>
        <v>13569996</v>
      </c>
      <c r="N8" s="73">
        <v>1308935</v>
      </c>
      <c r="O8" s="73">
        <v>9272750</v>
      </c>
      <c r="P8" s="73">
        <v>2804194</v>
      </c>
      <c r="Q8" s="73">
        <v>184117</v>
      </c>
      <c r="R8" s="73">
        <f aca="true" t="shared" si="7" ref="R8:R39">+SUM(S8:U8)</f>
        <v>5055614</v>
      </c>
      <c r="S8" s="73">
        <v>1187930</v>
      </c>
      <c r="T8" s="73">
        <v>3151197</v>
      </c>
      <c r="U8" s="73">
        <v>716487</v>
      </c>
      <c r="V8" s="73">
        <v>2472322</v>
      </c>
      <c r="W8" s="73">
        <f aca="true" t="shared" si="8" ref="W8:W39">+SUM(X8:AA8)</f>
        <v>1116127</v>
      </c>
      <c r="X8" s="73">
        <v>7417</v>
      </c>
      <c r="Y8" s="73">
        <v>664139</v>
      </c>
      <c r="Z8" s="73">
        <v>410109</v>
      </c>
      <c r="AA8" s="73">
        <v>34462</v>
      </c>
      <c r="AB8" s="74">
        <v>0</v>
      </c>
      <c r="AC8" s="73">
        <v>0</v>
      </c>
      <c r="AD8" s="73">
        <v>1589520</v>
      </c>
      <c r="AE8" s="73">
        <f aca="true" t="shared" si="9" ref="AE8:AE39">+SUM(D8,L8,AD8)</f>
        <v>24865083</v>
      </c>
      <c r="AF8" s="73">
        <f aca="true" t="shared" si="10" ref="AF8:AF39">+SUM(AG8,AL8)</f>
        <v>0</v>
      </c>
      <c r="AG8" s="73">
        <f aca="true" t="shared" si="11" ref="AG8:AG39">+SUM(AH8:AK8)</f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4">
        <v>0</v>
      </c>
      <c r="AN8" s="73">
        <f aca="true" t="shared" si="12" ref="AN8:AN39">+SUM(AO8,AT8,AX8,AY8,BE8)</f>
        <v>210511</v>
      </c>
      <c r="AO8" s="73">
        <f aca="true" t="shared" si="13" ref="AO8:AO39">+SUM(AP8:AS8)</f>
        <v>0</v>
      </c>
      <c r="AP8" s="73">
        <v>0</v>
      </c>
      <c r="AQ8" s="73">
        <v>0</v>
      </c>
      <c r="AR8" s="73">
        <v>0</v>
      </c>
      <c r="AS8" s="73">
        <v>0</v>
      </c>
      <c r="AT8" s="73">
        <f aca="true" t="shared" si="14" ref="AT8:AT39">+SUM(AU8:AW8)</f>
        <v>166715</v>
      </c>
      <c r="AU8" s="73">
        <v>153045</v>
      </c>
      <c r="AV8" s="73">
        <v>13670</v>
      </c>
      <c r="AW8" s="73">
        <v>0</v>
      </c>
      <c r="AX8" s="73">
        <v>0</v>
      </c>
      <c r="AY8" s="73">
        <f aca="true" t="shared" si="15" ref="AY8:AY39">+SUM(AZ8:BC8)</f>
        <v>43796</v>
      </c>
      <c r="AZ8" s="73">
        <v>0</v>
      </c>
      <c r="BA8" s="73">
        <v>43796</v>
      </c>
      <c r="BB8" s="73">
        <v>0</v>
      </c>
      <c r="BC8" s="73">
        <v>0</v>
      </c>
      <c r="BD8" s="74">
        <v>0</v>
      </c>
      <c r="BE8" s="73">
        <v>0</v>
      </c>
      <c r="BF8" s="73">
        <v>11197</v>
      </c>
      <c r="BG8" s="73">
        <f aca="true" t="shared" si="16" ref="BG8:BG39">+SUM(BF8,AN8,AF8)</f>
        <v>221708</v>
      </c>
      <c r="BH8" s="73">
        <f aca="true" t="shared" si="17" ref="BH8:BH48">SUM(D8,AF8)</f>
        <v>1061504</v>
      </c>
      <c r="BI8" s="73">
        <f aca="true" t="shared" si="18" ref="BI8:BI48">SUM(E8,AG8)</f>
        <v>1061504</v>
      </c>
      <c r="BJ8" s="73">
        <f aca="true" t="shared" si="19" ref="BJ8:BJ48">SUM(F8,AH8)</f>
        <v>0</v>
      </c>
      <c r="BK8" s="73">
        <f aca="true" t="shared" si="20" ref="BK8:BK48">SUM(G8,AI8)</f>
        <v>925673</v>
      </c>
      <c r="BL8" s="73">
        <f aca="true" t="shared" si="21" ref="BL8:BL48">SUM(H8,AJ8)</f>
        <v>135831</v>
      </c>
      <c r="BM8" s="73">
        <f aca="true" t="shared" si="22" ref="BM8:BM48">SUM(I8,AK8)</f>
        <v>0</v>
      </c>
      <c r="BN8" s="73">
        <f aca="true" t="shared" si="23" ref="BN8:BN48">SUM(J8,AL8)</f>
        <v>0</v>
      </c>
      <c r="BO8" s="74">
        <f aca="true" t="shared" si="24" ref="BO8:BO48">SUM(K8,AM8)</f>
        <v>0</v>
      </c>
      <c r="BP8" s="73">
        <f aca="true" t="shared" si="25" ref="BP8:BP48">SUM(L8,AN8)</f>
        <v>22424570</v>
      </c>
      <c r="BQ8" s="73">
        <f aca="true" t="shared" si="26" ref="BQ8:BQ48">SUM(M8,AO8)</f>
        <v>13569996</v>
      </c>
      <c r="BR8" s="73">
        <f aca="true" t="shared" si="27" ref="BR8:BR48">SUM(N8,AP8)</f>
        <v>1308935</v>
      </c>
      <c r="BS8" s="73">
        <f aca="true" t="shared" si="28" ref="BS8:BS48">SUM(O8,AQ8)</f>
        <v>9272750</v>
      </c>
      <c r="BT8" s="73">
        <f aca="true" t="shared" si="29" ref="BT8:BT48">SUM(P8,AR8)</f>
        <v>2804194</v>
      </c>
      <c r="BU8" s="73">
        <f aca="true" t="shared" si="30" ref="BU8:BU48">SUM(Q8,AS8)</f>
        <v>184117</v>
      </c>
      <c r="BV8" s="73">
        <f aca="true" t="shared" si="31" ref="BV8:BV48">SUM(R8,AT8)</f>
        <v>5222329</v>
      </c>
      <c r="BW8" s="73">
        <f aca="true" t="shared" si="32" ref="BW8:BW48">SUM(S8,AU8)</f>
        <v>1340975</v>
      </c>
      <c r="BX8" s="73">
        <f aca="true" t="shared" si="33" ref="BX8:BX48">SUM(T8,AV8)</f>
        <v>3164867</v>
      </c>
      <c r="BY8" s="73">
        <f aca="true" t="shared" si="34" ref="BY8:BY48">SUM(U8,AW8)</f>
        <v>716487</v>
      </c>
      <c r="BZ8" s="73">
        <f aca="true" t="shared" si="35" ref="BZ8:BZ48">SUM(V8,AX8)</f>
        <v>2472322</v>
      </c>
      <c r="CA8" s="73">
        <f aca="true" t="shared" si="36" ref="CA8:CA48">SUM(W8,AY8)</f>
        <v>1159923</v>
      </c>
      <c r="CB8" s="73">
        <f aca="true" t="shared" si="37" ref="CB8:CB48">SUM(X8,AZ8)</f>
        <v>7417</v>
      </c>
      <c r="CC8" s="73">
        <f aca="true" t="shared" si="38" ref="CC8:CC48">SUM(Y8,BA8)</f>
        <v>707935</v>
      </c>
      <c r="CD8" s="73">
        <f aca="true" t="shared" si="39" ref="CD8:CD48">SUM(Z8,BB8)</f>
        <v>410109</v>
      </c>
      <c r="CE8" s="73">
        <f aca="true" t="shared" si="40" ref="CE8:CE48">SUM(AA8,BC8)</f>
        <v>34462</v>
      </c>
      <c r="CF8" s="74">
        <f aca="true" t="shared" si="41" ref="CF8:CF48">SUM(AB8,BD8)</f>
        <v>0</v>
      </c>
      <c r="CG8" s="73">
        <f aca="true" t="shared" si="42" ref="CG8:CG48">SUM(AC8,BE8)</f>
        <v>0</v>
      </c>
      <c r="CH8" s="73">
        <f aca="true" t="shared" si="43" ref="CH8:CH48">SUM(AD8,BF8)</f>
        <v>1600717</v>
      </c>
      <c r="CI8" s="73">
        <f aca="true" t="shared" si="44" ref="CI8:CI48">SUM(AE8,BG8)</f>
        <v>25086791</v>
      </c>
    </row>
    <row r="9" spans="1:87" s="50" customFormat="1" ht="12" customHeight="1">
      <c r="A9" s="51" t="s">
        <v>121</v>
      </c>
      <c r="B9" s="64" t="s">
        <v>127</v>
      </c>
      <c r="C9" s="51" t="s">
        <v>128</v>
      </c>
      <c r="D9" s="73">
        <f t="shared" si="3"/>
        <v>730798</v>
      </c>
      <c r="E9" s="73">
        <f t="shared" si="4"/>
        <v>730798</v>
      </c>
      <c r="F9" s="73">
        <v>0</v>
      </c>
      <c r="G9" s="73">
        <v>707065</v>
      </c>
      <c r="H9" s="73">
        <v>23733</v>
      </c>
      <c r="I9" s="73">
        <v>0</v>
      </c>
      <c r="J9" s="73">
        <v>0</v>
      </c>
      <c r="K9" s="74">
        <v>65726</v>
      </c>
      <c r="L9" s="73">
        <f t="shared" si="5"/>
        <v>5648345</v>
      </c>
      <c r="M9" s="73">
        <f t="shared" si="6"/>
        <v>2548341</v>
      </c>
      <c r="N9" s="73">
        <v>2155238</v>
      </c>
      <c r="O9" s="73">
        <v>139340</v>
      </c>
      <c r="P9" s="73">
        <v>226683</v>
      </c>
      <c r="Q9" s="73">
        <v>27080</v>
      </c>
      <c r="R9" s="73">
        <f t="shared" si="7"/>
        <v>0</v>
      </c>
      <c r="S9" s="73">
        <v>0</v>
      </c>
      <c r="T9" s="73">
        <v>0</v>
      </c>
      <c r="U9" s="73">
        <v>0</v>
      </c>
      <c r="V9" s="73">
        <v>20348</v>
      </c>
      <c r="W9" s="73">
        <f t="shared" si="8"/>
        <v>3079656</v>
      </c>
      <c r="X9" s="73">
        <v>1673902</v>
      </c>
      <c r="Y9" s="73">
        <v>1385953</v>
      </c>
      <c r="Z9" s="73">
        <v>12882</v>
      </c>
      <c r="AA9" s="73">
        <v>6919</v>
      </c>
      <c r="AB9" s="74">
        <v>297348</v>
      </c>
      <c r="AC9" s="73">
        <v>0</v>
      </c>
      <c r="AD9" s="73">
        <v>6688</v>
      </c>
      <c r="AE9" s="73">
        <f t="shared" si="9"/>
        <v>6385831</v>
      </c>
      <c r="AF9" s="73">
        <f t="shared" si="10"/>
        <v>725</v>
      </c>
      <c r="AG9" s="73">
        <f t="shared" si="11"/>
        <v>725</v>
      </c>
      <c r="AH9" s="73">
        <v>0</v>
      </c>
      <c r="AI9" s="73">
        <v>725</v>
      </c>
      <c r="AJ9" s="73">
        <v>0</v>
      </c>
      <c r="AK9" s="73">
        <v>0</v>
      </c>
      <c r="AL9" s="73">
        <v>0</v>
      </c>
      <c r="AM9" s="74">
        <v>73346</v>
      </c>
      <c r="AN9" s="73">
        <f t="shared" si="12"/>
        <v>653744</v>
      </c>
      <c r="AO9" s="73">
        <f t="shared" si="13"/>
        <v>485708</v>
      </c>
      <c r="AP9" s="73">
        <v>255302</v>
      </c>
      <c r="AQ9" s="73">
        <v>9700</v>
      </c>
      <c r="AR9" s="73">
        <v>220706</v>
      </c>
      <c r="AS9" s="73">
        <v>0</v>
      </c>
      <c r="AT9" s="73">
        <f t="shared" si="14"/>
        <v>0</v>
      </c>
      <c r="AU9" s="73">
        <v>0</v>
      </c>
      <c r="AV9" s="73">
        <v>0</v>
      </c>
      <c r="AW9" s="73">
        <v>0</v>
      </c>
      <c r="AX9" s="73">
        <v>0</v>
      </c>
      <c r="AY9" s="73">
        <f t="shared" si="15"/>
        <v>168036</v>
      </c>
      <c r="AZ9" s="73">
        <v>59356</v>
      </c>
      <c r="BA9" s="73">
        <v>108680</v>
      </c>
      <c r="BB9" s="73">
        <v>0</v>
      </c>
      <c r="BC9" s="73">
        <v>0</v>
      </c>
      <c r="BD9" s="74">
        <v>13822</v>
      </c>
      <c r="BE9" s="73">
        <v>0</v>
      </c>
      <c r="BF9" s="73">
        <v>0</v>
      </c>
      <c r="BG9" s="73">
        <f t="shared" si="16"/>
        <v>654469</v>
      </c>
      <c r="BH9" s="73">
        <f t="shared" si="17"/>
        <v>731523</v>
      </c>
      <c r="BI9" s="73">
        <f t="shared" si="18"/>
        <v>731523</v>
      </c>
      <c r="BJ9" s="73">
        <f t="shared" si="19"/>
        <v>0</v>
      </c>
      <c r="BK9" s="73">
        <f t="shared" si="20"/>
        <v>707790</v>
      </c>
      <c r="BL9" s="73">
        <f t="shared" si="21"/>
        <v>23733</v>
      </c>
      <c r="BM9" s="73">
        <f t="shared" si="22"/>
        <v>0</v>
      </c>
      <c r="BN9" s="73">
        <f t="shared" si="23"/>
        <v>0</v>
      </c>
      <c r="BO9" s="74">
        <f t="shared" si="24"/>
        <v>139072</v>
      </c>
      <c r="BP9" s="73">
        <f t="shared" si="25"/>
        <v>6302089</v>
      </c>
      <c r="BQ9" s="73">
        <f t="shared" si="26"/>
        <v>3034049</v>
      </c>
      <c r="BR9" s="73">
        <f t="shared" si="27"/>
        <v>2410540</v>
      </c>
      <c r="BS9" s="73">
        <f t="shared" si="28"/>
        <v>149040</v>
      </c>
      <c r="BT9" s="73">
        <f t="shared" si="29"/>
        <v>447389</v>
      </c>
      <c r="BU9" s="73">
        <f t="shared" si="30"/>
        <v>27080</v>
      </c>
      <c r="BV9" s="73">
        <f t="shared" si="31"/>
        <v>0</v>
      </c>
      <c r="BW9" s="73">
        <f t="shared" si="32"/>
        <v>0</v>
      </c>
      <c r="BX9" s="73">
        <f t="shared" si="33"/>
        <v>0</v>
      </c>
      <c r="BY9" s="73">
        <f t="shared" si="34"/>
        <v>0</v>
      </c>
      <c r="BZ9" s="73">
        <f t="shared" si="35"/>
        <v>20348</v>
      </c>
      <c r="CA9" s="73">
        <f t="shared" si="36"/>
        <v>3247692</v>
      </c>
      <c r="CB9" s="73">
        <f t="shared" si="37"/>
        <v>1733258</v>
      </c>
      <c r="CC9" s="73">
        <f t="shared" si="38"/>
        <v>1494633</v>
      </c>
      <c r="CD9" s="73">
        <f t="shared" si="39"/>
        <v>12882</v>
      </c>
      <c r="CE9" s="73">
        <f t="shared" si="40"/>
        <v>6919</v>
      </c>
      <c r="CF9" s="74">
        <f t="shared" si="41"/>
        <v>311170</v>
      </c>
      <c r="CG9" s="73">
        <f t="shared" si="42"/>
        <v>0</v>
      </c>
      <c r="CH9" s="73">
        <f t="shared" si="43"/>
        <v>6688</v>
      </c>
      <c r="CI9" s="73">
        <f t="shared" si="44"/>
        <v>7040300</v>
      </c>
    </row>
    <row r="10" spans="1:87" s="50" customFormat="1" ht="12" customHeight="1">
      <c r="A10" s="51" t="s">
        <v>121</v>
      </c>
      <c r="B10" s="64" t="s">
        <v>130</v>
      </c>
      <c r="C10" s="51" t="s">
        <v>131</v>
      </c>
      <c r="D10" s="73">
        <f t="shared" si="3"/>
        <v>434313</v>
      </c>
      <c r="E10" s="73">
        <f t="shared" si="4"/>
        <v>434313</v>
      </c>
      <c r="F10" s="73"/>
      <c r="G10" s="73">
        <v>434313</v>
      </c>
      <c r="H10" s="73">
        <v>0</v>
      </c>
      <c r="I10" s="73">
        <v>0</v>
      </c>
      <c r="J10" s="73">
        <v>0</v>
      </c>
      <c r="K10" s="74">
        <v>0</v>
      </c>
      <c r="L10" s="73">
        <f t="shared" si="5"/>
        <v>4592954</v>
      </c>
      <c r="M10" s="73">
        <f t="shared" si="6"/>
        <v>1727088</v>
      </c>
      <c r="N10" s="73">
        <v>378747</v>
      </c>
      <c r="O10" s="73">
        <v>969594</v>
      </c>
      <c r="P10" s="73">
        <v>378747</v>
      </c>
      <c r="Q10" s="73">
        <v>0</v>
      </c>
      <c r="R10" s="73">
        <f t="shared" si="7"/>
        <v>628029</v>
      </c>
      <c r="S10" s="73">
        <v>190488</v>
      </c>
      <c r="T10" s="73">
        <v>437541</v>
      </c>
      <c r="U10" s="73">
        <v>0</v>
      </c>
      <c r="V10" s="73">
        <v>0</v>
      </c>
      <c r="W10" s="73">
        <f t="shared" si="8"/>
        <v>2237837</v>
      </c>
      <c r="X10" s="73">
        <v>932804</v>
      </c>
      <c r="Y10" s="73">
        <v>1005141</v>
      </c>
      <c r="Z10" s="73">
        <v>120535</v>
      </c>
      <c r="AA10" s="73">
        <v>179357</v>
      </c>
      <c r="AB10" s="74">
        <v>0</v>
      </c>
      <c r="AC10" s="73">
        <v>0</v>
      </c>
      <c r="AD10" s="73">
        <v>12538</v>
      </c>
      <c r="AE10" s="73">
        <f t="shared" si="9"/>
        <v>5039805</v>
      </c>
      <c r="AF10" s="73">
        <f t="shared" si="10"/>
        <v>914</v>
      </c>
      <c r="AG10" s="73">
        <f t="shared" si="11"/>
        <v>914</v>
      </c>
      <c r="AH10" s="73"/>
      <c r="AI10" s="73">
        <v>914</v>
      </c>
      <c r="AJ10" s="73">
        <v>0</v>
      </c>
      <c r="AK10" s="73">
        <v>0</v>
      </c>
      <c r="AL10" s="73">
        <v>0</v>
      </c>
      <c r="AM10" s="74">
        <v>0</v>
      </c>
      <c r="AN10" s="73">
        <f t="shared" si="12"/>
        <v>92304</v>
      </c>
      <c r="AO10" s="73">
        <f t="shared" si="13"/>
        <v>7575</v>
      </c>
      <c r="AP10" s="73">
        <v>7575</v>
      </c>
      <c r="AQ10" s="73">
        <v>0</v>
      </c>
      <c r="AR10" s="73">
        <v>0</v>
      </c>
      <c r="AS10" s="73">
        <v>0</v>
      </c>
      <c r="AT10" s="73">
        <f t="shared" si="14"/>
        <v>4359</v>
      </c>
      <c r="AU10" s="73">
        <v>194</v>
      </c>
      <c r="AV10" s="73">
        <v>4165</v>
      </c>
      <c r="AW10" s="73">
        <v>0</v>
      </c>
      <c r="AX10" s="73">
        <v>0</v>
      </c>
      <c r="AY10" s="73">
        <f t="shared" si="15"/>
        <v>80370</v>
      </c>
      <c r="AZ10" s="73">
        <v>46982</v>
      </c>
      <c r="BA10" s="73">
        <v>33388</v>
      </c>
      <c r="BB10" s="73">
        <v>0</v>
      </c>
      <c r="BC10" s="73">
        <v>0</v>
      </c>
      <c r="BD10" s="74">
        <v>0</v>
      </c>
      <c r="BE10" s="73">
        <v>0</v>
      </c>
      <c r="BF10" s="73">
        <v>0</v>
      </c>
      <c r="BG10" s="73">
        <f t="shared" si="16"/>
        <v>93218</v>
      </c>
      <c r="BH10" s="73">
        <f t="shared" si="17"/>
        <v>435227</v>
      </c>
      <c r="BI10" s="73">
        <f t="shared" si="18"/>
        <v>435227</v>
      </c>
      <c r="BJ10" s="73">
        <f t="shared" si="19"/>
        <v>0</v>
      </c>
      <c r="BK10" s="73">
        <f t="shared" si="20"/>
        <v>435227</v>
      </c>
      <c r="BL10" s="73">
        <f t="shared" si="21"/>
        <v>0</v>
      </c>
      <c r="BM10" s="73">
        <f t="shared" si="22"/>
        <v>0</v>
      </c>
      <c r="BN10" s="73">
        <f t="shared" si="23"/>
        <v>0</v>
      </c>
      <c r="BO10" s="74">
        <f t="shared" si="24"/>
        <v>0</v>
      </c>
      <c r="BP10" s="73">
        <f t="shared" si="25"/>
        <v>4685258</v>
      </c>
      <c r="BQ10" s="73">
        <f t="shared" si="26"/>
        <v>1734663</v>
      </c>
      <c r="BR10" s="73">
        <f t="shared" si="27"/>
        <v>386322</v>
      </c>
      <c r="BS10" s="73">
        <f t="shared" si="28"/>
        <v>969594</v>
      </c>
      <c r="BT10" s="73">
        <f t="shared" si="29"/>
        <v>378747</v>
      </c>
      <c r="BU10" s="73">
        <f t="shared" si="30"/>
        <v>0</v>
      </c>
      <c r="BV10" s="73">
        <f t="shared" si="31"/>
        <v>632388</v>
      </c>
      <c r="BW10" s="73">
        <f t="shared" si="32"/>
        <v>190682</v>
      </c>
      <c r="BX10" s="73">
        <f t="shared" si="33"/>
        <v>441706</v>
      </c>
      <c r="BY10" s="73">
        <f t="shared" si="34"/>
        <v>0</v>
      </c>
      <c r="BZ10" s="73">
        <f t="shared" si="35"/>
        <v>0</v>
      </c>
      <c r="CA10" s="73">
        <f t="shared" si="36"/>
        <v>2318207</v>
      </c>
      <c r="CB10" s="73">
        <f t="shared" si="37"/>
        <v>979786</v>
      </c>
      <c r="CC10" s="73">
        <f t="shared" si="38"/>
        <v>1038529</v>
      </c>
      <c r="CD10" s="73">
        <f t="shared" si="39"/>
        <v>120535</v>
      </c>
      <c r="CE10" s="73">
        <f t="shared" si="40"/>
        <v>179357</v>
      </c>
      <c r="CF10" s="74">
        <f t="shared" si="41"/>
        <v>0</v>
      </c>
      <c r="CG10" s="73">
        <f t="shared" si="42"/>
        <v>0</v>
      </c>
      <c r="CH10" s="73">
        <f t="shared" si="43"/>
        <v>12538</v>
      </c>
      <c r="CI10" s="73">
        <f t="shared" si="44"/>
        <v>5133023</v>
      </c>
    </row>
    <row r="11" spans="1:87" s="50" customFormat="1" ht="12" customHeight="1">
      <c r="A11" s="51" t="s">
        <v>121</v>
      </c>
      <c r="B11" s="64" t="s">
        <v>134</v>
      </c>
      <c r="C11" s="51" t="s">
        <v>135</v>
      </c>
      <c r="D11" s="73">
        <f t="shared" si="3"/>
        <v>234646</v>
      </c>
      <c r="E11" s="73">
        <f t="shared" si="4"/>
        <v>234646</v>
      </c>
      <c r="F11" s="73">
        <v>0</v>
      </c>
      <c r="G11" s="73">
        <v>233720</v>
      </c>
      <c r="H11" s="73">
        <v>926</v>
      </c>
      <c r="I11" s="73">
        <v>0</v>
      </c>
      <c r="J11" s="73">
        <v>0</v>
      </c>
      <c r="K11" s="74">
        <v>0</v>
      </c>
      <c r="L11" s="73">
        <f t="shared" si="5"/>
        <v>2455229</v>
      </c>
      <c r="M11" s="73">
        <f t="shared" si="6"/>
        <v>992002</v>
      </c>
      <c r="N11" s="73">
        <v>296063</v>
      </c>
      <c r="O11" s="73">
        <v>610082</v>
      </c>
      <c r="P11" s="73">
        <v>85857</v>
      </c>
      <c r="Q11" s="73">
        <v>0</v>
      </c>
      <c r="R11" s="73">
        <f t="shared" si="7"/>
        <v>88889</v>
      </c>
      <c r="S11" s="73">
        <v>69500</v>
      </c>
      <c r="T11" s="73">
        <v>4028</v>
      </c>
      <c r="U11" s="73">
        <v>15361</v>
      </c>
      <c r="V11" s="73">
        <v>9681</v>
      </c>
      <c r="W11" s="73">
        <f t="shared" si="8"/>
        <v>1360695</v>
      </c>
      <c r="X11" s="73">
        <v>332973</v>
      </c>
      <c r="Y11" s="73">
        <v>909514</v>
      </c>
      <c r="Z11" s="73">
        <v>112223</v>
      </c>
      <c r="AA11" s="73">
        <v>5985</v>
      </c>
      <c r="AB11" s="74">
        <v>0</v>
      </c>
      <c r="AC11" s="73">
        <v>3962</v>
      </c>
      <c r="AD11" s="73">
        <v>76981</v>
      </c>
      <c r="AE11" s="73">
        <f t="shared" si="9"/>
        <v>2766856</v>
      </c>
      <c r="AF11" s="73">
        <f t="shared" si="10"/>
        <v>1662</v>
      </c>
      <c r="AG11" s="73">
        <f t="shared" si="11"/>
        <v>1662</v>
      </c>
      <c r="AH11" s="73">
        <v>0</v>
      </c>
      <c r="AI11" s="73">
        <v>1662</v>
      </c>
      <c r="AJ11" s="73">
        <v>0</v>
      </c>
      <c r="AK11" s="73">
        <v>0</v>
      </c>
      <c r="AL11" s="73">
        <v>0</v>
      </c>
      <c r="AM11" s="74">
        <v>0</v>
      </c>
      <c r="AN11" s="73">
        <f t="shared" si="12"/>
        <v>113814</v>
      </c>
      <c r="AO11" s="73">
        <f t="shared" si="13"/>
        <v>29051</v>
      </c>
      <c r="AP11" s="73">
        <v>29051</v>
      </c>
      <c r="AQ11" s="73">
        <v>0</v>
      </c>
      <c r="AR11" s="73">
        <v>0</v>
      </c>
      <c r="AS11" s="73">
        <v>0</v>
      </c>
      <c r="AT11" s="73">
        <f t="shared" si="14"/>
        <v>0</v>
      </c>
      <c r="AU11" s="73">
        <v>0</v>
      </c>
      <c r="AV11" s="73">
        <v>0</v>
      </c>
      <c r="AW11" s="73">
        <v>0</v>
      </c>
      <c r="AX11" s="73">
        <v>0</v>
      </c>
      <c r="AY11" s="73">
        <f t="shared" si="15"/>
        <v>84763</v>
      </c>
      <c r="AZ11" s="73">
        <v>84364</v>
      </c>
      <c r="BA11" s="73">
        <v>0</v>
      </c>
      <c r="BB11" s="73">
        <v>0</v>
      </c>
      <c r="BC11" s="73">
        <v>399</v>
      </c>
      <c r="BD11" s="74">
        <v>0</v>
      </c>
      <c r="BE11" s="73">
        <v>0</v>
      </c>
      <c r="BF11" s="73">
        <v>17937</v>
      </c>
      <c r="BG11" s="73">
        <f t="shared" si="16"/>
        <v>133413</v>
      </c>
      <c r="BH11" s="73">
        <f t="shared" si="17"/>
        <v>236308</v>
      </c>
      <c r="BI11" s="73">
        <f t="shared" si="18"/>
        <v>236308</v>
      </c>
      <c r="BJ11" s="73">
        <f t="shared" si="19"/>
        <v>0</v>
      </c>
      <c r="BK11" s="73">
        <f t="shared" si="20"/>
        <v>235382</v>
      </c>
      <c r="BL11" s="73">
        <f t="shared" si="21"/>
        <v>926</v>
      </c>
      <c r="BM11" s="73">
        <f t="shared" si="22"/>
        <v>0</v>
      </c>
      <c r="BN11" s="73">
        <f t="shared" si="23"/>
        <v>0</v>
      </c>
      <c r="BO11" s="74">
        <f t="shared" si="24"/>
        <v>0</v>
      </c>
      <c r="BP11" s="73">
        <f t="shared" si="25"/>
        <v>2569043</v>
      </c>
      <c r="BQ11" s="73">
        <f t="shared" si="26"/>
        <v>1021053</v>
      </c>
      <c r="BR11" s="73">
        <f t="shared" si="27"/>
        <v>325114</v>
      </c>
      <c r="BS11" s="73">
        <f t="shared" si="28"/>
        <v>610082</v>
      </c>
      <c r="BT11" s="73">
        <f t="shared" si="29"/>
        <v>85857</v>
      </c>
      <c r="BU11" s="73">
        <f t="shared" si="30"/>
        <v>0</v>
      </c>
      <c r="BV11" s="73">
        <f t="shared" si="31"/>
        <v>88889</v>
      </c>
      <c r="BW11" s="73">
        <f t="shared" si="32"/>
        <v>69500</v>
      </c>
      <c r="BX11" s="73">
        <f t="shared" si="33"/>
        <v>4028</v>
      </c>
      <c r="BY11" s="73">
        <f t="shared" si="34"/>
        <v>15361</v>
      </c>
      <c r="BZ11" s="73">
        <f t="shared" si="35"/>
        <v>9681</v>
      </c>
      <c r="CA11" s="73">
        <f t="shared" si="36"/>
        <v>1445458</v>
      </c>
      <c r="CB11" s="73">
        <f t="shared" si="37"/>
        <v>417337</v>
      </c>
      <c r="CC11" s="73">
        <f t="shared" si="38"/>
        <v>909514</v>
      </c>
      <c r="CD11" s="73">
        <f t="shared" si="39"/>
        <v>112223</v>
      </c>
      <c r="CE11" s="73">
        <f t="shared" si="40"/>
        <v>6384</v>
      </c>
      <c r="CF11" s="74">
        <f t="shared" si="41"/>
        <v>0</v>
      </c>
      <c r="CG11" s="73">
        <f t="shared" si="42"/>
        <v>3962</v>
      </c>
      <c r="CH11" s="73">
        <f t="shared" si="43"/>
        <v>94918</v>
      </c>
      <c r="CI11" s="73">
        <f t="shared" si="44"/>
        <v>2900269</v>
      </c>
    </row>
    <row r="12" spans="1:87" s="50" customFormat="1" ht="12" customHeight="1">
      <c r="A12" s="53" t="s">
        <v>121</v>
      </c>
      <c r="B12" s="54" t="s">
        <v>137</v>
      </c>
      <c r="C12" s="53" t="s">
        <v>138</v>
      </c>
      <c r="D12" s="75">
        <f t="shared" si="3"/>
        <v>6201859</v>
      </c>
      <c r="E12" s="75">
        <f t="shared" si="4"/>
        <v>6201859</v>
      </c>
      <c r="F12" s="75">
        <v>0</v>
      </c>
      <c r="G12" s="75">
        <v>6178113</v>
      </c>
      <c r="H12" s="75">
        <v>23746</v>
      </c>
      <c r="I12" s="75">
        <v>0</v>
      </c>
      <c r="J12" s="75">
        <v>0</v>
      </c>
      <c r="K12" s="76">
        <v>0</v>
      </c>
      <c r="L12" s="75">
        <f t="shared" si="5"/>
        <v>4324981</v>
      </c>
      <c r="M12" s="75">
        <f t="shared" si="6"/>
        <v>2138490</v>
      </c>
      <c r="N12" s="75">
        <v>579661</v>
      </c>
      <c r="O12" s="75">
        <v>990056</v>
      </c>
      <c r="P12" s="75">
        <v>568773</v>
      </c>
      <c r="Q12" s="75">
        <v>0</v>
      </c>
      <c r="R12" s="75">
        <f t="shared" si="7"/>
        <v>783320</v>
      </c>
      <c r="S12" s="75">
        <v>134317</v>
      </c>
      <c r="T12" s="75">
        <v>649003</v>
      </c>
      <c r="U12" s="75">
        <v>0</v>
      </c>
      <c r="V12" s="75">
        <v>26842</v>
      </c>
      <c r="W12" s="75">
        <f t="shared" si="8"/>
        <v>1376329</v>
      </c>
      <c r="X12" s="75">
        <v>896354</v>
      </c>
      <c r="Y12" s="75">
        <v>252930</v>
      </c>
      <c r="Z12" s="75">
        <v>193549</v>
      </c>
      <c r="AA12" s="75">
        <v>33496</v>
      </c>
      <c r="AB12" s="76">
        <v>0</v>
      </c>
      <c r="AC12" s="75">
        <v>0</v>
      </c>
      <c r="AD12" s="75">
        <v>0</v>
      </c>
      <c r="AE12" s="75">
        <f t="shared" si="9"/>
        <v>10526840</v>
      </c>
      <c r="AF12" s="75">
        <f t="shared" si="10"/>
        <v>0</v>
      </c>
      <c r="AG12" s="75">
        <f t="shared" si="11"/>
        <v>0</v>
      </c>
      <c r="AH12" s="75">
        <v>0</v>
      </c>
      <c r="AI12" s="75">
        <v>0</v>
      </c>
      <c r="AJ12" s="75">
        <v>0</v>
      </c>
      <c r="AK12" s="75">
        <v>0</v>
      </c>
      <c r="AL12" s="75">
        <v>0</v>
      </c>
      <c r="AM12" s="76">
        <v>0</v>
      </c>
      <c r="AN12" s="75">
        <f t="shared" si="12"/>
        <v>69303</v>
      </c>
      <c r="AO12" s="75">
        <f t="shared" si="13"/>
        <v>41948</v>
      </c>
      <c r="AP12" s="75">
        <v>33701</v>
      </c>
      <c r="AQ12" s="75">
        <v>0</v>
      </c>
      <c r="AR12" s="75">
        <v>8247</v>
      </c>
      <c r="AS12" s="75">
        <v>0</v>
      </c>
      <c r="AT12" s="75">
        <f t="shared" si="14"/>
        <v>2764</v>
      </c>
      <c r="AU12" s="75">
        <v>230</v>
      </c>
      <c r="AV12" s="75">
        <v>2534</v>
      </c>
      <c r="AW12" s="75">
        <v>0</v>
      </c>
      <c r="AX12" s="75">
        <v>0</v>
      </c>
      <c r="AY12" s="75">
        <f t="shared" si="15"/>
        <v>24591</v>
      </c>
      <c r="AZ12" s="75">
        <v>24484</v>
      </c>
      <c r="BA12" s="75">
        <v>0</v>
      </c>
      <c r="BB12" s="75">
        <v>0</v>
      </c>
      <c r="BC12" s="75">
        <v>107</v>
      </c>
      <c r="BD12" s="76">
        <v>0</v>
      </c>
      <c r="BE12" s="75">
        <v>0</v>
      </c>
      <c r="BF12" s="75">
        <v>0</v>
      </c>
      <c r="BG12" s="75">
        <f t="shared" si="16"/>
        <v>69303</v>
      </c>
      <c r="BH12" s="75">
        <f t="shared" si="17"/>
        <v>6201859</v>
      </c>
      <c r="BI12" s="75">
        <f t="shared" si="18"/>
        <v>6201859</v>
      </c>
      <c r="BJ12" s="75">
        <f t="shared" si="19"/>
        <v>0</v>
      </c>
      <c r="BK12" s="75">
        <f t="shared" si="20"/>
        <v>6178113</v>
      </c>
      <c r="BL12" s="75">
        <f t="shared" si="21"/>
        <v>23746</v>
      </c>
      <c r="BM12" s="75">
        <f t="shared" si="22"/>
        <v>0</v>
      </c>
      <c r="BN12" s="75">
        <f t="shared" si="23"/>
        <v>0</v>
      </c>
      <c r="BO12" s="76">
        <f t="shared" si="24"/>
        <v>0</v>
      </c>
      <c r="BP12" s="75">
        <f t="shared" si="25"/>
        <v>4394284</v>
      </c>
      <c r="BQ12" s="75">
        <f t="shared" si="26"/>
        <v>2180438</v>
      </c>
      <c r="BR12" s="75">
        <f t="shared" si="27"/>
        <v>613362</v>
      </c>
      <c r="BS12" s="75">
        <f t="shared" si="28"/>
        <v>990056</v>
      </c>
      <c r="BT12" s="75">
        <f t="shared" si="29"/>
        <v>577020</v>
      </c>
      <c r="BU12" s="75">
        <f t="shared" si="30"/>
        <v>0</v>
      </c>
      <c r="BV12" s="75">
        <f t="shared" si="31"/>
        <v>786084</v>
      </c>
      <c r="BW12" s="75">
        <f t="shared" si="32"/>
        <v>134547</v>
      </c>
      <c r="BX12" s="75">
        <f t="shared" si="33"/>
        <v>651537</v>
      </c>
      <c r="BY12" s="75">
        <f t="shared" si="34"/>
        <v>0</v>
      </c>
      <c r="BZ12" s="75">
        <f t="shared" si="35"/>
        <v>26842</v>
      </c>
      <c r="CA12" s="75">
        <f t="shared" si="36"/>
        <v>1400920</v>
      </c>
      <c r="CB12" s="75">
        <f t="shared" si="37"/>
        <v>920838</v>
      </c>
      <c r="CC12" s="75">
        <f t="shared" si="38"/>
        <v>252930</v>
      </c>
      <c r="CD12" s="75">
        <f t="shared" si="39"/>
        <v>193549</v>
      </c>
      <c r="CE12" s="75">
        <f t="shared" si="40"/>
        <v>33603</v>
      </c>
      <c r="CF12" s="76">
        <f t="shared" si="41"/>
        <v>0</v>
      </c>
      <c r="CG12" s="75">
        <f t="shared" si="42"/>
        <v>0</v>
      </c>
      <c r="CH12" s="75">
        <f t="shared" si="43"/>
        <v>0</v>
      </c>
      <c r="CI12" s="75">
        <f t="shared" si="44"/>
        <v>10596143</v>
      </c>
    </row>
    <row r="13" spans="1:87" s="50" customFormat="1" ht="12" customHeight="1">
      <c r="A13" s="53" t="s">
        <v>121</v>
      </c>
      <c r="B13" s="54" t="s">
        <v>391</v>
      </c>
      <c r="C13" s="53" t="s">
        <v>392</v>
      </c>
      <c r="D13" s="75">
        <f t="shared" si="3"/>
        <v>228457</v>
      </c>
      <c r="E13" s="75">
        <f t="shared" si="4"/>
        <v>228457</v>
      </c>
      <c r="F13" s="75">
        <v>0</v>
      </c>
      <c r="G13" s="75">
        <v>0</v>
      </c>
      <c r="H13" s="75">
        <v>0</v>
      </c>
      <c r="I13" s="75">
        <v>228457</v>
      </c>
      <c r="J13" s="75">
        <v>0</v>
      </c>
      <c r="K13" s="76">
        <v>2249</v>
      </c>
      <c r="L13" s="75">
        <f t="shared" si="5"/>
        <v>229646</v>
      </c>
      <c r="M13" s="75">
        <f t="shared" si="6"/>
        <v>61540</v>
      </c>
      <c r="N13" s="75">
        <v>19529</v>
      </c>
      <c r="O13" s="75">
        <v>42011</v>
      </c>
      <c r="P13" s="75">
        <v>0</v>
      </c>
      <c r="Q13" s="75">
        <v>0</v>
      </c>
      <c r="R13" s="75">
        <f t="shared" si="7"/>
        <v>19628</v>
      </c>
      <c r="S13" s="75">
        <v>19628</v>
      </c>
      <c r="T13" s="75">
        <v>0</v>
      </c>
      <c r="U13" s="75">
        <v>0</v>
      </c>
      <c r="V13" s="75">
        <v>0</v>
      </c>
      <c r="W13" s="75">
        <f t="shared" si="8"/>
        <v>148478</v>
      </c>
      <c r="X13" s="75">
        <v>133875</v>
      </c>
      <c r="Y13" s="75">
        <v>11752</v>
      </c>
      <c r="Z13" s="75">
        <v>2851</v>
      </c>
      <c r="AA13" s="75">
        <v>0</v>
      </c>
      <c r="AB13" s="76">
        <v>193602</v>
      </c>
      <c r="AC13" s="75">
        <v>0</v>
      </c>
      <c r="AD13" s="75">
        <v>0</v>
      </c>
      <c r="AE13" s="75">
        <f t="shared" si="9"/>
        <v>458103</v>
      </c>
      <c r="AF13" s="75">
        <f t="shared" si="10"/>
        <v>0</v>
      </c>
      <c r="AG13" s="75">
        <f t="shared" si="11"/>
        <v>0</v>
      </c>
      <c r="AH13" s="75">
        <v>0</v>
      </c>
      <c r="AI13" s="75">
        <v>0</v>
      </c>
      <c r="AJ13" s="75">
        <v>0</v>
      </c>
      <c r="AK13" s="75">
        <v>0</v>
      </c>
      <c r="AL13" s="75">
        <v>0</v>
      </c>
      <c r="AM13" s="76">
        <v>0</v>
      </c>
      <c r="AN13" s="75">
        <f t="shared" si="12"/>
        <v>96659</v>
      </c>
      <c r="AO13" s="75">
        <f t="shared" si="13"/>
        <v>10543</v>
      </c>
      <c r="AP13" s="75">
        <v>10543</v>
      </c>
      <c r="AQ13" s="75">
        <v>0</v>
      </c>
      <c r="AR13" s="75">
        <v>0</v>
      </c>
      <c r="AS13" s="75">
        <v>0</v>
      </c>
      <c r="AT13" s="75">
        <f t="shared" si="14"/>
        <v>36760</v>
      </c>
      <c r="AU13" s="75">
        <v>0</v>
      </c>
      <c r="AV13" s="75">
        <v>36760</v>
      </c>
      <c r="AW13" s="75">
        <v>0</v>
      </c>
      <c r="AX13" s="75">
        <v>0</v>
      </c>
      <c r="AY13" s="75">
        <f t="shared" si="15"/>
        <v>49356</v>
      </c>
      <c r="AZ13" s="75">
        <v>0</v>
      </c>
      <c r="BA13" s="75">
        <v>34306</v>
      </c>
      <c r="BB13" s="75">
        <v>15050</v>
      </c>
      <c r="BC13" s="75">
        <v>0</v>
      </c>
      <c r="BD13" s="76">
        <v>0</v>
      </c>
      <c r="BE13" s="75">
        <v>0</v>
      </c>
      <c r="BF13" s="75">
        <v>0</v>
      </c>
      <c r="BG13" s="75">
        <f t="shared" si="16"/>
        <v>96659</v>
      </c>
      <c r="BH13" s="75">
        <f t="shared" si="17"/>
        <v>228457</v>
      </c>
      <c r="BI13" s="75">
        <f t="shared" si="18"/>
        <v>228457</v>
      </c>
      <c r="BJ13" s="75">
        <f t="shared" si="19"/>
        <v>0</v>
      </c>
      <c r="BK13" s="75">
        <f t="shared" si="20"/>
        <v>0</v>
      </c>
      <c r="BL13" s="75">
        <f t="shared" si="21"/>
        <v>0</v>
      </c>
      <c r="BM13" s="75">
        <f t="shared" si="22"/>
        <v>228457</v>
      </c>
      <c r="BN13" s="75">
        <f t="shared" si="23"/>
        <v>0</v>
      </c>
      <c r="BO13" s="76">
        <f t="shared" si="24"/>
        <v>2249</v>
      </c>
      <c r="BP13" s="75">
        <f t="shared" si="25"/>
        <v>326305</v>
      </c>
      <c r="BQ13" s="75">
        <f t="shared" si="26"/>
        <v>72083</v>
      </c>
      <c r="BR13" s="75">
        <f t="shared" si="27"/>
        <v>30072</v>
      </c>
      <c r="BS13" s="75">
        <f t="shared" si="28"/>
        <v>42011</v>
      </c>
      <c r="BT13" s="75">
        <f t="shared" si="29"/>
        <v>0</v>
      </c>
      <c r="BU13" s="75">
        <f t="shared" si="30"/>
        <v>0</v>
      </c>
      <c r="BV13" s="75">
        <f t="shared" si="31"/>
        <v>56388</v>
      </c>
      <c r="BW13" s="75">
        <f t="shared" si="32"/>
        <v>19628</v>
      </c>
      <c r="BX13" s="75">
        <f t="shared" si="33"/>
        <v>36760</v>
      </c>
      <c r="BY13" s="75">
        <f t="shared" si="34"/>
        <v>0</v>
      </c>
      <c r="BZ13" s="75">
        <f t="shared" si="35"/>
        <v>0</v>
      </c>
      <c r="CA13" s="75">
        <f t="shared" si="36"/>
        <v>197834</v>
      </c>
      <c r="CB13" s="75">
        <f t="shared" si="37"/>
        <v>133875</v>
      </c>
      <c r="CC13" s="75">
        <f t="shared" si="38"/>
        <v>46058</v>
      </c>
      <c r="CD13" s="75">
        <f t="shared" si="39"/>
        <v>17901</v>
      </c>
      <c r="CE13" s="75">
        <f t="shared" si="40"/>
        <v>0</v>
      </c>
      <c r="CF13" s="76">
        <f t="shared" si="41"/>
        <v>193602</v>
      </c>
      <c r="CG13" s="75">
        <f t="shared" si="42"/>
        <v>0</v>
      </c>
      <c r="CH13" s="75">
        <f t="shared" si="43"/>
        <v>0</v>
      </c>
      <c r="CI13" s="75">
        <f t="shared" si="44"/>
        <v>554762</v>
      </c>
    </row>
    <row r="14" spans="1:87" s="50" customFormat="1" ht="12" customHeight="1">
      <c r="A14" s="53" t="s">
        <v>121</v>
      </c>
      <c r="B14" s="54" t="s">
        <v>393</v>
      </c>
      <c r="C14" s="53" t="s">
        <v>394</v>
      </c>
      <c r="D14" s="75">
        <f t="shared" si="3"/>
        <v>233140</v>
      </c>
      <c r="E14" s="75">
        <f t="shared" si="4"/>
        <v>233140</v>
      </c>
      <c r="F14" s="75">
        <v>46392</v>
      </c>
      <c r="G14" s="75">
        <v>186748</v>
      </c>
      <c r="H14" s="75">
        <v>0</v>
      </c>
      <c r="I14" s="75">
        <v>0</v>
      </c>
      <c r="J14" s="75">
        <v>0</v>
      </c>
      <c r="K14" s="76">
        <v>0</v>
      </c>
      <c r="L14" s="75">
        <f t="shared" si="5"/>
        <v>1220560</v>
      </c>
      <c r="M14" s="75">
        <f t="shared" si="6"/>
        <v>394666</v>
      </c>
      <c r="N14" s="75">
        <v>109944</v>
      </c>
      <c r="O14" s="75">
        <v>269323</v>
      </c>
      <c r="P14" s="75">
        <v>15399</v>
      </c>
      <c r="Q14" s="75">
        <v>0</v>
      </c>
      <c r="R14" s="75">
        <f t="shared" si="7"/>
        <v>227858</v>
      </c>
      <c r="S14" s="75">
        <v>64253</v>
      </c>
      <c r="T14" s="75">
        <v>159875</v>
      </c>
      <c r="U14" s="75">
        <v>3730</v>
      </c>
      <c r="V14" s="75">
        <v>12086</v>
      </c>
      <c r="W14" s="75">
        <f t="shared" si="8"/>
        <v>585950</v>
      </c>
      <c r="X14" s="75">
        <v>213505</v>
      </c>
      <c r="Y14" s="75">
        <v>340543</v>
      </c>
      <c r="Z14" s="75">
        <v>31902</v>
      </c>
      <c r="AA14" s="75">
        <v>0</v>
      </c>
      <c r="AB14" s="76">
        <v>0</v>
      </c>
      <c r="AC14" s="75">
        <v>0</v>
      </c>
      <c r="AD14" s="75">
        <v>0</v>
      </c>
      <c r="AE14" s="75">
        <f t="shared" si="9"/>
        <v>1453700</v>
      </c>
      <c r="AF14" s="75">
        <f t="shared" si="10"/>
        <v>0</v>
      </c>
      <c r="AG14" s="75">
        <f t="shared" si="11"/>
        <v>0</v>
      </c>
      <c r="AH14" s="75">
        <v>0</v>
      </c>
      <c r="AI14" s="75">
        <v>0</v>
      </c>
      <c r="AJ14" s="75">
        <v>0</v>
      </c>
      <c r="AK14" s="75">
        <v>0</v>
      </c>
      <c r="AL14" s="75">
        <v>0</v>
      </c>
      <c r="AM14" s="76">
        <v>0</v>
      </c>
      <c r="AN14" s="75">
        <f t="shared" si="12"/>
        <v>23187</v>
      </c>
      <c r="AO14" s="75">
        <f t="shared" si="13"/>
        <v>19466</v>
      </c>
      <c r="AP14" s="75">
        <v>19466</v>
      </c>
      <c r="AQ14" s="75">
        <v>0</v>
      </c>
      <c r="AR14" s="75">
        <v>0</v>
      </c>
      <c r="AS14" s="75">
        <v>0</v>
      </c>
      <c r="AT14" s="75">
        <f t="shared" si="14"/>
        <v>0</v>
      </c>
      <c r="AU14" s="75">
        <v>0</v>
      </c>
      <c r="AV14" s="75">
        <v>0</v>
      </c>
      <c r="AW14" s="75">
        <v>0</v>
      </c>
      <c r="AX14" s="75">
        <v>0</v>
      </c>
      <c r="AY14" s="75">
        <f t="shared" si="15"/>
        <v>3721</v>
      </c>
      <c r="AZ14" s="75">
        <v>3281</v>
      </c>
      <c r="BA14" s="75">
        <v>0</v>
      </c>
      <c r="BB14" s="75">
        <v>440</v>
      </c>
      <c r="BC14" s="75">
        <v>0</v>
      </c>
      <c r="BD14" s="76">
        <v>0</v>
      </c>
      <c r="BE14" s="75">
        <v>0</v>
      </c>
      <c r="BF14" s="75">
        <v>0</v>
      </c>
      <c r="BG14" s="75">
        <f t="shared" si="16"/>
        <v>23187</v>
      </c>
      <c r="BH14" s="75">
        <f t="shared" si="17"/>
        <v>233140</v>
      </c>
      <c r="BI14" s="75">
        <f t="shared" si="18"/>
        <v>233140</v>
      </c>
      <c r="BJ14" s="75">
        <f t="shared" si="19"/>
        <v>46392</v>
      </c>
      <c r="BK14" s="75">
        <f t="shared" si="20"/>
        <v>186748</v>
      </c>
      <c r="BL14" s="75">
        <f t="shared" si="21"/>
        <v>0</v>
      </c>
      <c r="BM14" s="75">
        <f t="shared" si="22"/>
        <v>0</v>
      </c>
      <c r="BN14" s="75">
        <f t="shared" si="23"/>
        <v>0</v>
      </c>
      <c r="BO14" s="76">
        <f t="shared" si="24"/>
        <v>0</v>
      </c>
      <c r="BP14" s="75">
        <f t="shared" si="25"/>
        <v>1243747</v>
      </c>
      <c r="BQ14" s="75">
        <f t="shared" si="26"/>
        <v>414132</v>
      </c>
      <c r="BR14" s="75">
        <f t="shared" si="27"/>
        <v>129410</v>
      </c>
      <c r="BS14" s="75">
        <f t="shared" si="28"/>
        <v>269323</v>
      </c>
      <c r="BT14" s="75">
        <f t="shared" si="29"/>
        <v>15399</v>
      </c>
      <c r="BU14" s="75">
        <f t="shared" si="30"/>
        <v>0</v>
      </c>
      <c r="BV14" s="75">
        <f t="shared" si="31"/>
        <v>227858</v>
      </c>
      <c r="BW14" s="75">
        <f t="shared" si="32"/>
        <v>64253</v>
      </c>
      <c r="BX14" s="75">
        <f t="shared" si="33"/>
        <v>159875</v>
      </c>
      <c r="BY14" s="75">
        <f t="shared" si="34"/>
        <v>3730</v>
      </c>
      <c r="BZ14" s="75">
        <f t="shared" si="35"/>
        <v>12086</v>
      </c>
      <c r="CA14" s="75">
        <f t="shared" si="36"/>
        <v>589671</v>
      </c>
      <c r="CB14" s="75">
        <f t="shared" si="37"/>
        <v>216786</v>
      </c>
      <c r="CC14" s="75">
        <f t="shared" si="38"/>
        <v>340543</v>
      </c>
      <c r="CD14" s="75">
        <f t="shared" si="39"/>
        <v>32342</v>
      </c>
      <c r="CE14" s="75">
        <f t="shared" si="40"/>
        <v>0</v>
      </c>
      <c r="CF14" s="76">
        <f t="shared" si="41"/>
        <v>0</v>
      </c>
      <c r="CG14" s="75">
        <f t="shared" si="42"/>
        <v>0</v>
      </c>
      <c r="CH14" s="75">
        <f t="shared" si="43"/>
        <v>0</v>
      </c>
      <c r="CI14" s="75">
        <f t="shared" si="44"/>
        <v>1476887</v>
      </c>
    </row>
    <row r="15" spans="1:87" s="50" customFormat="1" ht="12" customHeight="1">
      <c r="A15" s="53" t="s">
        <v>121</v>
      </c>
      <c r="B15" s="54" t="s">
        <v>395</v>
      </c>
      <c r="C15" s="53" t="s">
        <v>396</v>
      </c>
      <c r="D15" s="75">
        <f t="shared" si="3"/>
        <v>0</v>
      </c>
      <c r="E15" s="75">
        <f t="shared" si="4"/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6">
        <v>104970</v>
      </c>
      <c r="L15" s="75">
        <f t="shared" si="5"/>
        <v>910657</v>
      </c>
      <c r="M15" s="75">
        <f t="shared" si="6"/>
        <v>437800</v>
      </c>
      <c r="N15" s="75">
        <v>39800</v>
      </c>
      <c r="O15" s="75">
        <v>398000</v>
      </c>
      <c r="P15" s="75">
        <v>0</v>
      </c>
      <c r="Q15" s="75">
        <v>0</v>
      </c>
      <c r="R15" s="75">
        <f t="shared" si="7"/>
        <v>21289</v>
      </c>
      <c r="S15" s="75">
        <v>21289</v>
      </c>
      <c r="T15" s="75">
        <v>0</v>
      </c>
      <c r="U15" s="75">
        <v>0</v>
      </c>
      <c r="V15" s="75">
        <v>0</v>
      </c>
      <c r="W15" s="75">
        <f t="shared" si="8"/>
        <v>451568</v>
      </c>
      <c r="X15" s="75">
        <v>451568</v>
      </c>
      <c r="Y15" s="75">
        <v>0</v>
      </c>
      <c r="Z15" s="75">
        <v>0</v>
      </c>
      <c r="AA15" s="75">
        <v>0</v>
      </c>
      <c r="AB15" s="76">
        <v>630821</v>
      </c>
      <c r="AC15" s="75"/>
      <c r="AD15" s="75">
        <v>12779</v>
      </c>
      <c r="AE15" s="75">
        <f t="shared" si="9"/>
        <v>923436</v>
      </c>
      <c r="AF15" s="75">
        <f t="shared" si="10"/>
        <v>0</v>
      </c>
      <c r="AG15" s="75">
        <f t="shared" si="11"/>
        <v>0</v>
      </c>
      <c r="AH15" s="75">
        <v>0</v>
      </c>
      <c r="AI15" s="75">
        <v>0</v>
      </c>
      <c r="AJ15" s="75">
        <v>0</v>
      </c>
      <c r="AK15" s="75">
        <v>0</v>
      </c>
      <c r="AL15" s="75">
        <v>0</v>
      </c>
      <c r="AM15" s="76">
        <v>0</v>
      </c>
      <c r="AN15" s="75">
        <f t="shared" si="12"/>
        <v>70933</v>
      </c>
      <c r="AO15" s="75">
        <f t="shared" si="13"/>
        <v>7960</v>
      </c>
      <c r="AP15" s="75">
        <v>7960</v>
      </c>
      <c r="AQ15" s="75">
        <v>0</v>
      </c>
      <c r="AR15" s="75">
        <v>0</v>
      </c>
      <c r="AS15" s="75">
        <v>0</v>
      </c>
      <c r="AT15" s="75">
        <f t="shared" si="14"/>
        <v>28619</v>
      </c>
      <c r="AU15" s="75">
        <v>0</v>
      </c>
      <c r="AV15" s="75">
        <v>28619</v>
      </c>
      <c r="AW15" s="75">
        <v>0</v>
      </c>
      <c r="AX15" s="75">
        <v>0</v>
      </c>
      <c r="AY15" s="75">
        <f t="shared" si="15"/>
        <v>34354</v>
      </c>
      <c r="AZ15" s="75">
        <v>17701</v>
      </c>
      <c r="BA15" s="75">
        <v>16653</v>
      </c>
      <c r="BB15" s="75">
        <v>0</v>
      </c>
      <c r="BC15" s="75">
        <v>0</v>
      </c>
      <c r="BD15" s="76">
        <v>0</v>
      </c>
      <c r="BE15" s="75">
        <v>0</v>
      </c>
      <c r="BF15" s="75">
        <v>0</v>
      </c>
      <c r="BG15" s="75">
        <f t="shared" si="16"/>
        <v>70933</v>
      </c>
      <c r="BH15" s="75">
        <f t="shared" si="17"/>
        <v>0</v>
      </c>
      <c r="BI15" s="75">
        <f t="shared" si="18"/>
        <v>0</v>
      </c>
      <c r="BJ15" s="75">
        <f t="shared" si="19"/>
        <v>0</v>
      </c>
      <c r="BK15" s="75">
        <f t="shared" si="20"/>
        <v>0</v>
      </c>
      <c r="BL15" s="75">
        <f t="shared" si="21"/>
        <v>0</v>
      </c>
      <c r="BM15" s="75">
        <f t="shared" si="22"/>
        <v>0</v>
      </c>
      <c r="BN15" s="75">
        <f t="shared" si="23"/>
        <v>0</v>
      </c>
      <c r="BO15" s="76">
        <f t="shared" si="24"/>
        <v>104970</v>
      </c>
      <c r="BP15" s="75">
        <f t="shared" si="25"/>
        <v>981590</v>
      </c>
      <c r="BQ15" s="75">
        <f t="shared" si="26"/>
        <v>445760</v>
      </c>
      <c r="BR15" s="75">
        <f t="shared" si="27"/>
        <v>47760</v>
      </c>
      <c r="BS15" s="75">
        <f t="shared" si="28"/>
        <v>398000</v>
      </c>
      <c r="BT15" s="75">
        <f t="shared" si="29"/>
        <v>0</v>
      </c>
      <c r="BU15" s="75">
        <f t="shared" si="30"/>
        <v>0</v>
      </c>
      <c r="BV15" s="75">
        <f t="shared" si="31"/>
        <v>49908</v>
      </c>
      <c r="BW15" s="75">
        <f t="shared" si="32"/>
        <v>21289</v>
      </c>
      <c r="BX15" s="75">
        <f t="shared" si="33"/>
        <v>28619</v>
      </c>
      <c r="BY15" s="75">
        <f t="shared" si="34"/>
        <v>0</v>
      </c>
      <c r="BZ15" s="75">
        <f t="shared" si="35"/>
        <v>0</v>
      </c>
      <c r="CA15" s="75">
        <f t="shared" si="36"/>
        <v>485922</v>
      </c>
      <c r="CB15" s="75">
        <f t="shared" si="37"/>
        <v>469269</v>
      </c>
      <c r="CC15" s="75">
        <f t="shared" si="38"/>
        <v>16653</v>
      </c>
      <c r="CD15" s="75">
        <f t="shared" si="39"/>
        <v>0</v>
      </c>
      <c r="CE15" s="75">
        <f t="shared" si="40"/>
        <v>0</v>
      </c>
      <c r="CF15" s="76">
        <f t="shared" si="41"/>
        <v>630821</v>
      </c>
      <c r="CG15" s="75">
        <f t="shared" si="42"/>
        <v>0</v>
      </c>
      <c r="CH15" s="75">
        <f t="shared" si="43"/>
        <v>12779</v>
      </c>
      <c r="CI15" s="75">
        <f t="shared" si="44"/>
        <v>994369</v>
      </c>
    </row>
    <row r="16" spans="1:87" s="50" customFormat="1" ht="12" customHeight="1">
      <c r="A16" s="53" t="s">
        <v>121</v>
      </c>
      <c r="B16" s="54" t="s">
        <v>397</v>
      </c>
      <c r="C16" s="53" t="s">
        <v>398</v>
      </c>
      <c r="D16" s="75">
        <f t="shared" si="3"/>
        <v>30004</v>
      </c>
      <c r="E16" s="75">
        <f t="shared" si="4"/>
        <v>30004</v>
      </c>
      <c r="F16" s="75">
        <v>0</v>
      </c>
      <c r="G16" s="75">
        <v>28749</v>
      </c>
      <c r="H16" s="75">
        <v>1255</v>
      </c>
      <c r="I16" s="75">
        <v>0</v>
      </c>
      <c r="J16" s="75">
        <v>0</v>
      </c>
      <c r="K16" s="76">
        <v>0</v>
      </c>
      <c r="L16" s="75">
        <f t="shared" si="5"/>
        <v>398529</v>
      </c>
      <c r="M16" s="75">
        <f t="shared" si="6"/>
        <v>168543</v>
      </c>
      <c r="N16" s="75">
        <v>1918</v>
      </c>
      <c r="O16" s="75">
        <v>115356</v>
      </c>
      <c r="P16" s="75">
        <v>32043</v>
      </c>
      <c r="Q16" s="75">
        <v>19226</v>
      </c>
      <c r="R16" s="75">
        <f t="shared" si="7"/>
        <v>111786</v>
      </c>
      <c r="S16" s="75">
        <v>6419</v>
      </c>
      <c r="T16" s="75">
        <v>103946</v>
      </c>
      <c r="U16" s="75">
        <v>1421</v>
      </c>
      <c r="V16" s="75">
        <v>6511</v>
      </c>
      <c r="W16" s="75">
        <f t="shared" si="8"/>
        <v>111689</v>
      </c>
      <c r="X16" s="75">
        <v>15750</v>
      </c>
      <c r="Y16" s="75">
        <v>80252</v>
      </c>
      <c r="Z16" s="75">
        <v>15687</v>
      </c>
      <c r="AA16" s="75">
        <v>0</v>
      </c>
      <c r="AB16" s="76">
        <v>0</v>
      </c>
      <c r="AC16" s="75">
        <v>0</v>
      </c>
      <c r="AD16" s="75">
        <v>423</v>
      </c>
      <c r="AE16" s="75">
        <f t="shared" si="9"/>
        <v>428956</v>
      </c>
      <c r="AF16" s="75">
        <f t="shared" si="10"/>
        <v>0</v>
      </c>
      <c r="AG16" s="75">
        <f t="shared" si="11"/>
        <v>0</v>
      </c>
      <c r="AH16" s="75">
        <v>0</v>
      </c>
      <c r="AI16" s="75">
        <v>0</v>
      </c>
      <c r="AJ16" s="75">
        <v>0</v>
      </c>
      <c r="AK16" s="75">
        <v>0</v>
      </c>
      <c r="AL16" s="75">
        <v>0</v>
      </c>
      <c r="AM16" s="76">
        <v>0</v>
      </c>
      <c r="AN16" s="75">
        <f t="shared" si="12"/>
        <v>13094</v>
      </c>
      <c r="AO16" s="75">
        <f t="shared" si="13"/>
        <v>11684</v>
      </c>
      <c r="AP16" s="75">
        <v>0</v>
      </c>
      <c r="AQ16" s="75">
        <v>11684</v>
      </c>
      <c r="AR16" s="75">
        <v>0</v>
      </c>
      <c r="AS16" s="75">
        <v>0</v>
      </c>
      <c r="AT16" s="75">
        <f t="shared" si="14"/>
        <v>1410</v>
      </c>
      <c r="AU16" s="75">
        <v>1410</v>
      </c>
      <c r="AV16" s="75">
        <v>0</v>
      </c>
      <c r="AW16" s="75">
        <v>0</v>
      </c>
      <c r="AX16" s="75">
        <v>0</v>
      </c>
      <c r="AY16" s="75">
        <f t="shared" si="15"/>
        <v>0</v>
      </c>
      <c r="AZ16" s="75">
        <v>0</v>
      </c>
      <c r="BA16" s="75">
        <v>0</v>
      </c>
      <c r="BB16" s="75">
        <v>0</v>
      </c>
      <c r="BC16" s="75">
        <v>0</v>
      </c>
      <c r="BD16" s="76">
        <v>0</v>
      </c>
      <c r="BE16" s="75">
        <v>0</v>
      </c>
      <c r="BF16" s="75">
        <v>0</v>
      </c>
      <c r="BG16" s="75">
        <f t="shared" si="16"/>
        <v>13094</v>
      </c>
      <c r="BH16" s="75">
        <f t="shared" si="17"/>
        <v>30004</v>
      </c>
      <c r="BI16" s="75">
        <f t="shared" si="18"/>
        <v>30004</v>
      </c>
      <c r="BJ16" s="75">
        <f t="shared" si="19"/>
        <v>0</v>
      </c>
      <c r="BK16" s="75">
        <f t="shared" si="20"/>
        <v>28749</v>
      </c>
      <c r="BL16" s="75">
        <f t="shared" si="21"/>
        <v>1255</v>
      </c>
      <c r="BM16" s="75">
        <f t="shared" si="22"/>
        <v>0</v>
      </c>
      <c r="BN16" s="75">
        <f t="shared" si="23"/>
        <v>0</v>
      </c>
      <c r="BO16" s="76">
        <f t="shared" si="24"/>
        <v>0</v>
      </c>
      <c r="BP16" s="75">
        <f t="shared" si="25"/>
        <v>411623</v>
      </c>
      <c r="BQ16" s="75">
        <f t="shared" si="26"/>
        <v>180227</v>
      </c>
      <c r="BR16" s="75">
        <f t="shared" si="27"/>
        <v>1918</v>
      </c>
      <c r="BS16" s="75">
        <f t="shared" si="28"/>
        <v>127040</v>
      </c>
      <c r="BT16" s="75">
        <f t="shared" si="29"/>
        <v>32043</v>
      </c>
      <c r="BU16" s="75">
        <f t="shared" si="30"/>
        <v>19226</v>
      </c>
      <c r="BV16" s="75">
        <f t="shared" si="31"/>
        <v>113196</v>
      </c>
      <c r="BW16" s="75">
        <f t="shared" si="32"/>
        <v>7829</v>
      </c>
      <c r="BX16" s="75">
        <f t="shared" si="33"/>
        <v>103946</v>
      </c>
      <c r="BY16" s="75">
        <f t="shared" si="34"/>
        <v>1421</v>
      </c>
      <c r="BZ16" s="75">
        <f t="shared" si="35"/>
        <v>6511</v>
      </c>
      <c r="CA16" s="75">
        <f t="shared" si="36"/>
        <v>111689</v>
      </c>
      <c r="CB16" s="75">
        <f t="shared" si="37"/>
        <v>15750</v>
      </c>
      <c r="CC16" s="75">
        <f t="shared" si="38"/>
        <v>80252</v>
      </c>
      <c r="CD16" s="75">
        <f t="shared" si="39"/>
        <v>15687</v>
      </c>
      <c r="CE16" s="75">
        <f t="shared" si="40"/>
        <v>0</v>
      </c>
      <c r="CF16" s="76">
        <f t="shared" si="41"/>
        <v>0</v>
      </c>
      <c r="CG16" s="75">
        <f t="shared" si="42"/>
        <v>0</v>
      </c>
      <c r="CH16" s="75">
        <f t="shared" si="43"/>
        <v>423</v>
      </c>
      <c r="CI16" s="75">
        <f t="shared" si="44"/>
        <v>442050</v>
      </c>
    </row>
    <row r="17" spans="1:87" s="50" customFormat="1" ht="12" customHeight="1">
      <c r="A17" s="53" t="s">
        <v>121</v>
      </c>
      <c r="B17" s="54" t="s">
        <v>399</v>
      </c>
      <c r="C17" s="53" t="s">
        <v>400</v>
      </c>
      <c r="D17" s="75">
        <f t="shared" si="3"/>
        <v>3287</v>
      </c>
      <c r="E17" s="75">
        <f t="shared" si="4"/>
        <v>0</v>
      </c>
      <c r="F17" s="75">
        <v>0</v>
      </c>
      <c r="G17" s="75">
        <v>0</v>
      </c>
      <c r="H17" s="75">
        <v>0</v>
      </c>
      <c r="I17" s="75">
        <v>0</v>
      </c>
      <c r="J17" s="75">
        <v>3287</v>
      </c>
      <c r="K17" s="76">
        <v>96665</v>
      </c>
      <c r="L17" s="75">
        <f t="shared" si="5"/>
        <v>825003</v>
      </c>
      <c r="M17" s="75">
        <f t="shared" si="6"/>
        <v>68615</v>
      </c>
      <c r="N17" s="75">
        <v>42319</v>
      </c>
      <c r="O17" s="75">
        <v>15809</v>
      </c>
      <c r="P17" s="75">
        <v>10487</v>
      </c>
      <c r="Q17" s="75">
        <v>0</v>
      </c>
      <c r="R17" s="75">
        <f t="shared" si="7"/>
        <v>346700</v>
      </c>
      <c r="S17" s="75">
        <v>1687</v>
      </c>
      <c r="T17" s="75">
        <v>325430</v>
      </c>
      <c r="U17" s="75">
        <v>19583</v>
      </c>
      <c r="V17" s="75">
        <v>0</v>
      </c>
      <c r="W17" s="75">
        <f t="shared" si="8"/>
        <v>409688</v>
      </c>
      <c r="X17" s="75">
        <v>225881</v>
      </c>
      <c r="Y17" s="75">
        <v>136221</v>
      </c>
      <c r="Z17" s="75">
        <v>20738</v>
      </c>
      <c r="AA17" s="75">
        <v>26848</v>
      </c>
      <c r="AB17" s="76">
        <v>0</v>
      </c>
      <c r="AC17" s="75">
        <v>0</v>
      </c>
      <c r="AD17" s="75">
        <v>0</v>
      </c>
      <c r="AE17" s="75">
        <f t="shared" si="9"/>
        <v>828290</v>
      </c>
      <c r="AF17" s="75">
        <f t="shared" si="10"/>
        <v>0</v>
      </c>
      <c r="AG17" s="75">
        <f t="shared" si="11"/>
        <v>0</v>
      </c>
      <c r="AH17" s="75">
        <v>0</v>
      </c>
      <c r="AI17" s="75">
        <v>0</v>
      </c>
      <c r="AJ17" s="75">
        <v>0</v>
      </c>
      <c r="AK17" s="75">
        <v>0</v>
      </c>
      <c r="AL17" s="75">
        <v>0</v>
      </c>
      <c r="AM17" s="76">
        <v>0</v>
      </c>
      <c r="AN17" s="75">
        <f t="shared" si="12"/>
        <v>51668</v>
      </c>
      <c r="AO17" s="75">
        <f t="shared" si="13"/>
        <v>7805</v>
      </c>
      <c r="AP17" s="75">
        <v>7805</v>
      </c>
      <c r="AQ17" s="75">
        <v>0</v>
      </c>
      <c r="AR17" s="75">
        <v>0</v>
      </c>
      <c r="AS17" s="75">
        <v>0</v>
      </c>
      <c r="AT17" s="75">
        <f t="shared" si="14"/>
        <v>19121</v>
      </c>
      <c r="AU17" s="75">
        <v>0</v>
      </c>
      <c r="AV17" s="75">
        <v>19121</v>
      </c>
      <c r="AW17" s="75">
        <v>0</v>
      </c>
      <c r="AX17" s="75">
        <v>0</v>
      </c>
      <c r="AY17" s="75">
        <f t="shared" si="15"/>
        <v>24742</v>
      </c>
      <c r="AZ17" s="75">
        <v>24742</v>
      </c>
      <c r="BA17" s="75">
        <v>0</v>
      </c>
      <c r="BB17" s="75">
        <v>0</v>
      </c>
      <c r="BC17" s="75">
        <v>0</v>
      </c>
      <c r="BD17" s="76">
        <v>0</v>
      </c>
      <c r="BE17" s="75">
        <v>0</v>
      </c>
      <c r="BF17" s="75">
        <v>0</v>
      </c>
      <c r="BG17" s="75">
        <f t="shared" si="16"/>
        <v>51668</v>
      </c>
      <c r="BH17" s="75">
        <f t="shared" si="17"/>
        <v>3287</v>
      </c>
      <c r="BI17" s="75">
        <f t="shared" si="18"/>
        <v>0</v>
      </c>
      <c r="BJ17" s="75">
        <f t="shared" si="19"/>
        <v>0</v>
      </c>
      <c r="BK17" s="75">
        <f t="shared" si="20"/>
        <v>0</v>
      </c>
      <c r="BL17" s="75">
        <f t="shared" si="21"/>
        <v>0</v>
      </c>
      <c r="BM17" s="75">
        <f t="shared" si="22"/>
        <v>0</v>
      </c>
      <c r="BN17" s="75">
        <f t="shared" si="23"/>
        <v>3287</v>
      </c>
      <c r="BO17" s="76">
        <f t="shared" si="24"/>
        <v>96665</v>
      </c>
      <c r="BP17" s="75">
        <f t="shared" si="25"/>
        <v>876671</v>
      </c>
      <c r="BQ17" s="75">
        <f t="shared" si="26"/>
        <v>76420</v>
      </c>
      <c r="BR17" s="75">
        <f t="shared" si="27"/>
        <v>50124</v>
      </c>
      <c r="BS17" s="75">
        <f t="shared" si="28"/>
        <v>15809</v>
      </c>
      <c r="BT17" s="75">
        <f t="shared" si="29"/>
        <v>10487</v>
      </c>
      <c r="BU17" s="75">
        <f t="shared" si="30"/>
        <v>0</v>
      </c>
      <c r="BV17" s="75">
        <f t="shared" si="31"/>
        <v>365821</v>
      </c>
      <c r="BW17" s="75">
        <f t="shared" si="32"/>
        <v>1687</v>
      </c>
      <c r="BX17" s="75">
        <f t="shared" si="33"/>
        <v>344551</v>
      </c>
      <c r="BY17" s="75">
        <f t="shared" si="34"/>
        <v>19583</v>
      </c>
      <c r="BZ17" s="75">
        <f t="shared" si="35"/>
        <v>0</v>
      </c>
      <c r="CA17" s="75">
        <f t="shared" si="36"/>
        <v>434430</v>
      </c>
      <c r="CB17" s="75">
        <f t="shared" si="37"/>
        <v>250623</v>
      </c>
      <c r="CC17" s="75">
        <f t="shared" si="38"/>
        <v>136221</v>
      </c>
      <c r="CD17" s="75">
        <f t="shared" si="39"/>
        <v>20738</v>
      </c>
      <c r="CE17" s="75">
        <f t="shared" si="40"/>
        <v>26848</v>
      </c>
      <c r="CF17" s="76">
        <f t="shared" si="41"/>
        <v>0</v>
      </c>
      <c r="CG17" s="75">
        <f t="shared" si="42"/>
        <v>0</v>
      </c>
      <c r="CH17" s="75">
        <f t="shared" si="43"/>
        <v>0</v>
      </c>
      <c r="CI17" s="75">
        <f t="shared" si="44"/>
        <v>879958</v>
      </c>
    </row>
    <row r="18" spans="1:87" s="50" customFormat="1" ht="12" customHeight="1">
      <c r="A18" s="53" t="s">
        <v>121</v>
      </c>
      <c r="B18" s="54" t="s">
        <v>161</v>
      </c>
      <c r="C18" s="53" t="s">
        <v>162</v>
      </c>
      <c r="D18" s="75">
        <f t="shared" si="3"/>
        <v>0</v>
      </c>
      <c r="E18" s="75">
        <f t="shared" si="4"/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6">
        <v>0</v>
      </c>
      <c r="L18" s="75">
        <f t="shared" si="5"/>
        <v>3237081</v>
      </c>
      <c r="M18" s="75">
        <f t="shared" si="6"/>
        <v>806232</v>
      </c>
      <c r="N18" s="75">
        <v>231381</v>
      </c>
      <c r="O18" s="75">
        <v>424708</v>
      </c>
      <c r="P18" s="75">
        <v>132433</v>
      </c>
      <c r="Q18" s="75">
        <v>17710</v>
      </c>
      <c r="R18" s="75">
        <f t="shared" si="7"/>
        <v>317905</v>
      </c>
      <c r="S18" s="75">
        <v>125762</v>
      </c>
      <c r="T18" s="75">
        <v>142325</v>
      </c>
      <c r="U18" s="75">
        <v>49818</v>
      </c>
      <c r="V18" s="75">
        <v>5804</v>
      </c>
      <c r="W18" s="75">
        <f t="shared" si="8"/>
        <v>2107140</v>
      </c>
      <c r="X18" s="75">
        <v>243463</v>
      </c>
      <c r="Y18" s="75">
        <v>1823139</v>
      </c>
      <c r="Z18" s="75">
        <v>40538</v>
      </c>
      <c r="AA18" s="75">
        <v>0</v>
      </c>
      <c r="AB18" s="76">
        <v>0</v>
      </c>
      <c r="AC18" s="75">
        <v>0</v>
      </c>
      <c r="AD18" s="75">
        <v>18259</v>
      </c>
      <c r="AE18" s="75">
        <f t="shared" si="9"/>
        <v>3255340</v>
      </c>
      <c r="AF18" s="75">
        <f t="shared" si="10"/>
        <v>0</v>
      </c>
      <c r="AG18" s="75">
        <f t="shared" si="11"/>
        <v>0</v>
      </c>
      <c r="AH18" s="75">
        <v>0</v>
      </c>
      <c r="AI18" s="75">
        <v>0</v>
      </c>
      <c r="AJ18" s="75">
        <v>0</v>
      </c>
      <c r="AK18" s="75">
        <v>0</v>
      </c>
      <c r="AL18" s="75">
        <v>0</v>
      </c>
      <c r="AM18" s="76">
        <v>0</v>
      </c>
      <c r="AN18" s="75">
        <f t="shared" si="12"/>
        <v>592543</v>
      </c>
      <c r="AO18" s="75">
        <f t="shared" si="13"/>
        <v>256541</v>
      </c>
      <c r="AP18" s="75">
        <v>90419</v>
      </c>
      <c r="AQ18" s="75">
        <v>166122</v>
      </c>
      <c r="AR18" s="75">
        <v>0</v>
      </c>
      <c r="AS18" s="75">
        <v>0</v>
      </c>
      <c r="AT18" s="75">
        <f t="shared" si="14"/>
        <v>21206</v>
      </c>
      <c r="AU18" s="75">
        <v>6540</v>
      </c>
      <c r="AV18" s="75">
        <v>14666</v>
      </c>
      <c r="AW18" s="75">
        <v>0</v>
      </c>
      <c r="AX18" s="75">
        <v>0</v>
      </c>
      <c r="AY18" s="75">
        <f t="shared" si="15"/>
        <v>314796</v>
      </c>
      <c r="AZ18" s="75">
        <v>115029</v>
      </c>
      <c r="BA18" s="75">
        <v>36793</v>
      </c>
      <c r="BB18" s="75">
        <v>160949</v>
      </c>
      <c r="BC18" s="75">
        <v>2025</v>
      </c>
      <c r="BD18" s="76">
        <v>0</v>
      </c>
      <c r="BE18" s="75">
        <v>0</v>
      </c>
      <c r="BF18" s="75">
        <v>0</v>
      </c>
      <c r="BG18" s="75">
        <f t="shared" si="16"/>
        <v>592543</v>
      </c>
      <c r="BH18" s="75">
        <f t="shared" si="17"/>
        <v>0</v>
      </c>
      <c r="BI18" s="75">
        <f t="shared" si="18"/>
        <v>0</v>
      </c>
      <c r="BJ18" s="75">
        <f t="shared" si="19"/>
        <v>0</v>
      </c>
      <c r="BK18" s="75">
        <f t="shared" si="20"/>
        <v>0</v>
      </c>
      <c r="BL18" s="75">
        <f t="shared" si="21"/>
        <v>0</v>
      </c>
      <c r="BM18" s="75">
        <f t="shared" si="22"/>
        <v>0</v>
      </c>
      <c r="BN18" s="75">
        <f t="shared" si="23"/>
        <v>0</v>
      </c>
      <c r="BO18" s="76">
        <f t="shared" si="24"/>
        <v>0</v>
      </c>
      <c r="BP18" s="75">
        <f t="shared" si="25"/>
        <v>3829624</v>
      </c>
      <c r="BQ18" s="75">
        <f t="shared" si="26"/>
        <v>1062773</v>
      </c>
      <c r="BR18" s="75">
        <f t="shared" si="27"/>
        <v>321800</v>
      </c>
      <c r="BS18" s="75">
        <f t="shared" si="28"/>
        <v>590830</v>
      </c>
      <c r="BT18" s="75">
        <f t="shared" si="29"/>
        <v>132433</v>
      </c>
      <c r="BU18" s="75">
        <f t="shared" si="30"/>
        <v>17710</v>
      </c>
      <c r="BV18" s="75">
        <f t="shared" si="31"/>
        <v>339111</v>
      </c>
      <c r="BW18" s="75">
        <f t="shared" si="32"/>
        <v>132302</v>
      </c>
      <c r="BX18" s="75">
        <f t="shared" si="33"/>
        <v>156991</v>
      </c>
      <c r="BY18" s="75">
        <f t="shared" si="34"/>
        <v>49818</v>
      </c>
      <c r="BZ18" s="75">
        <f t="shared" si="35"/>
        <v>5804</v>
      </c>
      <c r="CA18" s="75">
        <f t="shared" si="36"/>
        <v>2421936</v>
      </c>
      <c r="CB18" s="75">
        <f t="shared" si="37"/>
        <v>358492</v>
      </c>
      <c r="CC18" s="75">
        <f t="shared" si="38"/>
        <v>1859932</v>
      </c>
      <c r="CD18" s="75">
        <f t="shared" si="39"/>
        <v>201487</v>
      </c>
      <c r="CE18" s="75">
        <f t="shared" si="40"/>
        <v>2025</v>
      </c>
      <c r="CF18" s="76">
        <f t="shared" si="41"/>
        <v>0</v>
      </c>
      <c r="CG18" s="75">
        <f t="shared" si="42"/>
        <v>0</v>
      </c>
      <c r="CH18" s="75">
        <f t="shared" si="43"/>
        <v>18259</v>
      </c>
      <c r="CI18" s="75">
        <f t="shared" si="44"/>
        <v>3847883</v>
      </c>
    </row>
    <row r="19" spans="1:87" s="50" customFormat="1" ht="12" customHeight="1">
      <c r="A19" s="53" t="s">
        <v>121</v>
      </c>
      <c r="B19" s="54" t="s">
        <v>163</v>
      </c>
      <c r="C19" s="53" t="s">
        <v>164</v>
      </c>
      <c r="D19" s="75">
        <f t="shared" si="3"/>
        <v>64027</v>
      </c>
      <c r="E19" s="75">
        <f t="shared" si="4"/>
        <v>64027</v>
      </c>
      <c r="F19" s="75">
        <v>0</v>
      </c>
      <c r="G19" s="75">
        <v>59061</v>
      </c>
      <c r="H19" s="75">
        <v>4966</v>
      </c>
      <c r="I19" s="75">
        <v>0</v>
      </c>
      <c r="J19" s="75">
        <v>0</v>
      </c>
      <c r="K19" s="76">
        <v>0</v>
      </c>
      <c r="L19" s="75">
        <f t="shared" si="5"/>
        <v>429084</v>
      </c>
      <c r="M19" s="75">
        <f t="shared" si="6"/>
        <v>247533</v>
      </c>
      <c r="N19" s="75">
        <v>37614</v>
      </c>
      <c r="O19" s="75">
        <v>126535</v>
      </c>
      <c r="P19" s="75">
        <v>67613</v>
      </c>
      <c r="Q19" s="75">
        <v>15771</v>
      </c>
      <c r="R19" s="75">
        <f t="shared" si="7"/>
        <v>97700</v>
      </c>
      <c r="S19" s="75">
        <v>13892</v>
      </c>
      <c r="T19" s="75">
        <v>70840</v>
      </c>
      <c r="U19" s="75">
        <v>12968</v>
      </c>
      <c r="V19" s="75">
        <v>10720</v>
      </c>
      <c r="W19" s="75">
        <f t="shared" si="8"/>
        <v>73131</v>
      </c>
      <c r="X19" s="75"/>
      <c r="Y19" s="75">
        <v>69982</v>
      </c>
      <c r="Z19" s="75">
        <v>583</v>
      </c>
      <c r="AA19" s="75">
        <v>2566</v>
      </c>
      <c r="AB19" s="76">
        <v>0</v>
      </c>
      <c r="AC19" s="75">
        <v>0</v>
      </c>
      <c r="AD19" s="75">
        <v>12779</v>
      </c>
      <c r="AE19" s="75">
        <f t="shared" si="9"/>
        <v>505890</v>
      </c>
      <c r="AF19" s="75">
        <f t="shared" si="10"/>
        <v>0</v>
      </c>
      <c r="AG19" s="75">
        <f t="shared" si="11"/>
        <v>0</v>
      </c>
      <c r="AH19" s="75">
        <v>0</v>
      </c>
      <c r="AI19" s="75">
        <v>0</v>
      </c>
      <c r="AJ19" s="75">
        <v>0</v>
      </c>
      <c r="AK19" s="75">
        <v>0</v>
      </c>
      <c r="AL19" s="75">
        <v>0</v>
      </c>
      <c r="AM19" s="76">
        <v>0</v>
      </c>
      <c r="AN19" s="75">
        <f t="shared" si="12"/>
        <v>13915</v>
      </c>
      <c r="AO19" s="75">
        <f t="shared" si="13"/>
        <v>11673</v>
      </c>
      <c r="AP19" s="75">
        <v>1958</v>
      </c>
      <c r="AQ19" s="75">
        <v>9715</v>
      </c>
      <c r="AR19" s="75">
        <v>0</v>
      </c>
      <c r="AS19" s="75">
        <v>0</v>
      </c>
      <c r="AT19" s="75">
        <f t="shared" si="14"/>
        <v>2242</v>
      </c>
      <c r="AU19" s="75">
        <v>1602</v>
      </c>
      <c r="AV19" s="75">
        <v>640</v>
      </c>
      <c r="AW19" s="75">
        <v>0</v>
      </c>
      <c r="AX19" s="75">
        <v>0</v>
      </c>
      <c r="AY19" s="75">
        <f t="shared" si="15"/>
        <v>0</v>
      </c>
      <c r="AZ19" s="75">
        <v>0</v>
      </c>
      <c r="BA19" s="75">
        <v>0</v>
      </c>
      <c r="BB19" s="75">
        <v>0</v>
      </c>
      <c r="BC19" s="75">
        <v>0</v>
      </c>
      <c r="BD19" s="76">
        <v>0</v>
      </c>
      <c r="BE19" s="75">
        <v>0</v>
      </c>
      <c r="BF19" s="75">
        <v>4</v>
      </c>
      <c r="BG19" s="75">
        <f t="shared" si="16"/>
        <v>13919</v>
      </c>
      <c r="BH19" s="75">
        <f t="shared" si="17"/>
        <v>64027</v>
      </c>
      <c r="BI19" s="75">
        <f t="shared" si="18"/>
        <v>64027</v>
      </c>
      <c r="BJ19" s="75">
        <f t="shared" si="19"/>
        <v>0</v>
      </c>
      <c r="BK19" s="75">
        <f t="shared" si="20"/>
        <v>59061</v>
      </c>
      <c r="BL19" s="75">
        <f t="shared" si="21"/>
        <v>4966</v>
      </c>
      <c r="BM19" s="75">
        <f t="shared" si="22"/>
        <v>0</v>
      </c>
      <c r="BN19" s="75">
        <f t="shared" si="23"/>
        <v>0</v>
      </c>
      <c r="BO19" s="76">
        <f t="shared" si="24"/>
        <v>0</v>
      </c>
      <c r="BP19" s="75">
        <f t="shared" si="25"/>
        <v>442999</v>
      </c>
      <c r="BQ19" s="75">
        <f t="shared" si="26"/>
        <v>259206</v>
      </c>
      <c r="BR19" s="75">
        <f t="shared" si="27"/>
        <v>39572</v>
      </c>
      <c r="BS19" s="75">
        <f t="shared" si="28"/>
        <v>136250</v>
      </c>
      <c r="BT19" s="75">
        <f t="shared" si="29"/>
        <v>67613</v>
      </c>
      <c r="BU19" s="75">
        <f t="shared" si="30"/>
        <v>15771</v>
      </c>
      <c r="BV19" s="75">
        <f t="shared" si="31"/>
        <v>99942</v>
      </c>
      <c r="BW19" s="75">
        <f t="shared" si="32"/>
        <v>15494</v>
      </c>
      <c r="BX19" s="75">
        <f t="shared" si="33"/>
        <v>71480</v>
      </c>
      <c r="BY19" s="75">
        <f t="shared" si="34"/>
        <v>12968</v>
      </c>
      <c r="BZ19" s="75">
        <f t="shared" si="35"/>
        <v>10720</v>
      </c>
      <c r="CA19" s="75">
        <f t="shared" si="36"/>
        <v>73131</v>
      </c>
      <c r="CB19" s="75">
        <f t="shared" si="37"/>
        <v>0</v>
      </c>
      <c r="CC19" s="75">
        <f t="shared" si="38"/>
        <v>69982</v>
      </c>
      <c r="CD19" s="75">
        <f t="shared" si="39"/>
        <v>583</v>
      </c>
      <c r="CE19" s="75">
        <f t="shared" si="40"/>
        <v>2566</v>
      </c>
      <c r="CF19" s="76">
        <f t="shared" si="41"/>
        <v>0</v>
      </c>
      <c r="CG19" s="75">
        <f t="shared" si="42"/>
        <v>0</v>
      </c>
      <c r="CH19" s="75">
        <f t="shared" si="43"/>
        <v>12783</v>
      </c>
      <c r="CI19" s="75">
        <f t="shared" si="44"/>
        <v>519809</v>
      </c>
    </row>
    <row r="20" spans="1:87" s="50" customFormat="1" ht="12" customHeight="1">
      <c r="A20" s="53" t="s">
        <v>121</v>
      </c>
      <c r="B20" s="54" t="s">
        <v>165</v>
      </c>
      <c r="C20" s="53" t="s">
        <v>166</v>
      </c>
      <c r="D20" s="75">
        <f t="shared" si="3"/>
        <v>0</v>
      </c>
      <c r="E20" s="75">
        <f t="shared" si="4"/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6">
        <v>22697</v>
      </c>
      <c r="L20" s="75">
        <f t="shared" si="5"/>
        <v>7791</v>
      </c>
      <c r="M20" s="75">
        <f t="shared" si="6"/>
        <v>7791</v>
      </c>
      <c r="N20" s="75">
        <v>7791</v>
      </c>
      <c r="O20" s="75">
        <v>0</v>
      </c>
      <c r="P20" s="75">
        <v>0</v>
      </c>
      <c r="Q20" s="75">
        <v>0</v>
      </c>
      <c r="R20" s="75">
        <f t="shared" si="7"/>
        <v>0</v>
      </c>
      <c r="S20" s="75">
        <v>0</v>
      </c>
      <c r="T20" s="75">
        <v>0</v>
      </c>
      <c r="U20" s="75">
        <v>0</v>
      </c>
      <c r="V20" s="75">
        <v>0</v>
      </c>
      <c r="W20" s="75">
        <f t="shared" si="8"/>
        <v>0</v>
      </c>
      <c r="X20" s="75">
        <v>0</v>
      </c>
      <c r="Y20" s="75">
        <v>0</v>
      </c>
      <c r="Z20" s="75">
        <v>0</v>
      </c>
      <c r="AA20" s="75">
        <v>0</v>
      </c>
      <c r="AB20" s="76">
        <v>472197</v>
      </c>
      <c r="AC20" s="75">
        <v>0</v>
      </c>
      <c r="AD20" s="75">
        <v>0</v>
      </c>
      <c r="AE20" s="75">
        <f t="shared" si="9"/>
        <v>7791</v>
      </c>
      <c r="AF20" s="75">
        <f t="shared" si="10"/>
        <v>0</v>
      </c>
      <c r="AG20" s="75">
        <f t="shared" si="11"/>
        <v>0</v>
      </c>
      <c r="AH20" s="75">
        <v>0</v>
      </c>
      <c r="AI20" s="75">
        <v>0</v>
      </c>
      <c r="AJ20" s="75">
        <v>0</v>
      </c>
      <c r="AK20" s="75">
        <v>0</v>
      </c>
      <c r="AL20" s="75">
        <v>0</v>
      </c>
      <c r="AM20" s="76">
        <v>0</v>
      </c>
      <c r="AN20" s="75">
        <f t="shared" si="12"/>
        <v>58509</v>
      </c>
      <c r="AO20" s="75">
        <f t="shared" si="13"/>
        <v>7791</v>
      </c>
      <c r="AP20" s="75">
        <v>7791</v>
      </c>
      <c r="AQ20" s="75">
        <v>0</v>
      </c>
      <c r="AR20" s="75">
        <v>0</v>
      </c>
      <c r="AS20" s="75">
        <v>0</v>
      </c>
      <c r="AT20" s="75">
        <f t="shared" si="14"/>
        <v>0</v>
      </c>
      <c r="AU20" s="75">
        <v>0</v>
      </c>
      <c r="AV20" s="75">
        <v>0</v>
      </c>
      <c r="AW20" s="75">
        <v>0</v>
      </c>
      <c r="AX20" s="75">
        <v>0</v>
      </c>
      <c r="AY20" s="75">
        <f t="shared" si="15"/>
        <v>50718</v>
      </c>
      <c r="AZ20" s="75">
        <v>50718</v>
      </c>
      <c r="BA20" s="75">
        <v>0</v>
      </c>
      <c r="BB20" s="75">
        <v>0</v>
      </c>
      <c r="BC20" s="75">
        <v>0</v>
      </c>
      <c r="BD20" s="76">
        <v>63850</v>
      </c>
      <c r="BE20" s="75">
        <v>0</v>
      </c>
      <c r="BF20" s="75">
        <v>0</v>
      </c>
      <c r="BG20" s="75">
        <f t="shared" si="16"/>
        <v>58509</v>
      </c>
      <c r="BH20" s="75">
        <f t="shared" si="17"/>
        <v>0</v>
      </c>
      <c r="BI20" s="75">
        <f t="shared" si="18"/>
        <v>0</v>
      </c>
      <c r="BJ20" s="75">
        <f t="shared" si="19"/>
        <v>0</v>
      </c>
      <c r="BK20" s="75">
        <f t="shared" si="20"/>
        <v>0</v>
      </c>
      <c r="BL20" s="75">
        <f t="shared" si="21"/>
        <v>0</v>
      </c>
      <c r="BM20" s="75">
        <f t="shared" si="22"/>
        <v>0</v>
      </c>
      <c r="BN20" s="75">
        <f t="shared" si="23"/>
        <v>0</v>
      </c>
      <c r="BO20" s="76">
        <f t="shared" si="24"/>
        <v>22697</v>
      </c>
      <c r="BP20" s="75">
        <f t="shared" si="25"/>
        <v>66300</v>
      </c>
      <c r="BQ20" s="75">
        <f t="shared" si="26"/>
        <v>15582</v>
      </c>
      <c r="BR20" s="75">
        <f t="shared" si="27"/>
        <v>15582</v>
      </c>
      <c r="BS20" s="75">
        <f t="shared" si="28"/>
        <v>0</v>
      </c>
      <c r="BT20" s="75">
        <f t="shared" si="29"/>
        <v>0</v>
      </c>
      <c r="BU20" s="75">
        <f t="shared" si="30"/>
        <v>0</v>
      </c>
      <c r="BV20" s="75">
        <f t="shared" si="31"/>
        <v>0</v>
      </c>
      <c r="BW20" s="75">
        <f t="shared" si="32"/>
        <v>0</v>
      </c>
      <c r="BX20" s="75">
        <f t="shared" si="33"/>
        <v>0</v>
      </c>
      <c r="BY20" s="75">
        <f t="shared" si="34"/>
        <v>0</v>
      </c>
      <c r="BZ20" s="75">
        <f t="shared" si="35"/>
        <v>0</v>
      </c>
      <c r="CA20" s="75">
        <f t="shared" si="36"/>
        <v>50718</v>
      </c>
      <c r="CB20" s="75">
        <f t="shared" si="37"/>
        <v>50718</v>
      </c>
      <c r="CC20" s="75">
        <f t="shared" si="38"/>
        <v>0</v>
      </c>
      <c r="CD20" s="75">
        <f t="shared" si="39"/>
        <v>0</v>
      </c>
      <c r="CE20" s="75">
        <f t="shared" si="40"/>
        <v>0</v>
      </c>
      <c r="CF20" s="76">
        <f t="shared" si="41"/>
        <v>536047</v>
      </c>
      <c r="CG20" s="75">
        <f t="shared" si="42"/>
        <v>0</v>
      </c>
      <c r="CH20" s="75">
        <f t="shared" si="43"/>
        <v>0</v>
      </c>
      <c r="CI20" s="75">
        <f t="shared" si="44"/>
        <v>66300</v>
      </c>
    </row>
    <row r="21" spans="1:87" s="50" customFormat="1" ht="12" customHeight="1">
      <c r="A21" s="53" t="s">
        <v>121</v>
      </c>
      <c r="B21" s="54" t="s">
        <v>167</v>
      </c>
      <c r="C21" s="53" t="s">
        <v>168</v>
      </c>
      <c r="D21" s="75">
        <f t="shared" si="3"/>
        <v>0</v>
      </c>
      <c r="E21" s="75">
        <f t="shared" si="4"/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6">
        <v>0</v>
      </c>
      <c r="L21" s="75">
        <f t="shared" si="5"/>
        <v>2222800</v>
      </c>
      <c r="M21" s="75">
        <f t="shared" si="6"/>
        <v>677179</v>
      </c>
      <c r="N21" s="75">
        <v>171649</v>
      </c>
      <c r="O21" s="75">
        <v>377436</v>
      </c>
      <c r="P21" s="75">
        <v>128094</v>
      </c>
      <c r="Q21" s="75">
        <v>0</v>
      </c>
      <c r="R21" s="75">
        <f t="shared" si="7"/>
        <v>358898</v>
      </c>
      <c r="S21" s="75">
        <v>20876</v>
      </c>
      <c r="T21" s="75">
        <v>336084</v>
      </c>
      <c r="U21" s="75">
        <v>1938</v>
      </c>
      <c r="V21" s="75">
        <v>2546</v>
      </c>
      <c r="W21" s="75">
        <f t="shared" si="8"/>
        <v>1176974</v>
      </c>
      <c r="X21" s="75">
        <v>673586</v>
      </c>
      <c r="Y21" s="75">
        <v>462786</v>
      </c>
      <c r="Z21" s="75">
        <v>1134</v>
      </c>
      <c r="AA21" s="75">
        <v>39468</v>
      </c>
      <c r="AB21" s="76">
        <v>0</v>
      </c>
      <c r="AC21" s="75">
        <v>7203</v>
      </c>
      <c r="AD21" s="75">
        <v>75944</v>
      </c>
      <c r="AE21" s="75">
        <f t="shared" si="9"/>
        <v>2298744</v>
      </c>
      <c r="AF21" s="75">
        <f t="shared" si="10"/>
        <v>0</v>
      </c>
      <c r="AG21" s="75">
        <f t="shared" si="11"/>
        <v>0</v>
      </c>
      <c r="AH21" s="75">
        <v>0</v>
      </c>
      <c r="AI21" s="75">
        <v>0</v>
      </c>
      <c r="AJ21" s="75">
        <v>0</v>
      </c>
      <c r="AK21" s="75">
        <v>0</v>
      </c>
      <c r="AL21" s="75">
        <v>0</v>
      </c>
      <c r="AM21" s="76">
        <v>0</v>
      </c>
      <c r="AN21" s="75">
        <f t="shared" si="12"/>
        <v>93851</v>
      </c>
      <c r="AO21" s="75">
        <f t="shared" si="13"/>
        <v>23305</v>
      </c>
      <c r="AP21" s="75">
        <v>23305</v>
      </c>
      <c r="AQ21" s="75">
        <v>0</v>
      </c>
      <c r="AR21" s="75">
        <v>0</v>
      </c>
      <c r="AS21" s="75">
        <v>0</v>
      </c>
      <c r="AT21" s="75">
        <f t="shared" si="14"/>
        <v>15807</v>
      </c>
      <c r="AU21" s="75">
        <v>191</v>
      </c>
      <c r="AV21" s="75">
        <v>15616</v>
      </c>
      <c r="AW21" s="75">
        <v>0</v>
      </c>
      <c r="AX21" s="75">
        <v>0</v>
      </c>
      <c r="AY21" s="75">
        <f t="shared" si="15"/>
        <v>54739</v>
      </c>
      <c r="AZ21" s="75">
        <v>43652</v>
      </c>
      <c r="BA21" s="75">
        <v>11087</v>
      </c>
      <c r="BB21" s="75">
        <v>0</v>
      </c>
      <c r="BC21" s="75">
        <v>0</v>
      </c>
      <c r="BD21" s="76">
        <v>0</v>
      </c>
      <c r="BE21" s="75">
        <v>0</v>
      </c>
      <c r="BF21" s="75">
        <v>0</v>
      </c>
      <c r="BG21" s="75">
        <f t="shared" si="16"/>
        <v>93851</v>
      </c>
      <c r="BH21" s="75">
        <f t="shared" si="17"/>
        <v>0</v>
      </c>
      <c r="BI21" s="75">
        <f t="shared" si="18"/>
        <v>0</v>
      </c>
      <c r="BJ21" s="75">
        <f t="shared" si="19"/>
        <v>0</v>
      </c>
      <c r="BK21" s="75">
        <f t="shared" si="20"/>
        <v>0</v>
      </c>
      <c r="BL21" s="75">
        <f t="shared" si="21"/>
        <v>0</v>
      </c>
      <c r="BM21" s="75">
        <f t="shared" si="22"/>
        <v>0</v>
      </c>
      <c r="BN21" s="75">
        <f t="shared" si="23"/>
        <v>0</v>
      </c>
      <c r="BO21" s="76">
        <f t="shared" si="24"/>
        <v>0</v>
      </c>
      <c r="BP21" s="75">
        <f t="shared" si="25"/>
        <v>2316651</v>
      </c>
      <c r="BQ21" s="75">
        <f t="shared" si="26"/>
        <v>700484</v>
      </c>
      <c r="BR21" s="75">
        <f t="shared" si="27"/>
        <v>194954</v>
      </c>
      <c r="BS21" s="75">
        <f t="shared" si="28"/>
        <v>377436</v>
      </c>
      <c r="BT21" s="75">
        <f t="shared" si="29"/>
        <v>128094</v>
      </c>
      <c r="BU21" s="75">
        <f t="shared" si="30"/>
        <v>0</v>
      </c>
      <c r="BV21" s="75">
        <f t="shared" si="31"/>
        <v>374705</v>
      </c>
      <c r="BW21" s="75">
        <f t="shared" si="32"/>
        <v>21067</v>
      </c>
      <c r="BX21" s="75">
        <f t="shared" si="33"/>
        <v>351700</v>
      </c>
      <c r="BY21" s="75">
        <f t="shared" si="34"/>
        <v>1938</v>
      </c>
      <c r="BZ21" s="75">
        <f t="shared" si="35"/>
        <v>2546</v>
      </c>
      <c r="CA21" s="75">
        <f t="shared" si="36"/>
        <v>1231713</v>
      </c>
      <c r="CB21" s="75">
        <f t="shared" si="37"/>
        <v>717238</v>
      </c>
      <c r="CC21" s="75">
        <f t="shared" si="38"/>
        <v>473873</v>
      </c>
      <c r="CD21" s="75">
        <f t="shared" si="39"/>
        <v>1134</v>
      </c>
      <c r="CE21" s="75">
        <f t="shared" si="40"/>
        <v>39468</v>
      </c>
      <c r="CF21" s="76">
        <f t="shared" si="41"/>
        <v>0</v>
      </c>
      <c r="CG21" s="75">
        <f t="shared" si="42"/>
        <v>7203</v>
      </c>
      <c r="CH21" s="75">
        <f t="shared" si="43"/>
        <v>75944</v>
      </c>
      <c r="CI21" s="75">
        <f t="shared" si="44"/>
        <v>2392595</v>
      </c>
    </row>
    <row r="22" spans="1:87" s="50" customFormat="1" ht="12" customHeight="1">
      <c r="A22" s="53" t="s">
        <v>121</v>
      </c>
      <c r="B22" s="54" t="s">
        <v>169</v>
      </c>
      <c r="C22" s="53" t="s">
        <v>170</v>
      </c>
      <c r="D22" s="75">
        <f t="shared" si="3"/>
        <v>192150</v>
      </c>
      <c r="E22" s="75">
        <f t="shared" si="4"/>
        <v>192150</v>
      </c>
      <c r="F22" s="75">
        <v>0</v>
      </c>
      <c r="G22" s="75">
        <v>192150</v>
      </c>
      <c r="H22" s="75">
        <v>0</v>
      </c>
      <c r="I22" s="75">
        <v>0</v>
      </c>
      <c r="J22" s="75">
        <v>0</v>
      </c>
      <c r="K22" s="76">
        <v>0</v>
      </c>
      <c r="L22" s="75">
        <f t="shared" si="5"/>
        <v>993352</v>
      </c>
      <c r="M22" s="75">
        <f t="shared" si="6"/>
        <v>337911</v>
      </c>
      <c r="N22" s="75">
        <v>61238</v>
      </c>
      <c r="O22" s="75">
        <v>199280</v>
      </c>
      <c r="P22" s="75">
        <v>51229</v>
      </c>
      <c r="Q22" s="75">
        <v>26164</v>
      </c>
      <c r="R22" s="75">
        <f t="shared" si="7"/>
        <v>184121</v>
      </c>
      <c r="S22" s="75">
        <v>13495</v>
      </c>
      <c r="T22" s="75">
        <v>124473</v>
      </c>
      <c r="U22" s="75">
        <v>46153</v>
      </c>
      <c r="V22" s="75">
        <v>0</v>
      </c>
      <c r="W22" s="75">
        <f t="shared" si="8"/>
        <v>471320</v>
      </c>
      <c r="X22" s="75">
        <v>139455</v>
      </c>
      <c r="Y22" s="75">
        <v>326508</v>
      </c>
      <c r="Z22" s="75">
        <v>4412</v>
      </c>
      <c r="AA22" s="75">
        <v>945</v>
      </c>
      <c r="AB22" s="76">
        <v>0</v>
      </c>
      <c r="AC22" s="75">
        <v>0</v>
      </c>
      <c r="AD22" s="75">
        <v>0</v>
      </c>
      <c r="AE22" s="75">
        <f t="shared" si="9"/>
        <v>1185502</v>
      </c>
      <c r="AF22" s="75">
        <f t="shared" si="10"/>
        <v>0</v>
      </c>
      <c r="AG22" s="75">
        <f t="shared" si="11"/>
        <v>0</v>
      </c>
      <c r="AH22" s="75">
        <v>0</v>
      </c>
      <c r="AI22" s="75">
        <v>0</v>
      </c>
      <c r="AJ22" s="75">
        <v>0</v>
      </c>
      <c r="AK22" s="75">
        <v>0</v>
      </c>
      <c r="AL22" s="75">
        <v>0</v>
      </c>
      <c r="AM22" s="76">
        <v>0</v>
      </c>
      <c r="AN22" s="75">
        <f t="shared" si="12"/>
        <v>92585</v>
      </c>
      <c r="AO22" s="75">
        <f t="shared" si="13"/>
        <v>16670</v>
      </c>
      <c r="AP22" s="75">
        <v>16670</v>
      </c>
      <c r="AQ22" s="75">
        <v>0</v>
      </c>
      <c r="AR22" s="75">
        <v>0</v>
      </c>
      <c r="AS22" s="75">
        <v>0</v>
      </c>
      <c r="AT22" s="75">
        <f t="shared" si="14"/>
        <v>42036</v>
      </c>
      <c r="AU22" s="75">
        <v>0</v>
      </c>
      <c r="AV22" s="75">
        <v>42036</v>
      </c>
      <c r="AW22" s="75">
        <v>0</v>
      </c>
      <c r="AX22" s="75">
        <v>0</v>
      </c>
      <c r="AY22" s="75">
        <f t="shared" si="15"/>
        <v>33879</v>
      </c>
      <c r="AZ22" s="75">
        <v>0</v>
      </c>
      <c r="BA22" s="75">
        <v>33879</v>
      </c>
      <c r="BB22" s="75">
        <v>0</v>
      </c>
      <c r="BC22" s="75">
        <v>0</v>
      </c>
      <c r="BD22" s="76">
        <v>0</v>
      </c>
      <c r="BE22" s="75">
        <v>0</v>
      </c>
      <c r="BF22" s="75">
        <v>0</v>
      </c>
      <c r="BG22" s="75">
        <f t="shared" si="16"/>
        <v>92585</v>
      </c>
      <c r="BH22" s="75">
        <f t="shared" si="17"/>
        <v>192150</v>
      </c>
      <c r="BI22" s="75">
        <f t="shared" si="18"/>
        <v>192150</v>
      </c>
      <c r="BJ22" s="75">
        <f t="shared" si="19"/>
        <v>0</v>
      </c>
      <c r="BK22" s="75">
        <f t="shared" si="20"/>
        <v>192150</v>
      </c>
      <c r="BL22" s="75">
        <f t="shared" si="21"/>
        <v>0</v>
      </c>
      <c r="BM22" s="75">
        <f t="shared" si="22"/>
        <v>0</v>
      </c>
      <c r="BN22" s="75">
        <f t="shared" si="23"/>
        <v>0</v>
      </c>
      <c r="BO22" s="76">
        <f t="shared" si="24"/>
        <v>0</v>
      </c>
      <c r="BP22" s="75">
        <f t="shared" si="25"/>
        <v>1085937</v>
      </c>
      <c r="BQ22" s="75">
        <f t="shared" si="26"/>
        <v>354581</v>
      </c>
      <c r="BR22" s="75">
        <f t="shared" si="27"/>
        <v>77908</v>
      </c>
      <c r="BS22" s="75">
        <f t="shared" si="28"/>
        <v>199280</v>
      </c>
      <c r="BT22" s="75">
        <f t="shared" si="29"/>
        <v>51229</v>
      </c>
      <c r="BU22" s="75">
        <f t="shared" si="30"/>
        <v>26164</v>
      </c>
      <c r="BV22" s="75">
        <f t="shared" si="31"/>
        <v>226157</v>
      </c>
      <c r="BW22" s="75">
        <f t="shared" si="32"/>
        <v>13495</v>
      </c>
      <c r="BX22" s="75">
        <f t="shared" si="33"/>
        <v>166509</v>
      </c>
      <c r="BY22" s="75">
        <f t="shared" si="34"/>
        <v>46153</v>
      </c>
      <c r="BZ22" s="75">
        <f t="shared" si="35"/>
        <v>0</v>
      </c>
      <c r="CA22" s="75">
        <f t="shared" si="36"/>
        <v>505199</v>
      </c>
      <c r="CB22" s="75">
        <f t="shared" si="37"/>
        <v>139455</v>
      </c>
      <c r="CC22" s="75">
        <f t="shared" si="38"/>
        <v>360387</v>
      </c>
      <c r="CD22" s="75">
        <f t="shared" si="39"/>
        <v>4412</v>
      </c>
      <c r="CE22" s="75">
        <f t="shared" si="40"/>
        <v>945</v>
      </c>
      <c r="CF22" s="76">
        <f t="shared" si="41"/>
        <v>0</v>
      </c>
      <c r="CG22" s="75">
        <f t="shared" si="42"/>
        <v>0</v>
      </c>
      <c r="CH22" s="75">
        <f t="shared" si="43"/>
        <v>0</v>
      </c>
      <c r="CI22" s="75">
        <f t="shared" si="44"/>
        <v>1278087</v>
      </c>
    </row>
    <row r="23" spans="1:87" s="50" customFormat="1" ht="12" customHeight="1">
      <c r="A23" s="53" t="s">
        <v>121</v>
      </c>
      <c r="B23" s="54" t="s">
        <v>171</v>
      </c>
      <c r="C23" s="53" t="s">
        <v>172</v>
      </c>
      <c r="D23" s="75">
        <f t="shared" si="3"/>
        <v>2377</v>
      </c>
      <c r="E23" s="75">
        <f t="shared" si="4"/>
        <v>2377</v>
      </c>
      <c r="F23" s="75">
        <v>0</v>
      </c>
      <c r="G23" s="75">
        <v>0</v>
      </c>
      <c r="H23" s="75">
        <v>2377</v>
      </c>
      <c r="I23" s="75">
        <v>0</v>
      </c>
      <c r="J23" s="75">
        <v>0</v>
      </c>
      <c r="K23" s="76">
        <v>0</v>
      </c>
      <c r="L23" s="75">
        <f t="shared" si="5"/>
        <v>1805537</v>
      </c>
      <c r="M23" s="75">
        <f t="shared" si="6"/>
        <v>492235</v>
      </c>
      <c r="N23" s="75">
        <v>126244</v>
      </c>
      <c r="O23" s="75">
        <v>157810</v>
      </c>
      <c r="P23" s="75">
        <v>181879</v>
      </c>
      <c r="Q23" s="75">
        <v>26302</v>
      </c>
      <c r="R23" s="75">
        <f t="shared" si="7"/>
        <v>214597</v>
      </c>
      <c r="S23" s="75">
        <v>21228</v>
      </c>
      <c r="T23" s="75">
        <v>168382</v>
      </c>
      <c r="U23" s="75">
        <v>24987</v>
      </c>
      <c r="V23" s="75">
        <v>0</v>
      </c>
      <c r="W23" s="75">
        <f t="shared" si="8"/>
        <v>1098705</v>
      </c>
      <c r="X23" s="75">
        <v>188415</v>
      </c>
      <c r="Y23" s="75">
        <v>909269</v>
      </c>
      <c r="Z23" s="75">
        <v>0</v>
      </c>
      <c r="AA23" s="75">
        <v>1021</v>
      </c>
      <c r="AB23" s="76">
        <v>0</v>
      </c>
      <c r="AC23" s="75">
        <v>0</v>
      </c>
      <c r="AD23" s="75">
        <v>50062</v>
      </c>
      <c r="AE23" s="75">
        <f t="shared" si="9"/>
        <v>1857976</v>
      </c>
      <c r="AF23" s="75">
        <f t="shared" si="10"/>
        <v>0</v>
      </c>
      <c r="AG23" s="75">
        <f t="shared" si="11"/>
        <v>0</v>
      </c>
      <c r="AH23" s="75">
        <v>0</v>
      </c>
      <c r="AI23" s="75">
        <v>0</v>
      </c>
      <c r="AJ23" s="75">
        <v>0</v>
      </c>
      <c r="AK23" s="75">
        <v>0</v>
      </c>
      <c r="AL23" s="75">
        <v>0</v>
      </c>
      <c r="AM23" s="76">
        <v>0</v>
      </c>
      <c r="AN23" s="75">
        <f t="shared" si="12"/>
        <v>213094</v>
      </c>
      <c r="AO23" s="75">
        <f t="shared" si="13"/>
        <v>71280</v>
      </c>
      <c r="AP23" s="75">
        <v>21335</v>
      </c>
      <c r="AQ23" s="75">
        <v>49945</v>
      </c>
      <c r="AR23" s="75">
        <v>0</v>
      </c>
      <c r="AS23" s="75">
        <v>0</v>
      </c>
      <c r="AT23" s="75">
        <f t="shared" si="14"/>
        <v>48945</v>
      </c>
      <c r="AU23" s="75">
        <v>1716</v>
      </c>
      <c r="AV23" s="75">
        <v>0</v>
      </c>
      <c r="AW23" s="75">
        <v>47229</v>
      </c>
      <c r="AX23" s="75">
        <v>0</v>
      </c>
      <c r="AY23" s="75">
        <f t="shared" si="15"/>
        <v>92869</v>
      </c>
      <c r="AZ23" s="75">
        <v>50229</v>
      </c>
      <c r="BA23" s="75">
        <v>42640</v>
      </c>
      <c r="BB23" s="75">
        <v>0</v>
      </c>
      <c r="BC23" s="75">
        <v>0</v>
      </c>
      <c r="BD23" s="76">
        <v>0</v>
      </c>
      <c r="BE23" s="75">
        <v>0</v>
      </c>
      <c r="BF23" s="75">
        <v>1541</v>
      </c>
      <c r="BG23" s="75">
        <f t="shared" si="16"/>
        <v>214635</v>
      </c>
      <c r="BH23" s="75">
        <f t="shared" si="17"/>
        <v>2377</v>
      </c>
      <c r="BI23" s="75">
        <f t="shared" si="18"/>
        <v>2377</v>
      </c>
      <c r="BJ23" s="75">
        <f t="shared" si="19"/>
        <v>0</v>
      </c>
      <c r="BK23" s="75">
        <f t="shared" si="20"/>
        <v>0</v>
      </c>
      <c r="BL23" s="75">
        <f t="shared" si="21"/>
        <v>2377</v>
      </c>
      <c r="BM23" s="75">
        <f t="shared" si="22"/>
        <v>0</v>
      </c>
      <c r="BN23" s="75">
        <f t="shared" si="23"/>
        <v>0</v>
      </c>
      <c r="BO23" s="76">
        <f t="shared" si="24"/>
        <v>0</v>
      </c>
      <c r="BP23" s="75">
        <f t="shared" si="25"/>
        <v>2018631</v>
      </c>
      <c r="BQ23" s="75">
        <f t="shared" si="26"/>
        <v>563515</v>
      </c>
      <c r="BR23" s="75">
        <f t="shared" si="27"/>
        <v>147579</v>
      </c>
      <c r="BS23" s="75">
        <f t="shared" si="28"/>
        <v>207755</v>
      </c>
      <c r="BT23" s="75">
        <f t="shared" si="29"/>
        <v>181879</v>
      </c>
      <c r="BU23" s="75">
        <f t="shared" si="30"/>
        <v>26302</v>
      </c>
      <c r="BV23" s="75">
        <f t="shared" si="31"/>
        <v>263542</v>
      </c>
      <c r="BW23" s="75">
        <f t="shared" si="32"/>
        <v>22944</v>
      </c>
      <c r="BX23" s="75">
        <f t="shared" si="33"/>
        <v>168382</v>
      </c>
      <c r="BY23" s="75">
        <f t="shared" si="34"/>
        <v>72216</v>
      </c>
      <c r="BZ23" s="75">
        <f t="shared" si="35"/>
        <v>0</v>
      </c>
      <c r="CA23" s="75">
        <f t="shared" si="36"/>
        <v>1191574</v>
      </c>
      <c r="CB23" s="75">
        <f t="shared" si="37"/>
        <v>238644</v>
      </c>
      <c r="CC23" s="75">
        <f t="shared" si="38"/>
        <v>951909</v>
      </c>
      <c r="CD23" s="75">
        <f t="shared" si="39"/>
        <v>0</v>
      </c>
      <c r="CE23" s="75">
        <f t="shared" si="40"/>
        <v>1021</v>
      </c>
      <c r="CF23" s="76">
        <f t="shared" si="41"/>
        <v>0</v>
      </c>
      <c r="CG23" s="75">
        <f t="shared" si="42"/>
        <v>0</v>
      </c>
      <c r="CH23" s="75">
        <f t="shared" si="43"/>
        <v>51603</v>
      </c>
      <c r="CI23" s="75">
        <f t="shared" si="44"/>
        <v>2072611</v>
      </c>
    </row>
    <row r="24" spans="1:87" s="50" customFormat="1" ht="12" customHeight="1">
      <c r="A24" s="53" t="s">
        <v>121</v>
      </c>
      <c r="B24" s="54" t="s">
        <v>173</v>
      </c>
      <c r="C24" s="53" t="s">
        <v>174</v>
      </c>
      <c r="D24" s="75">
        <f t="shared" si="3"/>
        <v>4838</v>
      </c>
      <c r="E24" s="75">
        <f t="shared" si="4"/>
        <v>4838</v>
      </c>
      <c r="F24" s="75">
        <v>0</v>
      </c>
      <c r="G24" s="75">
        <v>0</v>
      </c>
      <c r="H24" s="75">
        <v>4838</v>
      </c>
      <c r="I24" s="75">
        <v>0</v>
      </c>
      <c r="J24" s="75">
        <v>0</v>
      </c>
      <c r="K24" s="76">
        <v>0</v>
      </c>
      <c r="L24" s="75">
        <f t="shared" si="5"/>
        <v>1245787</v>
      </c>
      <c r="M24" s="75">
        <f t="shared" si="6"/>
        <v>729624</v>
      </c>
      <c r="N24" s="75">
        <v>58425</v>
      </c>
      <c r="O24" s="75">
        <v>671199</v>
      </c>
      <c r="P24" s="75">
        <v>0</v>
      </c>
      <c r="Q24" s="75">
        <v>0</v>
      </c>
      <c r="R24" s="75">
        <f t="shared" si="7"/>
        <v>37470</v>
      </c>
      <c r="S24" s="75">
        <v>37470</v>
      </c>
      <c r="T24" s="75">
        <v>0</v>
      </c>
      <c r="U24" s="75">
        <v>0</v>
      </c>
      <c r="V24" s="75">
        <v>0</v>
      </c>
      <c r="W24" s="75">
        <f t="shared" si="8"/>
        <v>478693</v>
      </c>
      <c r="X24" s="75">
        <v>478693</v>
      </c>
      <c r="Y24" s="75">
        <v>0</v>
      </c>
      <c r="Z24" s="75">
        <v>0</v>
      </c>
      <c r="AA24" s="75">
        <v>0</v>
      </c>
      <c r="AB24" s="76">
        <v>795628</v>
      </c>
      <c r="AC24" s="75">
        <v>0</v>
      </c>
      <c r="AD24" s="75">
        <v>7836</v>
      </c>
      <c r="AE24" s="75">
        <f t="shared" si="9"/>
        <v>1258461</v>
      </c>
      <c r="AF24" s="75">
        <f t="shared" si="10"/>
        <v>0</v>
      </c>
      <c r="AG24" s="75">
        <f t="shared" si="11"/>
        <v>0</v>
      </c>
      <c r="AH24" s="75">
        <v>0</v>
      </c>
      <c r="AI24" s="75">
        <v>0</v>
      </c>
      <c r="AJ24" s="75">
        <v>0</v>
      </c>
      <c r="AK24" s="75">
        <v>0</v>
      </c>
      <c r="AL24" s="75">
        <v>0</v>
      </c>
      <c r="AM24" s="76">
        <v>0</v>
      </c>
      <c r="AN24" s="75">
        <f t="shared" si="12"/>
        <v>95377</v>
      </c>
      <c r="AO24" s="75">
        <f t="shared" si="13"/>
        <v>3895</v>
      </c>
      <c r="AP24" s="75">
        <v>3895</v>
      </c>
      <c r="AQ24" s="75">
        <v>0</v>
      </c>
      <c r="AR24" s="75"/>
      <c r="AS24" s="75">
        <v>0</v>
      </c>
      <c r="AT24" s="75">
        <f t="shared" si="14"/>
        <v>16635</v>
      </c>
      <c r="AU24" s="75"/>
      <c r="AV24" s="75">
        <v>16635</v>
      </c>
      <c r="AW24" s="75">
        <v>0</v>
      </c>
      <c r="AX24" s="75">
        <v>0</v>
      </c>
      <c r="AY24" s="75">
        <f t="shared" si="15"/>
        <v>74847</v>
      </c>
      <c r="AZ24" s="75">
        <v>48064</v>
      </c>
      <c r="BA24" s="75">
        <v>20790</v>
      </c>
      <c r="BB24" s="75">
        <v>0</v>
      </c>
      <c r="BC24" s="75">
        <v>5993</v>
      </c>
      <c r="BD24" s="76">
        <v>0</v>
      </c>
      <c r="BE24" s="75">
        <v>0</v>
      </c>
      <c r="BF24" s="75">
        <v>489</v>
      </c>
      <c r="BG24" s="75">
        <f t="shared" si="16"/>
        <v>95866</v>
      </c>
      <c r="BH24" s="75">
        <f t="shared" si="17"/>
        <v>4838</v>
      </c>
      <c r="BI24" s="75">
        <f t="shared" si="18"/>
        <v>4838</v>
      </c>
      <c r="BJ24" s="75">
        <f t="shared" si="19"/>
        <v>0</v>
      </c>
      <c r="BK24" s="75">
        <f t="shared" si="20"/>
        <v>0</v>
      </c>
      <c r="BL24" s="75">
        <f t="shared" si="21"/>
        <v>4838</v>
      </c>
      <c r="BM24" s="75">
        <f t="shared" si="22"/>
        <v>0</v>
      </c>
      <c r="BN24" s="75">
        <f t="shared" si="23"/>
        <v>0</v>
      </c>
      <c r="BO24" s="76">
        <f t="shared" si="24"/>
        <v>0</v>
      </c>
      <c r="BP24" s="75">
        <f t="shared" si="25"/>
        <v>1341164</v>
      </c>
      <c r="BQ24" s="75">
        <f t="shared" si="26"/>
        <v>733519</v>
      </c>
      <c r="BR24" s="75">
        <f t="shared" si="27"/>
        <v>62320</v>
      </c>
      <c r="BS24" s="75">
        <f t="shared" si="28"/>
        <v>671199</v>
      </c>
      <c r="BT24" s="75">
        <f t="shared" si="29"/>
        <v>0</v>
      </c>
      <c r="BU24" s="75">
        <f t="shared" si="30"/>
        <v>0</v>
      </c>
      <c r="BV24" s="75">
        <f t="shared" si="31"/>
        <v>54105</v>
      </c>
      <c r="BW24" s="75">
        <f t="shared" si="32"/>
        <v>37470</v>
      </c>
      <c r="BX24" s="75">
        <f t="shared" si="33"/>
        <v>16635</v>
      </c>
      <c r="BY24" s="75">
        <f t="shared" si="34"/>
        <v>0</v>
      </c>
      <c r="BZ24" s="75">
        <f t="shared" si="35"/>
        <v>0</v>
      </c>
      <c r="CA24" s="75">
        <f t="shared" si="36"/>
        <v>553540</v>
      </c>
      <c r="CB24" s="75">
        <f t="shared" si="37"/>
        <v>526757</v>
      </c>
      <c r="CC24" s="75">
        <f t="shared" si="38"/>
        <v>20790</v>
      </c>
      <c r="CD24" s="75">
        <f t="shared" si="39"/>
        <v>0</v>
      </c>
      <c r="CE24" s="75">
        <f t="shared" si="40"/>
        <v>5993</v>
      </c>
      <c r="CF24" s="76">
        <f t="shared" si="41"/>
        <v>795628</v>
      </c>
      <c r="CG24" s="75">
        <f t="shared" si="42"/>
        <v>0</v>
      </c>
      <c r="CH24" s="75">
        <f t="shared" si="43"/>
        <v>8325</v>
      </c>
      <c r="CI24" s="75">
        <f t="shared" si="44"/>
        <v>1354327</v>
      </c>
    </row>
    <row r="25" spans="1:87" s="50" customFormat="1" ht="12" customHeight="1">
      <c r="A25" s="53" t="s">
        <v>121</v>
      </c>
      <c r="B25" s="54" t="s">
        <v>175</v>
      </c>
      <c r="C25" s="53" t="s">
        <v>176</v>
      </c>
      <c r="D25" s="75">
        <f t="shared" si="3"/>
        <v>769</v>
      </c>
      <c r="E25" s="75">
        <f t="shared" si="4"/>
        <v>769</v>
      </c>
      <c r="F25" s="75">
        <v>0</v>
      </c>
      <c r="G25" s="75">
        <v>0</v>
      </c>
      <c r="H25" s="75">
        <v>769</v>
      </c>
      <c r="I25" s="75">
        <v>0</v>
      </c>
      <c r="J25" s="75">
        <v>0</v>
      </c>
      <c r="K25" s="76">
        <v>0</v>
      </c>
      <c r="L25" s="75">
        <f t="shared" si="5"/>
        <v>179165</v>
      </c>
      <c r="M25" s="75">
        <f t="shared" si="6"/>
        <v>125448</v>
      </c>
      <c r="N25" s="75">
        <v>27838</v>
      </c>
      <c r="O25" s="75">
        <v>82411</v>
      </c>
      <c r="P25" s="75">
        <v>0</v>
      </c>
      <c r="Q25" s="75">
        <v>15199</v>
      </c>
      <c r="R25" s="75">
        <f t="shared" si="7"/>
        <v>19735</v>
      </c>
      <c r="S25" s="75">
        <v>12627</v>
      </c>
      <c r="T25" s="75">
        <v>990</v>
      </c>
      <c r="U25" s="75">
        <v>6118</v>
      </c>
      <c r="V25" s="75">
        <v>10251</v>
      </c>
      <c r="W25" s="75">
        <f t="shared" si="8"/>
        <v>23731</v>
      </c>
      <c r="X25" s="75">
        <v>17340</v>
      </c>
      <c r="Y25" s="75">
        <v>2008</v>
      </c>
      <c r="Z25" s="75">
        <v>4383</v>
      </c>
      <c r="AA25" s="75">
        <v>0</v>
      </c>
      <c r="AB25" s="76">
        <v>178371</v>
      </c>
      <c r="AC25" s="75">
        <v>0</v>
      </c>
      <c r="AD25" s="75">
        <v>0</v>
      </c>
      <c r="AE25" s="75">
        <f t="shared" si="9"/>
        <v>179934</v>
      </c>
      <c r="AF25" s="75">
        <f t="shared" si="10"/>
        <v>0</v>
      </c>
      <c r="AG25" s="75">
        <f t="shared" si="11"/>
        <v>0</v>
      </c>
      <c r="AH25" s="75">
        <v>0</v>
      </c>
      <c r="AI25" s="75">
        <v>0</v>
      </c>
      <c r="AJ25" s="75">
        <v>0</v>
      </c>
      <c r="AK25" s="75">
        <v>0</v>
      </c>
      <c r="AL25" s="75">
        <v>0</v>
      </c>
      <c r="AM25" s="76">
        <v>0</v>
      </c>
      <c r="AN25" s="75">
        <f t="shared" si="12"/>
        <v>55442</v>
      </c>
      <c r="AO25" s="75">
        <f t="shared" si="13"/>
        <v>41196</v>
      </c>
      <c r="AP25" s="75">
        <v>18558</v>
      </c>
      <c r="AQ25" s="75">
        <v>22638</v>
      </c>
      <c r="AR25" s="75">
        <v>0</v>
      </c>
      <c r="AS25" s="75">
        <v>0</v>
      </c>
      <c r="AT25" s="75">
        <f t="shared" si="14"/>
        <v>3384</v>
      </c>
      <c r="AU25" s="75">
        <v>1581</v>
      </c>
      <c r="AV25" s="75">
        <v>1803</v>
      </c>
      <c r="AW25" s="75">
        <v>0</v>
      </c>
      <c r="AX25" s="75">
        <v>0</v>
      </c>
      <c r="AY25" s="75">
        <f t="shared" si="15"/>
        <v>10862</v>
      </c>
      <c r="AZ25" s="75">
        <v>10862</v>
      </c>
      <c r="BA25" s="75">
        <v>0</v>
      </c>
      <c r="BB25" s="75">
        <v>0</v>
      </c>
      <c r="BC25" s="75">
        <v>0</v>
      </c>
      <c r="BD25" s="76">
        <v>58810</v>
      </c>
      <c r="BE25" s="75">
        <v>0</v>
      </c>
      <c r="BF25" s="75">
        <v>0</v>
      </c>
      <c r="BG25" s="75">
        <f t="shared" si="16"/>
        <v>55442</v>
      </c>
      <c r="BH25" s="75">
        <f t="shared" si="17"/>
        <v>769</v>
      </c>
      <c r="BI25" s="75">
        <f t="shared" si="18"/>
        <v>769</v>
      </c>
      <c r="BJ25" s="75">
        <f t="shared" si="19"/>
        <v>0</v>
      </c>
      <c r="BK25" s="75">
        <f t="shared" si="20"/>
        <v>0</v>
      </c>
      <c r="BL25" s="75">
        <f t="shared" si="21"/>
        <v>769</v>
      </c>
      <c r="BM25" s="75">
        <f t="shared" si="22"/>
        <v>0</v>
      </c>
      <c r="BN25" s="75">
        <f t="shared" si="23"/>
        <v>0</v>
      </c>
      <c r="BO25" s="76">
        <f t="shared" si="24"/>
        <v>0</v>
      </c>
      <c r="BP25" s="75">
        <f t="shared" si="25"/>
        <v>234607</v>
      </c>
      <c r="BQ25" s="75">
        <f t="shared" si="26"/>
        <v>166644</v>
      </c>
      <c r="BR25" s="75">
        <f t="shared" si="27"/>
        <v>46396</v>
      </c>
      <c r="BS25" s="75">
        <f t="shared" si="28"/>
        <v>105049</v>
      </c>
      <c r="BT25" s="75">
        <f t="shared" si="29"/>
        <v>0</v>
      </c>
      <c r="BU25" s="75">
        <f t="shared" si="30"/>
        <v>15199</v>
      </c>
      <c r="BV25" s="75">
        <f t="shared" si="31"/>
        <v>23119</v>
      </c>
      <c r="BW25" s="75">
        <f t="shared" si="32"/>
        <v>14208</v>
      </c>
      <c r="BX25" s="75">
        <f t="shared" si="33"/>
        <v>2793</v>
      </c>
      <c r="BY25" s="75">
        <f t="shared" si="34"/>
        <v>6118</v>
      </c>
      <c r="BZ25" s="75">
        <f t="shared" si="35"/>
        <v>10251</v>
      </c>
      <c r="CA25" s="75">
        <f t="shared" si="36"/>
        <v>34593</v>
      </c>
      <c r="CB25" s="75">
        <f t="shared" si="37"/>
        <v>28202</v>
      </c>
      <c r="CC25" s="75">
        <f t="shared" si="38"/>
        <v>2008</v>
      </c>
      <c r="CD25" s="75">
        <f t="shared" si="39"/>
        <v>4383</v>
      </c>
      <c r="CE25" s="75">
        <f t="shared" si="40"/>
        <v>0</v>
      </c>
      <c r="CF25" s="76">
        <f t="shared" si="41"/>
        <v>237181</v>
      </c>
      <c r="CG25" s="75">
        <f t="shared" si="42"/>
        <v>0</v>
      </c>
      <c r="CH25" s="75">
        <f t="shared" si="43"/>
        <v>0</v>
      </c>
      <c r="CI25" s="75">
        <f t="shared" si="44"/>
        <v>235376</v>
      </c>
    </row>
    <row r="26" spans="1:87" s="50" customFormat="1" ht="12" customHeight="1">
      <c r="A26" s="53" t="s">
        <v>121</v>
      </c>
      <c r="B26" s="54" t="s">
        <v>177</v>
      </c>
      <c r="C26" s="53" t="s">
        <v>178</v>
      </c>
      <c r="D26" s="75">
        <f t="shared" si="3"/>
        <v>2957</v>
      </c>
      <c r="E26" s="75">
        <f t="shared" si="4"/>
        <v>2957</v>
      </c>
      <c r="F26" s="75">
        <v>0</v>
      </c>
      <c r="G26" s="75">
        <v>0</v>
      </c>
      <c r="H26" s="75">
        <v>0</v>
      </c>
      <c r="I26" s="75">
        <v>2957</v>
      </c>
      <c r="J26" s="75">
        <v>0</v>
      </c>
      <c r="K26" s="76">
        <v>0</v>
      </c>
      <c r="L26" s="75">
        <f t="shared" si="5"/>
        <v>1427225</v>
      </c>
      <c r="M26" s="75">
        <f t="shared" si="6"/>
        <v>482269</v>
      </c>
      <c r="N26" s="75">
        <v>47032</v>
      </c>
      <c r="O26" s="75">
        <v>219715</v>
      </c>
      <c r="P26" s="75">
        <v>215522</v>
      </c>
      <c r="Q26" s="75">
        <v>0</v>
      </c>
      <c r="R26" s="75">
        <f t="shared" si="7"/>
        <v>602329</v>
      </c>
      <c r="S26" s="75">
        <v>14332</v>
      </c>
      <c r="T26" s="75">
        <v>587997</v>
      </c>
      <c r="U26" s="75">
        <v>0</v>
      </c>
      <c r="V26" s="75">
        <v>0</v>
      </c>
      <c r="W26" s="75">
        <f t="shared" si="8"/>
        <v>342627</v>
      </c>
      <c r="X26" s="75">
        <v>149062</v>
      </c>
      <c r="Y26" s="75">
        <v>140285</v>
      </c>
      <c r="Z26" s="75">
        <v>53280</v>
      </c>
      <c r="AA26" s="75">
        <v>0</v>
      </c>
      <c r="AB26" s="76">
        <v>0</v>
      </c>
      <c r="AC26" s="75">
        <v>0</v>
      </c>
      <c r="AD26" s="75">
        <v>50800</v>
      </c>
      <c r="AE26" s="75">
        <f t="shared" si="9"/>
        <v>1480982</v>
      </c>
      <c r="AF26" s="75">
        <f t="shared" si="10"/>
        <v>0</v>
      </c>
      <c r="AG26" s="75">
        <f t="shared" si="11"/>
        <v>0</v>
      </c>
      <c r="AH26" s="75">
        <v>0</v>
      </c>
      <c r="AI26" s="75">
        <v>0</v>
      </c>
      <c r="AJ26" s="75">
        <v>0</v>
      </c>
      <c r="AK26" s="75">
        <v>0</v>
      </c>
      <c r="AL26" s="75">
        <v>0</v>
      </c>
      <c r="AM26" s="76">
        <v>0</v>
      </c>
      <c r="AN26" s="75">
        <f t="shared" si="12"/>
        <v>176453</v>
      </c>
      <c r="AO26" s="75">
        <f t="shared" si="13"/>
        <v>108597</v>
      </c>
      <c r="AP26" s="75">
        <v>28923</v>
      </c>
      <c r="AQ26" s="75">
        <v>61554</v>
      </c>
      <c r="AR26" s="75">
        <v>18120</v>
      </c>
      <c r="AS26" s="75">
        <v>0</v>
      </c>
      <c r="AT26" s="75">
        <f t="shared" si="14"/>
        <v>45176</v>
      </c>
      <c r="AU26" s="75">
        <v>3307</v>
      </c>
      <c r="AV26" s="75">
        <v>41869</v>
      </c>
      <c r="AW26" s="75">
        <v>0</v>
      </c>
      <c r="AX26" s="75">
        <v>0</v>
      </c>
      <c r="AY26" s="75">
        <f t="shared" si="15"/>
        <v>22680</v>
      </c>
      <c r="AZ26" s="75"/>
      <c r="BA26" s="75">
        <v>22680</v>
      </c>
      <c r="BB26" s="75">
        <v>0</v>
      </c>
      <c r="BC26" s="75">
        <v>0</v>
      </c>
      <c r="BD26" s="76">
        <v>0</v>
      </c>
      <c r="BE26" s="75">
        <v>0</v>
      </c>
      <c r="BF26" s="75">
        <v>6077</v>
      </c>
      <c r="BG26" s="75">
        <f t="shared" si="16"/>
        <v>182530</v>
      </c>
      <c r="BH26" s="75">
        <f t="shared" si="17"/>
        <v>2957</v>
      </c>
      <c r="BI26" s="75">
        <f t="shared" si="18"/>
        <v>2957</v>
      </c>
      <c r="BJ26" s="75">
        <f t="shared" si="19"/>
        <v>0</v>
      </c>
      <c r="BK26" s="75">
        <f t="shared" si="20"/>
        <v>0</v>
      </c>
      <c r="BL26" s="75">
        <f t="shared" si="21"/>
        <v>0</v>
      </c>
      <c r="BM26" s="75">
        <f t="shared" si="22"/>
        <v>2957</v>
      </c>
      <c r="BN26" s="75">
        <f t="shared" si="23"/>
        <v>0</v>
      </c>
      <c r="BO26" s="76">
        <f t="shared" si="24"/>
        <v>0</v>
      </c>
      <c r="BP26" s="75">
        <f t="shared" si="25"/>
        <v>1603678</v>
      </c>
      <c r="BQ26" s="75">
        <f t="shared" si="26"/>
        <v>590866</v>
      </c>
      <c r="BR26" s="75">
        <f t="shared" si="27"/>
        <v>75955</v>
      </c>
      <c r="BS26" s="75">
        <f t="shared" si="28"/>
        <v>281269</v>
      </c>
      <c r="BT26" s="75">
        <f t="shared" si="29"/>
        <v>233642</v>
      </c>
      <c r="BU26" s="75">
        <f t="shared" si="30"/>
        <v>0</v>
      </c>
      <c r="BV26" s="75">
        <f t="shared" si="31"/>
        <v>647505</v>
      </c>
      <c r="BW26" s="75">
        <f t="shared" si="32"/>
        <v>17639</v>
      </c>
      <c r="BX26" s="75">
        <f t="shared" si="33"/>
        <v>629866</v>
      </c>
      <c r="BY26" s="75">
        <f t="shared" si="34"/>
        <v>0</v>
      </c>
      <c r="BZ26" s="75">
        <f t="shared" si="35"/>
        <v>0</v>
      </c>
      <c r="CA26" s="75">
        <f t="shared" si="36"/>
        <v>365307</v>
      </c>
      <c r="CB26" s="75">
        <f t="shared" si="37"/>
        <v>149062</v>
      </c>
      <c r="CC26" s="75">
        <f t="shared" si="38"/>
        <v>162965</v>
      </c>
      <c r="CD26" s="75">
        <f t="shared" si="39"/>
        <v>53280</v>
      </c>
      <c r="CE26" s="75">
        <f t="shared" si="40"/>
        <v>0</v>
      </c>
      <c r="CF26" s="76">
        <f t="shared" si="41"/>
        <v>0</v>
      </c>
      <c r="CG26" s="75">
        <f t="shared" si="42"/>
        <v>0</v>
      </c>
      <c r="CH26" s="75">
        <f t="shared" si="43"/>
        <v>56877</v>
      </c>
      <c r="CI26" s="75">
        <f t="shared" si="44"/>
        <v>1663512</v>
      </c>
    </row>
    <row r="27" spans="1:87" s="50" customFormat="1" ht="12" customHeight="1">
      <c r="A27" s="53" t="s">
        <v>121</v>
      </c>
      <c r="B27" s="54" t="s">
        <v>179</v>
      </c>
      <c r="C27" s="53" t="s">
        <v>180</v>
      </c>
      <c r="D27" s="75">
        <f t="shared" si="3"/>
        <v>0</v>
      </c>
      <c r="E27" s="75">
        <f t="shared" si="4"/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6">
        <v>0</v>
      </c>
      <c r="L27" s="75">
        <f t="shared" si="5"/>
        <v>413643</v>
      </c>
      <c r="M27" s="75">
        <f t="shared" si="6"/>
        <v>76300</v>
      </c>
      <c r="N27" s="75">
        <v>17608</v>
      </c>
      <c r="O27" s="75">
        <v>0</v>
      </c>
      <c r="P27" s="75">
        <v>52823</v>
      </c>
      <c r="Q27" s="75">
        <v>5869</v>
      </c>
      <c r="R27" s="75">
        <f t="shared" si="7"/>
        <v>167631</v>
      </c>
      <c r="S27" s="75">
        <v>2356</v>
      </c>
      <c r="T27" s="75">
        <v>156490</v>
      </c>
      <c r="U27" s="75">
        <v>8785</v>
      </c>
      <c r="V27" s="75">
        <v>0</v>
      </c>
      <c r="W27" s="75">
        <f t="shared" si="8"/>
        <v>169712</v>
      </c>
      <c r="X27" s="75">
        <v>72666</v>
      </c>
      <c r="Y27" s="75">
        <v>88081</v>
      </c>
      <c r="Z27" s="75">
        <v>3353</v>
      </c>
      <c r="AA27" s="75">
        <v>5612</v>
      </c>
      <c r="AB27" s="76">
        <v>0</v>
      </c>
      <c r="AC27" s="75">
        <v>0</v>
      </c>
      <c r="AD27" s="75">
        <v>21818</v>
      </c>
      <c r="AE27" s="75">
        <f t="shared" si="9"/>
        <v>435461</v>
      </c>
      <c r="AF27" s="75">
        <f t="shared" si="10"/>
        <v>0</v>
      </c>
      <c r="AG27" s="75">
        <f t="shared" si="11"/>
        <v>0</v>
      </c>
      <c r="AH27" s="75">
        <v>0</v>
      </c>
      <c r="AI27" s="75">
        <v>0</v>
      </c>
      <c r="AJ27" s="75">
        <v>0</v>
      </c>
      <c r="AK27" s="75">
        <v>0</v>
      </c>
      <c r="AL27" s="75">
        <v>0</v>
      </c>
      <c r="AM27" s="76">
        <v>0</v>
      </c>
      <c r="AN27" s="75">
        <f t="shared" si="12"/>
        <v>147424</v>
      </c>
      <c r="AO27" s="75">
        <f t="shared" si="13"/>
        <v>26796</v>
      </c>
      <c r="AP27" s="75">
        <v>3232</v>
      </c>
      <c r="AQ27" s="75">
        <v>0</v>
      </c>
      <c r="AR27" s="75">
        <v>23564</v>
      </c>
      <c r="AS27" s="75">
        <v>0</v>
      </c>
      <c r="AT27" s="75">
        <f t="shared" si="14"/>
        <v>69321</v>
      </c>
      <c r="AU27" s="75">
        <v>0</v>
      </c>
      <c r="AV27" s="75">
        <v>69321</v>
      </c>
      <c r="AW27" s="75">
        <v>0</v>
      </c>
      <c r="AX27" s="75">
        <v>0</v>
      </c>
      <c r="AY27" s="75">
        <f t="shared" si="15"/>
        <v>51307</v>
      </c>
      <c r="AZ27" s="75">
        <v>48564</v>
      </c>
      <c r="BA27" s="75">
        <v>0</v>
      </c>
      <c r="BB27" s="75">
        <v>0</v>
      </c>
      <c r="BC27" s="75">
        <v>2743</v>
      </c>
      <c r="BD27" s="76">
        <v>0</v>
      </c>
      <c r="BE27" s="75">
        <v>0</v>
      </c>
      <c r="BF27" s="75">
        <v>1021</v>
      </c>
      <c r="BG27" s="75">
        <f t="shared" si="16"/>
        <v>148445</v>
      </c>
      <c r="BH27" s="75">
        <f t="shared" si="17"/>
        <v>0</v>
      </c>
      <c r="BI27" s="75">
        <f t="shared" si="18"/>
        <v>0</v>
      </c>
      <c r="BJ27" s="75">
        <f t="shared" si="19"/>
        <v>0</v>
      </c>
      <c r="BK27" s="75">
        <f t="shared" si="20"/>
        <v>0</v>
      </c>
      <c r="BL27" s="75">
        <f t="shared" si="21"/>
        <v>0</v>
      </c>
      <c r="BM27" s="75">
        <f t="shared" si="22"/>
        <v>0</v>
      </c>
      <c r="BN27" s="75">
        <f t="shared" si="23"/>
        <v>0</v>
      </c>
      <c r="BO27" s="76">
        <f t="shared" si="24"/>
        <v>0</v>
      </c>
      <c r="BP27" s="75">
        <f t="shared" si="25"/>
        <v>561067</v>
      </c>
      <c r="BQ27" s="75">
        <f t="shared" si="26"/>
        <v>103096</v>
      </c>
      <c r="BR27" s="75">
        <f t="shared" si="27"/>
        <v>20840</v>
      </c>
      <c r="BS27" s="75">
        <f t="shared" si="28"/>
        <v>0</v>
      </c>
      <c r="BT27" s="75">
        <f t="shared" si="29"/>
        <v>76387</v>
      </c>
      <c r="BU27" s="75">
        <f t="shared" si="30"/>
        <v>5869</v>
      </c>
      <c r="BV27" s="75">
        <f t="shared" si="31"/>
        <v>236952</v>
      </c>
      <c r="BW27" s="75">
        <f t="shared" si="32"/>
        <v>2356</v>
      </c>
      <c r="BX27" s="75">
        <f t="shared" si="33"/>
        <v>225811</v>
      </c>
      <c r="BY27" s="75">
        <f t="shared" si="34"/>
        <v>8785</v>
      </c>
      <c r="BZ27" s="75">
        <f t="shared" si="35"/>
        <v>0</v>
      </c>
      <c r="CA27" s="75">
        <f t="shared" si="36"/>
        <v>221019</v>
      </c>
      <c r="CB27" s="75">
        <f t="shared" si="37"/>
        <v>121230</v>
      </c>
      <c r="CC27" s="75">
        <f t="shared" si="38"/>
        <v>88081</v>
      </c>
      <c r="CD27" s="75">
        <f t="shared" si="39"/>
        <v>3353</v>
      </c>
      <c r="CE27" s="75">
        <f t="shared" si="40"/>
        <v>8355</v>
      </c>
      <c r="CF27" s="76">
        <f t="shared" si="41"/>
        <v>0</v>
      </c>
      <c r="CG27" s="75">
        <f t="shared" si="42"/>
        <v>0</v>
      </c>
      <c r="CH27" s="75">
        <f t="shared" si="43"/>
        <v>22839</v>
      </c>
      <c r="CI27" s="75">
        <f t="shared" si="44"/>
        <v>583906</v>
      </c>
    </row>
    <row r="28" spans="1:87" s="50" customFormat="1" ht="12" customHeight="1">
      <c r="A28" s="53" t="s">
        <v>121</v>
      </c>
      <c r="B28" s="54" t="s">
        <v>181</v>
      </c>
      <c r="C28" s="53" t="s">
        <v>182</v>
      </c>
      <c r="D28" s="75">
        <f t="shared" si="3"/>
        <v>54</v>
      </c>
      <c r="E28" s="75">
        <f t="shared" si="4"/>
        <v>54</v>
      </c>
      <c r="F28" s="75">
        <v>0</v>
      </c>
      <c r="G28" s="75">
        <v>0</v>
      </c>
      <c r="H28" s="75">
        <v>54</v>
      </c>
      <c r="I28" s="75">
        <v>0</v>
      </c>
      <c r="J28" s="75">
        <v>0</v>
      </c>
      <c r="K28" s="76">
        <v>0</v>
      </c>
      <c r="L28" s="75">
        <f t="shared" si="5"/>
        <v>465732</v>
      </c>
      <c r="M28" s="75">
        <f t="shared" si="6"/>
        <v>91221</v>
      </c>
      <c r="N28" s="75">
        <v>45336</v>
      </c>
      <c r="O28" s="75">
        <v>0</v>
      </c>
      <c r="P28" s="75">
        <v>38578</v>
      </c>
      <c r="Q28" s="75">
        <v>7307</v>
      </c>
      <c r="R28" s="75">
        <f t="shared" si="7"/>
        <v>147540</v>
      </c>
      <c r="S28" s="75">
        <v>11471</v>
      </c>
      <c r="T28" s="75">
        <v>129065</v>
      </c>
      <c r="U28" s="75">
        <v>7004</v>
      </c>
      <c r="V28" s="75">
        <v>0</v>
      </c>
      <c r="W28" s="75">
        <f t="shared" si="8"/>
        <v>226971</v>
      </c>
      <c r="X28" s="75">
        <v>91728</v>
      </c>
      <c r="Y28" s="75">
        <v>112306</v>
      </c>
      <c r="Z28" s="75">
        <v>22937</v>
      </c>
      <c r="AA28" s="75">
        <v>0</v>
      </c>
      <c r="AB28" s="76">
        <v>0</v>
      </c>
      <c r="AC28" s="75">
        <v>0</v>
      </c>
      <c r="AD28" s="75">
        <v>0</v>
      </c>
      <c r="AE28" s="75">
        <f t="shared" si="9"/>
        <v>465786</v>
      </c>
      <c r="AF28" s="75">
        <f t="shared" si="10"/>
        <v>43884</v>
      </c>
      <c r="AG28" s="75">
        <f t="shared" si="11"/>
        <v>43884</v>
      </c>
      <c r="AH28" s="75">
        <v>43884</v>
      </c>
      <c r="AI28" s="75">
        <v>0</v>
      </c>
      <c r="AJ28" s="75">
        <v>0</v>
      </c>
      <c r="AK28" s="75">
        <v>0</v>
      </c>
      <c r="AL28" s="75">
        <v>0</v>
      </c>
      <c r="AM28" s="76">
        <v>0</v>
      </c>
      <c r="AN28" s="75">
        <f t="shared" si="12"/>
        <v>71060</v>
      </c>
      <c r="AO28" s="75">
        <f t="shared" si="13"/>
        <v>71060</v>
      </c>
      <c r="AP28" s="75">
        <v>17190</v>
      </c>
      <c r="AQ28" s="75">
        <v>29811</v>
      </c>
      <c r="AR28" s="75">
        <v>0</v>
      </c>
      <c r="AS28" s="75">
        <v>24059</v>
      </c>
      <c r="AT28" s="75">
        <f t="shared" si="14"/>
        <v>0</v>
      </c>
      <c r="AU28" s="75">
        <v>0</v>
      </c>
      <c r="AV28" s="75">
        <v>0</v>
      </c>
      <c r="AW28" s="75">
        <v>0</v>
      </c>
      <c r="AX28" s="75">
        <v>0</v>
      </c>
      <c r="AY28" s="75">
        <f t="shared" si="15"/>
        <v>0</v>
      </c>
      <c r="AZ28" s="75">
        <v>0</v>
      </c>
      <c r="BA28" s="75">
        <v>0</v>
      </c>
      <c r="BB28" s="75">
        <v>0</v>
      </c>
      <c r="BC28" s="75">
        <v>0</v>
      </c>
      <c r="BD28" s="76">
        <v>0</v>
      </c>
      <c r="BE28" s="75">
        <v>0</v>
      </c>
      <c r="BF28" s="75">
        <v>0</v>
      </c>
      <c r="BG28" s="75">
        <f t="shared" si="16"/>
        <v>114944</v>
      </c>
      <c r="BH28" s="75">
        <f t="shared" si="17"/>
        <v>43938</v>
      </c>
      <c r="BI28" s="75">
        <f t="shared" si="18"/>
        <v>43938</v>
      </c>
      <c r="BJ28" s="75">
        <f t="shared" si="19"/>
        <v>43884</v>
      </c>
      <c r="BK28" s="75">
        <f t="shared" si="20"/>
        <v>0</v>
      </c>
      <c r="BL28" s="75">
        <f t="shared" si="21"/>
        <v>54</v>
      </c>
      <c r="BM28" s="75">
        <f t="shared" si="22"/>
        <v>0</v>
      </c>
      <c r="BN28" s="75">
        <f t="shared" si="23"/>
        <v>0</v>
      </c>
      <c r="BO28" s="76">
        <f t="shared" si="24"/>
        <v>0</v>
      </c>
      <c r="BP28" s="75">
        <f t="shared" si="25"/>
        <v>536792</v>
      </c>
      <c r="BQ28" s="75">
        <f t="shared" si="26"/>
        <v>162281</v>
      </c>
      <c r="BR28" s="75">
        <f t="shared" si="27"/>
        <v>62526</v>
      </c>
      <c r="BS28" s="75">
        <f t="shared" si="28"/>
        <v>29811</v>
      </c>
      <c r="BT28" s="75">
        <f t="shared" si="29"/>
        <v>38578</v>
      </c>
      <c r="BU28" s="75">
        <f t="shared" si="30"/>
        <v>31366</v>
      </c>
      <c r="BV28" s="75">
        <f t="shared" si="31"/>
        <v>147540</v>
      </c>
      <c r="BW28" s="75">
        <f t="shared" si="32"/>
        <v>11471</v>
      </c>
      <c r="BX28" s="75">
        <f t="shared" si="33"/>
        <v>129065</v>
      </c>
      <c r="BY28" s="75">
        <f t="shared" si="34"/>
        <v>7004</v>
      </c>
      <c r="BZ28" s="75">
        <f t="shared" si="35"/>
        <v>0</v>
      </c>
      <c r="CA28" s="75">
        <f t="shared" si="36"/>
        <v>226971</v>
      </c>
      <c r="CB28" s="75">
        <f t="shared" si="37"/>
        <v>91728</v>
      </c>
      <c r="CC28" s="75">
        <f t="shared" si="38"/>
        <v>112306</v>
      </c>
      <c r="CD28" s="75">
        <f t="shared" si="39"/>
        <v>22937</v>
      </c>
      <c r="CE28" s="75">
        <f t="shared" si="40"/>
        <v>0</v>
      </c>
      <c r="CF28" s="76">
        <f t="shared" si="41"/>
        <v>0</v>
      </c>
      <c r="CG28" s="75">
        <f t="shared" si="42"/>
        <v>0</v>
      </c>
      <c r="CH28" s="75">
        <f t="shared" si="43"/>
        <v>0</v>
      </c>
      <c r="CI28" s="75">
        <f t="shared" si="44"/>
        <v>580730</v>
      </c>
    </row>
    <row r="29" spans="1:87" s="50" customFormat="1" ht="12" customHeight="1">
      <c r="A29" s="53" t="s">
        <v>121</v>
      </c>
      <c r="B29" s="54" t="s">
        <v>183</v>
      </c>
      <c r="C29" s="53" t="s">
        <v>184</v>
      </c>
      <c r="D29" s="75">
        <f t="shared" si="3"/>
        <v>42537</v>
      </c>
      <c r="E29" s="75">
        <f t="shared" si="4"/>
        <v>42537</v>
      </c>
      <c r="F29" s="75">
        <v>0</v>
      </c>
      <c r="G29" s="75">
        <v>0</v>
      </c>
      <c r="H29" s="75">
        <v>42537</v>
      </c>
      <c r="I29" s="75">
        <v>0</v>
      </c>
      <c r="J29" s="75">
        <v>0</v>
      </c>
      <c r="K29" s="76">
        <v>0</v>
      </c>
      <c r="L29" s="75">
        <f t="shared" si="5"/>
        <v>201355</v>
      </c>
      <c r="M29" s="75">
        <f t="shared" si="6"/>
        <v>91288</v>
      </c>
      <c r="N29" s="75">
        <v>24922</v>
      </c>
      <c r="O29" s="75">
        <v>43461</v>
      </c>
      <c r="P29" s="75">
        <v>20800</v>
      </c>
      <c r="Q29" s="75">
        <v>2105</v>
      </c>
      <c r="R29" s="75">
        <f t="shared" si="7"/>
        <v>87118</v>
      </c>
      <c r="S29" s="75">
        <v>18636</v>
      </c>
      <c r="T29" s="75">
        <v>68109</v>
      </c>
      <c r="U29" s="75">
        <v>373</v>
      </c>
      <c r="V29" s="75">
        <v>0</v>
      </c>
      <c r="W29" s="75">
        <f t="shared" si="8"/>
        <v>20589</v>
      </c>
      <c r="X29" s="75">
        <v>10550</v>
      </c>
      <c r="Y29" s="75">
        <v>2167</v>
      </c>
      <c r="Z29" s="75">
        <v>7872</v>
      </c>
      <c r="AA29" s="75">
        <v>0</v>
      </c>
      <c r="AB29" s="76">
        <v>0</v>
      </c>
      <c r="AC29" s="75">
        <v>2360</v>
      </c>
      <c r="AD29" s="75">
        <v>10221</v>
      </c>
      <c r="AE29" s="75">
        <f t="shared" si="9"/>
        <v>254113</v>
      </c>
      <c r="AF29" s="75">
        <f t="shared" si="10"/>
        <v>0</v>
      </c>
      <c r="AG29" s="75">
        <f t="shared" si="11"/>
        <v>0</v>
      </c>
      <c r="AH29" s="75">
        <v>0</v>
      </c>
      <c r="AI29" s="75">
        <v>0</v>
      </c>
      <c r="AJ29" s="75">
        <v>0</v>
      </c>
      <c r="AK29" s="75">
        <v>0</v>
      </c>
      <c r="AL29" s="75">
        <v>0</v>
      </c>
      <c r="AM29" s="76">
        <v>0</v>
      </c>
      <c r="AN29" s="75">
        <f t="shared" si="12"/>
        <v>29644</v>
      </c>
      <c r="AO29" s="75">
        <f t="shared" si="13"/>
        <v>0</v>
      </c>
      <c r="AP29" s="75">
        <v>0</v>
      </c>
      <c r="AQ29" s="75">
        <v>0</v>
      </c>
      <c r="AR29" s="75">
        <v>0</v>
      </c>
      <c r="AS29" s="75">
        <v>0</v>
      </c>
      <c r="AT29" s="75">
        <f t="shared" si="14"/>
        <v>0</v>
      </c>
      <c r="AU29" s="75">
        <v>0</v>
      </c>
      <c r="AV29" s="75">
        <v>0</v>
      </c>
      <c r="AW29" s="75">
        <v>0</v>
      </c>
      <c r="AX29" s="75">
        <v>0</v>
      </c>
      <c r="AY29" s="75">
        <f t="shared" si="15"/>
        <v>29469</v>
      </c>
      <c r="AZ29" s="75">
        <v>14681</v>
      </c>
      <c r="BA29" s="75">
        <v>2606</v>
      </c>
      <c r="BB29" s="75">
        <v>12182</v>
      </c>
      <c r="BC29" s="75">
        <v>0</v>
      </c>
      <c r="BD29" s="76">
        <v>0</v>
      </c>
      <c r="BE29" s="75">
        <v>175</v>
      </c>
      <c r="BF29" s="75">
        <v>114</v>
      </c>
      <c r="BG29" s="75">
        <f t="shared" si="16"/>
        <v>29758</v>
      </c>
      <c r="BH29" s="75">
        <f t="shared" si="17"/>
        <v>42537</v>
      </c>
      <c r="BI29" s="75">
        <f t="shared" si="18"/>
        <v>42537</v>
      </c>
      <c r="BJ29" s="75">
        <f t="shared" si="19"/>
        <v>0</v>
      </c>
      <c r="BK29" s="75">
        <f t="shared" si="20"/>
        <v>0</v>
      </c>
      <c r="BL29" s="75">
        <f t="shared" si="21"/>
        <v>42537</v>
      </c>
      <c r="BM29" s="75">
        <f t="shared" si="22"/>
        <v>0</v>
      </c>
      <c r="BN29" s="75">
        <f t="shared" si="23"/>
        <v>0</v>
      </c>
      <c r="BO29" s="76">
        <f t="shared" si="24"/>
        <v>0</v>
      </c>
      <c r="BP29" s="75">
        <f t="shared" si="25"/>
        <v>230999</v>
      </c>
      <c r="BQ29" s="75">
        <f t="shared" si="26"/>
        <v>91288</v>
      </c>
      <c r="BR29" s="75">
        <f t="shared" si="27"/>
        <v>24922</v>
      </c>
      <c r="BS29" s="75">
        <f t="shared" si="28"/>
        <v>43461</v>
      </c>
      <c r="BT29" s="75">
        <f t="shared" si="29"/>
        <v>20800</v>
      </c>
      <c r="BU29" s="75">
        <f t="shared" si="30"/>
        <v>2105</v>
      </c>
      <c r="BV29" s="75">
        <f t="shared" si="31"/>
        <v>87118</v>
      </c>
      <c r="BW29" s="75">
        <f t="shared" si="32"/>
        <v>18636</v>
      </c>
      <c r="BX29" s="75">
        <f t="shared" si="33"/>
        <v>68109</v>
      </c>
      <c r="BY29" s="75">
        <f t="shared" si="34"/>
        <v>373</v>
      </c>
      <c r="BZ29" s="75">
        <f t="shared" si="35"/>
        <v>0</v>
      </c>
      <c r="CA29" s="75">
        <f t="shared" si="36"/>
        <v>50058</v>
      </c>
      <c r="CB29" s="75">
        <f t="shared" si="37"/>
        <v>25231</v>
      </c>
      <c r="CC29" s="75">
        <f t="shared" si="38"/>
        <v>4773</v>
      </c>
      <c r="CD29" s="75">
        <f t="shared" si="39"/>
        <v>20054</v>
      </c>
      <c r="CE29" s="75">
        <f t="shared" si="40"/>
        <v>0</v>
      </c>
      <c r="CF29" s="76">
        <f t="shared" si="41"/>
        <v>0</v>
      </c>
      <c r="CG29" s="75">
        <f t="shared" si="42"/>
        <v>2535</v>
      </c>
      <c r="CH29" s="75">
        <f t="shared" si="43"/>
        <v>10335</v>
      </c>
      <c r="CI29" s="75">
        <f t="shared" si="44"/>
        <v>283871</v>
      </c>
    </row>
    <row r="30" spans="1:87" s="50" customFormat="1" ht="12" customHeight="1">
      <c r="A30" s="53" t="s">
        <v>121</v>
      </c>
      <c r="B30" s="54" t="s">
        <v>185</v>
      </c>
      <c r="C30" s="53" t="s">
        <v>186</v>
      </c>
      <c r="D30" s="75">
        <f t="shared" si="3"/>
        <v>44115</v>
      </c>
      <c r="E30" s="75">
        <f t="shared" si="4"/>
        <v>39127</v>
      </c>
      <c r="F30" s="75">
        <v>0</v>
      </c>
      <c r="G30" s="75">
        <v>39088</v>
      </c>
      <c r="H30" s="75">
        <v>39</v>
      </c>
      <c r="I30" s="75">
        <v>0</v>
      </c>
      <c r="J30" s="75">
        <v>4988</v>
      </c>
      <c r="K30" s="76">
        <v>0</v>
      </c>
      <c r="L30" s="75">
        <f t="shared" si="5"/>
        <v>893834</v>
      </c>
      <c r="M30" s="75">
        <f t="shared" si="6"/>
        <v>258975</v>
      </c>
      <c r="N30" s="75">
        <v>88831</v>
      </c>
      <c r="O30" s="75">
        <v>33886</v>
      </c>
      <c r="P30" s="75">
        <v>127404</v>
      </c>
      <c r="Q30" s="75">
        <v>8854</v>
      </c>
      <c r="R30" s="75">
        <f t="shared" si="7"/>
        <v>441381</v>
      </c>
      <c r="S30" s="75">
        <v>4222</v>
      </c>
      <c r="T30" s="75">
        <v>432186</v>
      </c>
      <c r="U30" s="75">
        <v>4973</v>
      </c>
      <c r="V30" s="75">
        <v>5870</v>
      </c>
      <c r="W30" s="75">
        <f t="shared" si="8"/>
        <v>187608</v>
      </c>
      <c r="X30" s="75">
        <v>156753</v>
      </c>
      <c r="Y30" s="75">
        <v>15708</v>
      </c>
      <c r="Z30" s="75">
        <v>15147</v>
      </c>
      <c r="AA30" s="75">
        <v>0</v>
      </c>
      <c r="AB30" s="76">
        <v>0</v>
      </c>
      <c r="AC30" s="75">
        <v>0</v>
      </c>
      <c r="AD30" s="75">
        <v>0</v>
      </c>
      <c r="AE30" s="75">
        <f t="shared" si="9"/>
        <v>937949</v>
      </c>
      <c r="AF30" s="75">
        <f t="shared" si="10"/>
        <v>180768</v>
      </c>
      <c r="AG30" s="75">
        <f t="shared" si="11"/>
        <v>180768</v>
      </c>
      <c r="AH30" s="75">
        <v>0</v>
      </c>
      <c r="AI30" s="75">
        <v>133387</v>
      </c>
      <c r="AJ30" s="75">
        <v>0</v>
      </c>
      <c r="AK30" s="75">
        <v>47381</v>
      </c>
      <c r="AL30" s="75">
        <v>0</v>
      </c>
      <c r="AM30" s="76">
        <v>0</v>
      </c>
      <c r="AN30" s="75">
        <f t="shared" si="12"/>
        <v>265545</v>
      </c>
      <c r="AO30" s="75">
        <f t="shared" si="13"/>
        <v>89673</v>
      </c>
      <c r="AP30" s="75">
        <v>22655</v>
      </c>
      <c r="AQ30" s="75">
        <v>4863</v>
      </c>
      <c r="AR30" s="75">
        <v>62155</v>
      </c>
      <c r="AS30" s="75">
        <v>0</v>
      </c>
      <c r="AT30" s="75">
        <f t="shared" si="14"/>
        <v>79539</v>
      </c>
      <c r="AU30" s="75">
        <v>2180</v>
      </c>
      <c r="AV30" s="75">
        <v>77359</v>
      </c>
      <c r="AW30" s="75">
        <v>0</v>
      </c>
      <c r="AX30" s="75">
        <v>0</v>
      </c>
      <c r="AY30" s="75">
        <f t="shared" si="15"/>
        <v>96333</v>
      </c>
      <c r="AZ30" s="75">
        <v>61864</v>
      </c>
      <c r="BA30" s="75">
        <v>14549</v>
      </c>
      <c r="BB30" s="75">
        <v>0</v>
      </c>
      <c r="BC30" s="75">
        <v>19920</v>
      </c>
      <c r="BD30" s="76">
        <v>97300</v>
      </c>
      <c r="BE30" s="75">
        <v>0</v>
      </c>
      <c r="BF30" s="75">
        <v>101344</v>
      </c>
      <c r="BG30" s="75">
        <f t="shared" si="16"/>
        <v>547657</v>
      </c>
      <c r="BH30" s="75">
        <f t="shared" si="17"/>
        <v>224883</v>
      </c>
      <c r="BI30" s="75">
        <f t="shared" si="18"/>
        <v>219895</v>
      </c>
      <c r="BJ30" s="75">
        <f t="shared" si="19"/>
        <v>0</v>
      </c>
      <c r="BK30" s="75">
        <f t="shared" si="20"/>
        <v>172475</v>
      </c>
      <c r="BL30" s="75">
        <f t="shared" si="21"/>
        <v>39</v>
      </c>
      <c r="BM30" s="75">
        <f t="shared" si="22"/>
        <v>47381</v>
      </c>
      <c r="BN30" s="75">
        <f t="shared" si="23"/>
        <v>4988</v>
      </c>
      <c r="BO30" s="76">
        <f t="shared" si="24"/>
        <v>0</v>
      </c>
      <c r="BP30" s="75">
        <f t="shared" si="25"/>
        <v>1159379</v>
      </c>
      <c r="BQ30" s="75">
        <f t="shared" si="26"/>
        <v>348648</v>
      </c>
      <c r="BR30" s="75">
        <f t="shared" si="27"/>
        <v>111486</v>
      </c>
      <c r="BS30" s="75">
        <f t="shared" si="28"/>
        <v>38749</v>
      </c>
      <c r="BT30" s="75">
        <f t="shared" si="29"/>
        <v>189559</v>
      </c>
      <c r="BU30" s="75">
        <f t="shared" si="30"/>
        <v>8854</v>
      </c>
      <c r="BV30" s="75">
        <f t="shared" si="31"/>
        <v>520920</v>
      </c>
      <c r="BW30" s="75">
        <f t="shared" si="32"/>
        <v>6402</v>
      </c>
      <c r="BX30" s="75">
        <f t="shared" si="33"/>
        <v>509545</v>
      </c>
      <c r="BY30" s="75">
        <f t="shared" si="34"/>
        <v>4973</v>
      </c>
      <c r="BZ30" s="75">
        <f t="shared" si="35"/>
        <v>5870</v>
      </c>
      <c r="CA30" s="75">
        <f t="shared" si="36"/>
        <v>283941</v>
      </c>
      <c r="CB30" s="75">
        <f t="shared" si="37"/>
        <v>218617</v>
      </c>
      <c r="CC30" s="75">
        <f t="shared" si="38"/>
        <v>30257</v>
      </c>
      <c r="CD30" s="75">
        <f t="shared" si="39"/>
        <v>15147</v>
      </c>
      <c r="CE30" s="75">
        <f t="shared" si="40"/>
        <v>19920</v>
      </c>
      <c r="CF30" s="76">
        <f t="shared" si="41"/>
        <v>97300</v>
      </c>
      <c r="CG30" s="75">
        <f t="shared" si="42"/>
        <v>0</v>
      </c>
      <c r="CH30" s="75">
        <f t="shared" si="43"/>
        <v>101344</v>
      </c>
      <c r="CI30" s="75">
        <f t="shared" si="44"/>
        <v>1485606</v>
      </c>
    </row>
    <row r="31" spans="1:87" s="50" customFormat="1" ht="12" customHeight="1">
      <c r="A31" s="53" t="s">
        <v>121</v>
      </c>
      <c r="B31" s="54" t="s">
        <v>187</v>
      </c>
      <c r="C31" s="53" t="s">
        <v>188</v>
      </c>
      <c r="D31" s="75">
        <f t="shared" si="3"/>
        <v>0</v>
      </c>
      <c r="E31" s="75">
        <f t="shared" si="4"/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6">
        <v>0</v>
      </c>
      <c r="L31" s="75">
        <f t="shared" si="5"/>
        <v>520277</v>
      </c>
      <c r="M31" s="75">
        <f t="shared" si="6"/>
        <v>112759</v>
      </c>
      <c r="N31" s="75">
        <v>38608</v>
      </c>
      <c r="O31" s="75">
        <v>4321</v>
      </c>
      <c r="P31" s="75">
        <v>69830</v>
      </c>
      <c r="Q31" s="75">
        <v>0</v>
      </c>
      <c r="R31" s="75">
        <f t="shared" si="7"/>
        <v>193626</v>
      </c>
      <c r="S31" s="75">
        <v>11718</v>
      </c>
      <c r="T31" s="75">
        <v>181908</v>
      </c>
      <c r="U31" s="75">
        <v>0</v>
      </c>
      <c r="V31" s="75">
        <v>0</v>
      </c>
      <c r="W31" s="75">
        <f t="shared" si="8"/>
        <v>213892</v>
      </c>
      <c r="X31" s="75">
        <v>196473</v>
      </c>
      <c r="Y31" s="75">
        <v>8597</v>
      </c>
      <c r="Z31" s="75">
        <v>7067</v>
      </c>
      <c r="AA31" s="75">
        <v>1755</v>
      </c>
      <c r="AB31" s="76">
        <v>31683</v>
      </c>
      <c r="AC31" s="75">
        <v>0</v>
      </c>
      <c r="AD31" s="75">
        <v>1395</v>
      </c>
      <c r="AE31" s="75">
        <f t="shared" si="9"/>
        <v>521672</v>
      </c>
      <c r="AF31" s="75">
        <f t="shared" si="10"/>
        <v>1264</v>
      </c>
      <c r="AG31" s="75">
        <f t="shared" si="11"/>
        <v>1264</v>
      </c>
      <c r="AH31" s="75">
        <v>0</v>
      </c>
      <c r="AI31" s="75">
        <v>1264</v>
      </c>
      <c r="AJ31" s="75">
        <v>0</v>
      </c>
      <c r="AK31" s="75">
        <v>0</v>
      </c>
      <c r="AL31" s="75">
        <v>0</v>
      </c>
      <c r="AM31" s="76">
        <v>0</v>
      </c>
      <c r="AN31" s="75">
        <f t="shared" si="12"/>
        <v>108162</v>
      </c>
      <c r="AO31" s="75">
        <f t="shared" si="13"/>
        <v>36109</v>
      </c>
      <c r="AP31" s="75">
        <v>8490</v>
      </c>
      <c r="AQ31" s="75">
        <v>0</v>
      </c>
      <c r="AR31" s="75">
        <v>27619</v>
      </c>
      <c r="AS31" s="75">
        <v>0</v>
      </c>
      <c r="AT31" s="75">
        <f t="shared" si="14"/>
        <v>52523</v>
      </c>
      <c r="AU31" s="75">
        <v>0</v>
      </c>
      <c r="AV31" s="75">
        <v>51579</v>
      </c>
      <c r="AW31" s="75">
        <v>944</v>
      </c>
      <c r="AX31" s="75">
        <v>0</v>
      </c>
      <c r="AY31" s="75">
        <f t="shared" si="15"/>
        <v>19530</v>
      </c>
      <c r="AZ31" s="75">
        <v>0</v>
      </c>
      <c r="BA31" s="75">
        <v>10864</v>
      </c>
      <c r="BB31" s="75">
        <v>0</v>
      </c>
      <c r="BC31" s="75">
        <v>8666</v>
      </c>
      <c r="BD31" s="76">
        <v>0</v>
      </c>
      <c r="BE31" s="75">
        <v>0</v>
      </c>
      <c r="BF31" s="75">
        <v>7692</v>
      </c>
      <c r="BG31" s="75">
        <f t="shared" si="16"/>
        <v>117118</v>
      </c>
      <c r="BH31" s="75">
        <f t="shared" si="17"/>
        <v>1264</v>
      </c>
      <c r="BI31" s="75">
        <f t="shared" si="18"/>
        <v>1264</v>
      </c>
      <c r="BJ31" s="75">
        <f t="shared" si="19"/>
        <v>0</v>
      </c>
      <c r="BK31" s="75">
        <f t="shared" si="20"/>
        <v>1264</v>
      </c>
      <c r="BL31" s="75">
        <f t="shared" si="21"/>
        <v>0</v>
      </c>
      <c r="BM31" s="75">
        <f t="shared" si="22"/>
        <v>0</v>
      </c>
      <c r="BN31" s="75">
        <f t="shared" si="23"/>
        <v>0</v>
      </c>
      <c r="BO31" s="76">
        <f t="shared" si="24"/>
        <v>0</v>
      </c>
      <c r="BP31" s="75">
        <f t="shared" si="25"/>
        <v>628439</v>
      </c>
      <c r="BQ31" s="75">
        <f t="shared" si="26"/>
        <v>148868</v>
      </c>
      <c r="BR31" s="75">
        <f t="shared" si="27"/>
        <v>47098</v>
      </c>
      <c r="BS31" s="75">
        <f t="shared" si="28"/>
        <v>4321</v>
      </c>
      <c r="BT31" s="75">
        <f t="shared" si="29"/>
        <v>97449</v>
      </c>
      <c r="BU31" s="75">
        <f t="shared" si="30"/>
        <v>0</v>
      </c>
      <c r="BV31" s="75">
        <f t="shared" si="31"/>
        <v>246149</v>
      </c>
      <c r="BW31" s="75">
        <f t="shared" si="32"/>
        <v>11718</v>
      </c>
      <c r="BX31" s="75">
        <f t="shared" si="33"/>
        <v>233487</v>
      </c>
      <c r="BY31" s="75">
        <f t="shared" si="34"/>
        <v>944</v>
      </c>
      <c r="BZ31" s="75">
        <f t="shared" si="35"/>
        <v>0</v>
      </c>
      <c r="CA31" s="75">
        <f t="shared" si="36"/>
        <v>233422</v>
      </c>
      <c r="CB31" s="75">
        <f t="shared" si="37"/>
        <v>196473</v>
      </c>
      <c r="CC31" s="75">
        <f t="shared" si="38"/>
        <v>19461</v>
      </c>
      <c r="CD31" s="75">
        <f t="shared" si="39"/>
        <v>7067</v>
      </c>
      <c r="CE31" s="75">
        <f t="shared" si="40"/>
        <v>10421</v>
      </c>
      <c r="CF31" s="76">
        <f t="shared" si="41"/>
        <v>31683</v>
      </c>
      <c r="CG31" s="75">
        <f t="shared" si="42"/>
        <v>0</v>
      </c>
      <c r="CH31" s="75">
        <f t="shared" si="43"/>
        <v>9087</v>
      </c>
      <c r="CI31" s="75">
        <f t="shared" si="44"/>
        <v>638790</v>
      </c>
    </row>
    <row r="32" spans="1:87" s="50" customFormat="1" ht="12" customHeight="1">
      <c r="A32" s="53" t="s">
        <v>121</v>
      </c>
      <c r="B32" s="54" t="s">
        <v>189</v>
      </c>
      <c r="C32" s="53" t="s">
        <v>190</v>
      </c>
      <c r="D32" s="75">
        <f t="shared" si="3"/>
        <v>0</v>
      </c>
      <c r="E32" s="75">
        <f t="shared" si="4"/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6">
        <v>0</v>
      </c>
      <c r="L32" s="75">
        <f t="shared" si="5"/>
        <v>320464</v>
      </c>
      <c r="M32" s="75">
        <f t="shared" si="6"/>
        <v>159814</v>
      </c>
      <c r="N32" s="75">
        <v>28570</v>
      </c>
      <c r="O32" s="75">
        <v>82862</v>
      </c>
      <c r="P32" s="75">
        <v>39342</v>
      </c>
      <c r="Q32" s="75">
        <v>9040</v>
      </c>
      <c r="R32" s="75">
        <f t="shared" si="7"/>
        <v>91070</v>
      </c>
      <c r="S32" s="75">
        <v>10122</v>
      </c>
      <c r="T32" s="75">
        <v>73806</v>
      </c>
      <c r="U32" s="75">
        <v>7142</v>
      </c>
      <c r="V32" s="75">
        <v>0</v>
      </c>
      <c r="W32" s="75">
        <f t="shared" si="8"/>
        <v>69580</v>
      </c>
      <c r="X32" s="75">
        <v>46452</v>
      </c>
      <c r="Y32" s="75">
        <v>0</v>
      </c>
      <c r="Z32" s="75">
        <v>0</v>
      </c>
      <c r="AA32" s="75">
        <v>23128</v>
      </c>
      <c r="AB32" s="76">
        <v>0</v>
      </c>
      <c r="AC32" s="75">
        <v>0</v>
      </c>
      <c r="AD32" s="75">
        <v>0</v>
      </c>
      <c r="AE32" s="75">
        <f t="shared" si="9"/>
        <v>320464</v>
      </c>
      <c r="AF32" s="75">
        <f t="shared" si="10"/>
        <v>0</v>
      </c>
      <c r="AG32" s="75">
        <f t="shared" si="11"/>
        <v>0</v>
      </c>
      <c r="AH32" s="75">
        <v>0</v>
      </c>
      <c r="AI32" s="75">
        <v>0</v>
      </c>
      <c r="AJ32" s="75">
        <v>0</v>
      </c>
      <c r="AK32" s="75">
        <v>0</v>
      </c>
      <c r="AL32" s="75">
        <v>0</v>
      </c>
      <c r="AM32" s="76">
        <v>0</v>
      </c>
      <c r="AN32" s="75">
        <f t="shared" si="12"/>
        <v>116697</v>
      </c>
      <c r="AO32" s="75">
        <f t="shared" si="13"/>
        <v>68286</v>
      </c>
      <c r="AP32" s="75">
        <v>18248</v>
      </c>
      <c r="AQ32" s="75">
        <v>23524</v>
      </c>
      <c r="AR32" s="75">
        <v>26514</v>
      </c>
      <c r="AS32" s="75">
        <v>0</v>
      </c>
      <c r="AT32" s="75">
        <f t="shared" si="14"/>
        <v>48411</v>
      </c>
      <c r="AU32" s="75">
        <v>4777</v>
      </c>
      <c r="AV32" s="75">
        <v>43634</v>
      </c>
      <c r="AW32" s="75">
        <v>0</v>
      </c>
      <c r="AX32" s="75">
        <v>0</v>
      </c>
      <c r="AY32" s="75">
        <f t="shared" si="15"/>
        <v>0</v>
      </c>
      <c r="AZ32" s="75">
        <v>0</v>
      </c>
      <c r="BA32" s="75">
        <v>0</v>
      </c>
      <c r="BB32" s="75">
        <v>0</v>
      </c>
      <c r="BC32" s="75">
        <v>0</v>
      </c>
      <c r="BD32" s="76">
        <v>0</v>
      </c>
      <c r="BE32" s="75">
        <v>0</v>
      </c>
      <c r="BF32" s="75">
        <v>2452</v>
      </c>
      <c r="BG32" s="75">
        <f t="shared" si="16"/>
        <v>119149</v>
      </c>
      <c r="BH32" s="75">
        <f t="shared" si="17"/>
        <v>0</v>
      </c>
      <c r="BI32" s="75">
        <f t="shared" si="18"/>
        <v>0</v>
      </c>
      <c r="BJ32" s="75">
        <f t="shared" si="19"/>
        <v>0</v>
      </c>
      <c r="BK32" s="75">
        <f t="shared" si="20"/>
        <v>0</v>
      </c>
      <c r="BL32" s="75">
        <f t="shared" si="21"/>
        <v>0</v>
      </c>
      <c r="BM32" s="75">
        <f t="shared" si="22"/>
        <v>0</v>
      </c>
      <c r="BN32" s="75">
        <f t="shared" si="23"/>
        <v>0</v>
      </c>
      <c r="BO32" s="76">
        <f t="shared" si="24"/>
        <v>0</v>
      </c>
      <c r="BP32" s="75">
        <f t="shared" si="25"/>
        <v>437161</v>
      </c>
      <c r="BQ32" s="75">
        <f t="shared" si="26"/>
        <v>228100</v>
      </c>
      <c r="BR32" s="75">
        <f t="shared" si="27"/>
        <v>46818</v>
      </c>
      <c r="BS32" s="75">
        <f t="shared" si="28"/>
        <v>106386</v>
      </c>
      <c r="BT32" s="75">
        <f t="shared" si="29"/>
        <v>65856</v>
      </c>
      <c r="BU32" s="75">
        <f t="shared" si="30"/>
        <v>9040</v>
      </c>
      <c r="BV32" s="75">
        <f t="shared" si="31"/>
        <v>139481</v>
      </c>
      <c r="BW32" s="75">
        <f t="shared" si="32"/>
        <v>14899</v>
      </c>
      <c r="BX32" s="75">
        <f t="shared" si="33"/>
        <v>117440</v>
      </c>
      <c r="BY32" s="75">
        <f t="shared" si="34"/>
        <v>7142</v>
      </c>
      <c r="BZ32" s="75">
        <f t="shared" si="35"/>
        <v>0</v>
      </c>
      <c r="CA32" s="75">
        <f t="shared" si="36"/>
        <v>69580</v>
      </c>
      <c r="CB32" s="75">
        <f t="shared" si="37"/>
        <v>46452</v>
      </c>
      <c r="CC32" s="75">
        <f t="shared" si="38"/>
        <v>0</v>
      </c>
      <c r="CD32" s="75">
        <f t="shared" si="39"/>
        <v>0</v>
      </c>
      <c r="CE32" s="75">
        <f t="shared" si="40"/>
        <v>23128</v>
      </c>
      <c r="CF32" s="76">
        <f t="shared" si="41"/>
        <v>0</v>
      </c>
      <c r="CG32" s="75">
        <f t="shared" si="42"/>
        <v>0</v>
      </c>
      <c r="CH32" s="75">
        <f t="shared" si="43"/>
        <v>2452</v>
      </c>
      <c r="CI32" s="75">
        <f t="shared" si="44"/>
        <v>439613</v>
      </c>
    </row>
    <row r="33" spans="1:87" s="50" customFormat="1" ht="12" customHeight="1">
      <c r="A33" s="53" t="s">
        <v>121</v>
      </c>
      <c r="B33" s="54" t="s">
        <v>191</v>
      </c>
      <c r="C33" s="53" t="s">
        <v>192</v>
      </c>
      <c r="D33" s="75">
        <f t="shared" si="3"/>
        <v>51356</v>
      </c>
      <c r="E33" s="75">
        <f t="shared" si="4"/>
        <v>51356</v>
      </c>
      <c r="F33" s="75">
        <v>1048</v>
      </c>
      <c r="G33" s="75">
        <v>50308</v>
      </c>
      <c r="H33" s="75">
        <v>0</v>
      </c>
      <c r="I33" s="75">
        <v>0</v>
      </c>
      <c r="J33" s="75">
        <v>0</v>
      </c>
      <c r="K33" s="76">
        <v>0</v>
      </c>
      <c r="L33" s="75">
        <f t="shared" si="5"/>
        <v>457475</v>
      </c>
      <c r="M33" s="75">
        <f t="shared" si="6"/>
        <v>90529</v>
      </c>
      <c r="N33" s="75">
        <v>38469</v>
      </c>
      <c r="O33" s="75">
        <v>0</v>
      </c>
      <c r="P33" s="75">
        <v>52060</v>
      </c>
      <c r="Q33" s="75">
        <v>0</v>
      </c>
      <c r="R33" s="75">
        <f t="shared" si="7"/>
        <v>113003</v>
      </c>
      <c r="S33" s="75">
        <v>0</v>
      </c>
      <c r="T33" s="75">
        <v>112244</v>
      </c>
      <c r="U33" s="75">
        <v>759</v>
      </c>
      <c r="V33" s="75"/>
      <c r="W33" s="75">
        <f t="shared" si="8"/>
        <v>253943</v>
      </c>
      <c r="X33" s="75">
        <v>222406</v>
      </c>
      <c r="Y33" s="75">
        <v>23934</v>
      </c>
      <c r="Z33" s="75">
        <v>7603</v>
      </c>
      <c r="AA33" s="75">
        <v>0</v>
      </c>
      <c r="AB33" s="76">
        <v>5787</v>
      </c>
      <c r="AC33" s="75">
        <v>0</v>
      </c>
      <c r="AD33" s="75">
        <v>27434</v>
      </c>
      <c r="AE33" s="75">
        <f t="shared" si="9"/>
        <v>536265</v>
      </c>
      <c r="AF33" s="75">
        <f t="shared" si="10"/>
        <v>0</v>
      </c>
      <c r="AG33" s="75">
        <f t="shared" si="11"/>
        <v>0</v>
      </c>
      <c r="AH33" s="75">
        <v>0</v>
      </c>
      <c r="AI33" s="75">
        <v>0</v>
      </c>
      <c r="AJ33" s="75">
        <v>0</v>
      </c>
      <c r="AK33" s="75">
        <v>0</v>
      </c>
      <c r="AL33" s="75">
        <v>0</v>
      </c>
      <c r="AM33" s="76">
        <v>0</v>
      </c>
      <c r="AN33" s="75">
        <f t="shared" si="12"/>
        <v>75387</v>
      </c>
      <c r="AO33" s="75">
        <f t="shared" si="13"/>
        <v>6093</v>
      </c>
      <c r="AP33" s="75">
        <v>6093</v>
      </c>
      <c r="AQ33" s="75">
        <v>0</v>
      </c>
      <c r="AR33" s="75">
        <v>0</v>
      </c>
      <c r="AS33" s="75">
        <v>0</v>
      </c>
      <c r="AT33" s="75">
        <f t="shared" si="14"/>
        <v>69294</v>
      </c>
      <c r="AU33" s="75">
        <v>0</v>
      </c>
      <c r="AV33" s="75">
        <v>69294</v>
      </c>
      <c r="AW33" s="75">
        <v>0</v>
      </c>
      <c r="AX33" s="75">
        <v>0</v>
      </c>
      <c r="AY33" s="75">
        <f t="shared" si="15"/>
        <v>0</v>
      </c>
      <c r="AZ33" s="75">
        <v>0</v>
      </c>
      <c r="BA33" s="75">
        <v>0</v>
      </c>
      <c r="BB33" s="75">
        <v>0</v>
      </c>
      <c r="BC33" s="75">
        <v>0</v>
      </c>
      <c r="BD33" s="76">
        <v>0</v>
      </c>
      <c r="BE33" s="75">
        <v>0</v>
      </c>
      <c r="BF33" s="75">
        <v>7991</v>
      </c>
      <c r="BG33" s="75">
        <f t="shared" si="16"/>
        <v>83378</v>
      </c>
      <c r="BH33" s="75">
        <f t="shared" si="17"/>
        <v>51356</v>
      </c>
      <c r="BI33" s="75">
        <f t="shared" si="18"/>
        <v>51356</v>
      </c>
      <c r="BJ33" s="75">
        <f t="shared" si="19"/>
        <v>1048</v>
      </c>
      <c r="BK33" s="75">
        <f t="shared" si="20"/>
        <v>50308</v>
      </c>
      <c r="BL33" s="75">
        <f t="shared" si="21"/>
        <v>0</v>
      </c>
      <c r="BM33" s="75">
        <f t="shared" si="22"/>
        <v>0</v>
      </c>
      <c r="BN33" s="75">
        <f t="shared" si="23"/>
        <v>0</v>
      </c>
      <c r="BO33" s="76">
        <f t="shared" si="24"/>
        <v>0</v>
      </c>
      <c r="BP33" s="75">
        <f t="shared" si="25"/>
        <v>532862</v>
      </c>
      <c r="BQ33" s="75">
        <f t="shared" si="26"/>
        <v>96622</v>
      </c>
      <c r="BR33" s="75">
        <f t="shared" si="27"/>
        <v>44562</v>
      </c>
      <c r="BS33" s="75">
        <f t="shared" si="28"/>
        <v>0</v>
      </c>
      <c r="BT33" s="75">
        <f t="shared" si="29"/>
        <v>52060</v>
      </c>
      <c r="BU33" s="75">
        <f t="shared" si="30"/>
        <v>0</v>
      </c>
      <c r="BV33" s="75">
        <f t="shared" si="31"/>
        <v>182297</v>
      </c>
      <c r="BW33" s="75">
        <f t="shared" si="32"/>
        <v>0</v>
      </c>
      <c r="BX33" s="75">
        <f t="shared" si="33"/>
        <v>181538</v>
      </c>
      <c r="BY33" s="75">
        <f t="shared" si="34"/>
        <v>759</v>
      </c>
      <c r="BZ33" s="75">
        <f t="shared" si="35"/>
        <v>0</v>
      </c>
      <c r="CA33" s="75">
        <f t="shared" si="36"/>
        <v>253943</v>
      </c>
      <c r="CB33" s="75">
        <f t="shared" si="37"/>
        <v>222406</v>
      </c>
      <c r="CC33" s="75">
        <f t="shared" si="38"/>
        <v>23934</v>
      </c>
      <c r="CD33" s="75">
        <f t="shared" si="39"/>
        <v>7603</v>
      </c>
      <c r="CE33" s="75">
        <f t="shared" si="40"/>
        <v>0</v>
      </c>
      <c r="CF33" s="76">
        <f t="shared" si="41"/>
        <v>5787</v>
      </c>
      <c r="CG33" s="75">
        <f t="shared" si="42"/>
        <v>0</v>
      </c>
      <c r="CH33" s="75">
        <f t="shared" si="43"/>
        <v>35425</v>
      </c>
      <c r="CI33" s="75">
        <f t="shared" si="44"/>
        <v>619643</v>
      </c>
    </row>
    <row r="34" spans="1:87" s="50" customFormat="1" ht="12" customHeight="1">
      <c r="A34" s="53" t="s">
        <v>121</v>
      </c>
      <c r="B34" s="54" t="s">
        <v>193</v>
      </c>
      <c r="C34" s="53" t="s">
        <v>194</v>
      </c>
      <c r="D34" s="75">
        <f t="shared" si="3"/>
        <v>0</v>
      </c>
      <c r="E34" s="75">
        <f t="shared" si="4"/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6">
        <v>97309</v>
      </c>
      <c r="L34" s="75">
        <f t="shared" si="5"/>
        <v>148612</v>
      </c>
      <c r="M34" s="75">
        <f t="shared" si="6"/>
        <v>78137</v>
      </c>
      <c r="N34" s="75">
        <v>27158</v>
      </c>
      <c r="O34" s="75">
        <v>50979</v>
      </c>
      <c r="P34" s="75">
        <v>0</v>
      </c>
      <c r="Q34" s="75">
        <v>0</v>
      </c>
      <c r="R34" s="75">
        <f t="shared" si="7"/>
        <v>25168</v>
      </c>
      <c r="S34" s="75">
        <v>25168</v>
      </c>
      <c r="T34" s="75">
        <v>0</v>
      </c>
      <c r="U34" s="75">
        <v>0</v>
      </c>
      <c r="V34" s="75">
        <v>0</v>
      </c>
      <c r="W34" s="75">
        <f t="shared" si="8"/>
        <v>45307</v>
      </c>
      <c r="X34" s="75">
        <v>44824</v>
      </c>
      <c r="Y34" s="75">
        <v>0</v>
      </c>
      <c r="Z34" s="75">
        <v>483</v>
      </c>
      <c r="AA34" s="75">
        <v>0</v>
      </c>
      <c r="AB34" s="76">
        <v>340431</v>
      </c>
      <c r="AC34" s="75">
        <v>0</v>
      </c>
      <c r="AD34" s="75">
        <v>0</v>
      </c>
      <c r="AE34" s="75">
        <f t="shared" si="9"/>
        <v>148612</v>
      </c>
      <c r="AF34" s="75">
        <f t="shared" si="10"/>
        <v>0</v>
      </c>
      <c r="AG34" s="75">
        <f t="shared" si="11"/>
        <v>0</v>
      </c>
      <c r="AH34" s="75">
        <v>0</v>
      </c>
      <c r="AI34" s="75">
        <v>0</v>
      </c>
      <c r="AJ34" s="75">
        <v>0</v>
      </c>
      <c r="AK34" s="75">
        <v>0</v>
      </c>
      <c r="AL34" s="75">
        <v>0</v>
      </c>
      <c r="AM34" s="76">
        <v>0</v>
      </c>
      <c r="AN34" s="75">
        <f t="shared" si="12"/>
        <v>131894</v>
      </c>
      <c r="AO34" s="75">
        <f t="shared" si="13"/>
        <v>36000</v>
      </c>
      <c r="AP34" s="75">
        <v>36000</v>
      </c>
      <c r="AQ34" s="75">
        <v>0</v>
      </c>
      <c r="AR34" s="75">
        <v>0</v>
      </c>
      <c r="AS34" s="75">
        <v>0</v>
      </c>
      <c r="AT34" s="75">
        <f t="shared" si="14"/>
        <v>44205</v>
      </c>
      <c r="AU34" s="75">
        <v>0</v>
      </c>
      <c r="AV34" s="75">
        <v>44205</v>
      </c>
      <c r="AW34" s="75">
        <v>0</v>
      </c>
      <c r="AX34" s="75">
        <v>0</v>
      </c>
      <c r="AY34" s="75">
        <f t="shared" si="15"/>
        <v>51689</v>
      </c>
      <c r="AZ34" s="75">
        <v>24468</v>
      </c>
      <c r="BA34" s="75">
        <v>23352</v>
      </c>
      <c r="BB34" s="75">
        <v>3869</v>
      </c>
      <c r="BC34" s="75">
        <v>0</v>
      </c>
      <c r="BD34" s="76">
        <v>0</v>
      </c>
      <c r="BE34" s="75">
        <v>0</v>
      </c>
      <c r="BF34" s="75">
        <v>0</v>
      </c>
      <c r="BG34" s="75">
        <f t="shared" si="16"/>
        <v>131894</v>
      </c>
      <c r="BH34" s="75">
        <f t="shared" si="17"/>
        <v>0</v>
      </c>
      <c r="BI34" s="75">
        <f t="shared" si="18"/>
        <v>0</v>
      </c>
      <c r="BJ34" s="75">
        <f t="shared" si="19"/>
        <v>0</v>
      </c>
      <c r="BK34" s="75">
        <f t="shared" si="20"/>
        <v>0</v>
      </c>
      <c r="BL34" s="75">
        <f t="shared" si="21"/>
        <v>0</v>
      </c>
      <c r="BM34" s="75">
        <f t="shared" si="22"/>
        <v>0</v>
      </c>
      <c r="BN34" s="75">
        <f t="shared" si="23"/>
        <v>0</v>
      </c>
      <c r="BO34" s="76">
        <f t="shared" si="24"/>
        <v>97309</v>
      </c>
      <c r="BP34" s="75">
        <f t="shared" si="25"/>
        <v>280506</v>
      </c>
      <c r="BQ34" s="75">
        <f t="shared" si="26"/>
        <v>114137</v>
      </c>
      <c r="BR34" s="75">
        <f t="shared" si="27"/>
        <v>63158</v>
      </c>
      <c r="BS34" s="75">
        <f t="shared" si="28"/>
        <v>50979</v>
      </c>
      <c r="BT34" s="75">
        <f t="shared" si="29"/>
        <v>0</v>
      </c>
      <c r="BU34" s="75">
        <f t="shared" si="30"/>
        <v>0</v>
      </c>
      <c r="BV34" s="75">
        <f t="shared" si="31"/>
        <v>69373</v>
      </c>
      <c r="BW34" s="75">
        <f t="shared" si="32"/>
        <v>25168</v>
      </c>
      <c r="BX34" s="75">
        <f t="shared" si="33"/>
        <v>44205</v>
      </c>
      <c r="BY34" s="75">
        <f t="shared" si="34"/>
        <v>0</v>
      </c>
      <c r="BZ34" s="75">
        <f t="shared" si="35"/>
        <v>0</v>
      </c>
      <c r="CA34" s="75">
        <f t="shared" si="36"/>
        <v>96996</v>
      </c>
      <c r="CB34" s="75">
        <f t="shared" si="37"/>
        <v>69292</v>
      </c>
      <c r="CC34" s="75">
        <f t="shared" si="38"/>
        <v>23352</v>
      </c>
      <c r="CD34" s="75">
        <f t="shared" si="39"/>
        <v>4352</v>
      </c>
      <c r="CE34" s="75">
        <f t="shared" si="40"/>
        <v>0</v>
      </c>
      <c r="CF34" s="76">
        <f t="shared" si="41"/>
        <v>340431</v>
      </c>
      <c r="CG34" s="75">
        <f t="shared" si="42"/>
        <v>0</v>
      </c>
      <c r="CH34" s="75">
        <f t="shared" si="43"/>
        <v>0</v>
      </c>
      <c r="CI34" s="75">
        <f t="shared" si="44"/>
        <v>280506</v>
      </c>
    </row>
    <row r="35" spans="1:87" s="50" customFormat="1" ht="12" customHeight="1">
      <c r="A35" s="53" t="s">
        <v>121</v>
      </c>
      <c r="B35" s="54" t="s">
        <v>195</v>
      </c>
      <c r="C35" s="53" t="s">
        <v>196</v>
      </c>
      <c r="D35" s="75">
        <f t="shared" si="3"/>
        <v>679</v>
      </c>
      <c r="E35" s="75">
        <f t="shared" si="4"/>
        <v>679</v>
      </c>
      <c r="F35" s="75">
        <v>0</v>
      </c>
      <c r="G35" s="75">
        <v>0</v>
      </c>
      <c r="H35" s="75">
        <v>679</v>
      </c>
      <c r="I35" s="75">
        <v>0</v>
      </c>
      <c r="J35" s="75">
        <v>0</v>
      </c>
      <c r="K35" s="76">
        <v>6745</v>
      </c>
      <c r="L35" s="75">
        <f t="shared" si="5"/>
        <v>94612</v>
      </c>
      <c r="M35" s="75">
        <f t="shared" si="6"/>
        <v>47590</v>
      </c>
      <c r="N35" s="75">
        <v>7892</v>
      </c>
      <c r="O35" s="75">
        <v>39698</v>
      </c>
      <c r="P35" s="75">
        <v>0</v>
      </c>
      <c r="Q35" s="75">
        <v>0</v>
      </c>
      <c r="R35" s="75">
        <f t="shared" si="7"/>
        <v>10602</v>
      </c>
      <c r="S35" s="75">
        <v>6614</v>
      </c>
      <c r="T35" s="75">
        <v>0</v>
      </c>
      <c r="U35" s="75">
        <v>3988</v>
      </c>
      <c r="V35" s="75">
        <v>6292</v>
      </c>
      <c r="W35" s="75">
        <f t="shared" si="8"/>
        <v>30128</v>
      </c>
      <c r="X35" s="75">
        <v>18502</v>
      </c>
      <c r="Y35" s="75">
        <v>2629</v>
      </c>
      <c r="Z35" s="75">
        <v>3361</v>
      </c>
      <c r="AA35" s="75">
        <v>5636</v>
      </c>
      <c r="AB35" s="76">
        <v>217850</v>
      </c>
      <c r="AC35" s="75">
        <v>0</v>
      </c>
      <c r="AD35" s="75">
        <v>8275</v>
      </c>
      <c r="AE35" s="75">
        <f t="shared" si="9"/>
        <v>103566</v>
      </c>
      <c r="AF35" s="75">
        <f t="shared" si="10"/>
        <v>0</v>
      </c>
      <c r="AG35" s="75">
        <f t="shared" si="11"/>
        <v>0</v>
      </c>
      <c r="AH35" s="75">
        <v>0</v>
      </c>
      <c r="AI35" s="75">
        <v>0</v>
      </c>
      <c r="AJ35" s="75">
        <v>0</v>
      </c>
      <c r="AK35" s="75">
        <v>0</v>
      </c>
      <c r="AL35" s="75">
        <v>0</v>
      </c>
      <c r="AM35" s="76">
        <v>0</v>
      </c>
      <c r="AN35" s="75">
        <f t="shared" si="12"/>
        <v>2125</v>
      </c>
      <c r="AO35" s="75">
        <f t="shared" si="13"/>
        <v>0</v>
      </c>
      <c r="AP35" s="75">
        <v>0</v>
      </c>
      <c r="AQ35" s="75">
        <v>0</v>
      </c>
      <c r="AR35" s="75">
        <v>0</v>
      </c>
      <c r="AS35" s="75">
        <v>0</v>
      </c>
      <c r="AT35" s="75">
        <f t="shared" si="14"/>
        <v>2125</v>
      </c>
      <c r="AU35" s="75">
        <v>0</v>
      </c>
      <c r="AV35" s="75">
        <v>2125</v>
      </c>
      <c r="AW35" s="75">
        <v>0</v>
      </c>
      <c r="AX35" s="75">
        <v>0</v>
      </c>
      <c r="AY35" s="75">
        <f t="shared" si="15"/>
        <v>0</v>
      </c>
      <c r="AZ35" s="75">
        <v>0</v>
      </c>
      <c r="BA35" s="75">
        <v>0</v>
      </c>
      <c r="BB35" s="75">
        <v>0</v>
      </c>
      <c r="BC35" s="75">
        <v>0</v>
      </c>
      <c r="BD35" s="76">
        <v>68050</v>
      </c>
      <c r="BE35" s="75">
        <v>0</v>
      </c>
      <c r="BF35" s="75">
        <v>12750</v>
      </c>
      <c r="BG35" s="75">
        <f t="shared" si="16"/>
        <v>14875</v>
      </c>
      <c r="BH35" s="75">
        <f t="shared" si="17"/>
        <v>679</v>
      </c>
      <c r="BI35" s="75">
        <f t="shared" si="18"/>
        <v>679</v>
      </c>
      <c r="BJ35" s="75">
        <f t="shared" si="19"/>
        <v>0</v>
      </c>
      <c r="BK35" s="75">
        <f t="shared" si="20"/>
        <v>0</v>
      </c>
      <c r="BL35" s="75">
        <f t="shared" si="21"/>
        <v>679</v>
      </c>
      <c r="BM35" s="75">
        <f t="shared" si="22"/>
        <v>0</v>
      </c>
      <c r="BN35" s="75">
        <f t="shared" si="23"/>
        <v>0</v>
      </c>
      <c r="BO35" s="76">
        <f t="shared" si="24"/>
        <v>6745</v>
      </c>
      <c r="BP35" s="75">
        <f t="shared" si="25"/>
        <v>96737</v>
      </c>
      <c r="BQ35" s="75">
        <f t="shared" si="26"/>
        <v>47590</v>
      </c>
      <c r="BR35" s="75">
        <f t="shared" si="27"/>
        <v>7892</v>
      </c>
      <c r="BS35" s="75">
        <f t="shared" si="28"/>
        <v>39698</v>
      </c>
      <c r="BT35" s="75">
        <f t="shared" si="29"/>
        <v>0</v>
      </c>
      <c r="BU35" s="75">
        <f t="shared" si="30"/>
        <v>0</v>
      </c>
      <c r="BV35" s="75">
        <f t="shared" si="31"/>
        <v>12727</v>
      </c>
      <c r="BW35" s="75">
        <f t="shared" si="32"/>
        <v>6614</v>
      </c>
      <c r="BX35" s="75">
        <f t="shared" si="33"/>
        <v>2125</v>
      </c>
      <c r="BY35" s="75">
        <f t="shared" si="34"/>
        <v>3988</v>
      </c>
      <c r="BZ35" s="75">
        <f t="shared" si="35"/>
        <v>6292</v>
      </c>
      <c r="CA35" s="75">
        <f t="shared" si="36"/>
        <v>30128</v>
      </c>
      <c r="CB35" s="75">
        <f t="shared" si="37"/>
        <v>18502</v>
      </c>
      <c r="CC35" s="75">
        <f t="shared" si="38"/>
        <v>2629</v>
      </c>
      <c r="CD35" s="75">
        <f t="shared" si="39"/>
        <v>3361</v>
      </c>
      <c r="CE35" s="75">
        <f t="shared" si="40"/>
        <v>5636</v>
      </c>
      <c r="CF35" s="76">
        <f t="shared" si="41"/>
        <v>285900</v>
      </c>
      <c r="CG35" s="75">
        <f t="shared" si="42"/>
        <v>0</v>
      </c>
      <c r="CH35" s="75">
        <f t="shared" si="43"/>
        <v>21025</v>
      </c>
      <c r="CI35" s="75">
        <f t="shared" si="44"/>
        <v>118441</v>
      </c>
    </row>
    <row r="36" spans="1:87" s="50" customFormat="1" ht="12" customHeight="1">
      <c r="A36" s="53" t="s">
        <v>121</v>
      </c>
      <c r="B36" s="54" t="s">
        <v>197</v>
      </c>
      <c r="C36" s="53" t="s">
        <v>198</v>
      </c>
      <c r="D36" s="75">
        <f t="shared" si="3"/>
        <v>0</v>
      </c>
      <c r="E36" s="75">
        <f t="shared" si="4"/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6">
        <v>36021</v>
      </c>
      <c r="L36" s="75">
        <f t="shared" si="5"/>
        <v>204872</v>
      </c>
      <c r="M36" s="75">
        <f t="shared" si="6"/>
        <v>57203</v>
      </c>
      <c r="N36" s="75">
        <v>57203</v>
      </c>
      <c r="O36" s="75">
        <v>0</v>
      </c>
      <c r="P36" s="75">
        <v>0</v>
      </c>
      <c r="Q36" s="75">
        <v>0</v>
      </c>
      <c r="R36" s="75">
        <f t="shared" si="7"/>
        <v>3009</v>
      </c>
      <c r="S36" s="75">
        <v>0</v>
      </c>
      <c r="T36" s="75"/>
      <c r="U36" s="75">
        <v>3009</v>
      </c>
      <c r="V36" s="75">
        <v>0</v>
      </c>
      <c r="W36" s="75">
        <f t="shared" si="8"/>
        <v>144660</v>
      </c>
      <c r="X36" s="75">
        <v>0</v>
      </c>
      <c r="Y36" s="75">
        <v>139459</v>
      </c>
      <c r="Z36" s="75">
        <v>5201</v>
      </c>
      <c r="AA36" s="75">
        <v>0</v>
      </c>
      <c r="AB36" s="76">
        <v>702726</v>
      </c>
      <c r="AC36" s="75">
        <v>0</v>
      </c>
      <c r="AD36" s="75">
        <v>0</v>
      </c>
      <c r="AE36" s="75">
        <f t="shared" si="9"/>
        <v>204872</v>
      </c>
      <c r="AF36" s="75">
        <f t="shared" si="10"/>
        <v>0</v>
      </c>
      <c r="AG36" s="75">
        <f t="shared" si="11"/>
        <v>0</v>
      </c>
      <c r="AH36" s="75">
        <v>0</v>
      </c>
      <c r="AI36" s="75">
        <v>0</v>
      </c>
      <c r="AJ36" s="75">
        <v>0</v>
      </c>
      <c r="AK36" s="75">
        <v>0</v>
      </c>
      <c r="AL36" s="75">
        <v>0</v>
      </c>
      <c r="AM36" s="76">
        <v>0</v>
      </c>
      <c r="AN36" s="75">
        <f t="shared" si="12"/>
        <v>0</v>
      </c>
      <c r="AO36" s="75">
        <f t="shared" si="13"/>
        <v>0</v>
      </c>
      <c r="AP36" s="75">
        <v>0</v>
      </c>
      <c r="AQ36" s="75">
        <v>0</v>
      </c>
      <c r="AR36" s="75">
        <v>0</v>
      </c>
      <c r="AS36" s="75">
        <v>0</v>
      </c>
      <c r="AT36" s="75">
        <f t="shared" si="14"/>
        <v>0</v>
      </c>
      <c r="AU36" s="75">
        <v>0</v>
      </c>
      <c r="AV36" s="75">
        <v>0</v>
      </c>
      <c r="AW36" s="75">
        <v>0</v>
      </c>
      <c r="AX36" s="75">
        <v>0</v>
      </c>
      <c r="AY36" s="75">
        <f t="shared" si="15"/>
        <v>0</v>
      </c>
      <c r="AZ36" s="75">
        <v>0</v>
      </c>
      <c r="BA36" s="75">
        <v>0</v>
      </c>
      <c r="BB36" s="75">
        <v>0</v>
      </c>
      <c r="BC36" s="75">
        <v>0</v>
      </c>
      <c r="BD36" s="76">
        <v>94113</v>
      </c>
      <c r="BE36" s="75">
        <v>0</v>
      </c>
      <c r="BF36" s="75">
        <v>0</v>
      </c>
      <c r="BG36" s="75">
        <f t="shared" si="16"/>
        <v>0</v>
      </c>
      <c r="BH36" s="75">
        <f t="shared" si="17"/>
        <v>0</v>
      </c>
      <c r="BI36" s="75">
        <f t="shared" si="18"/>
        <v>0</v>
      </c>
      <c r="BJ36" s="75">
        <f t="shared" si="19"/>
        <v>0</v>
      </c>
      <c r="BK36" s="75">
        <f t="shared" si="20"/>
        <v>0</v>
      </c>
      <c r="BL36" s="75">
        <f t="shared" si="21"/>
        <v>0</v>
      </c>
      <c r="BM36" s="75">
        <f t="shared" si="22"/>
        <v>0</v>
      </c>
      <c r="BN36" s="75">
        <f t="shared" si="23"/>
        <v>0</v>
      </c>
      <c r="BO36" s="76">
        <f t="shared" si="24"/>
        <v>36021</v>
      </c>
      <c r="BP36" s="75">
        <f t="shared" si="25"/>
        <v>204872</v>
      </c>
      <c r="BQ36" s="75">
        <f t="shared" si="26"/>
        <v>57203</v>
      </c>
      <c r="BR36" s="75">
        <f t="shared" si="27"/>
        <v>57203</v>
      </c>
      <c r="BS36" s="75">
        <f t="shared" si="28"/>
        <v>0</v>
      </c>
      <c r="BT36" s="75">
        <f t="shared" si="29"/>
        <v>0</v>
      </c>
      <c r="BU36" s="75">
        <f t="shared" si="30"/>
        <v>0</v>
      </c>
      <c r="BV36" s="75">
        <f t="shared" si="31"/>
        <v>3009</v>
      </c>
      <c r="BW36" s="75">
        <f t="shared" si="32"/>
        <v>0</v>
      </c>
      <c r="BX36" s="75">
        <f t="shared" si="33"/>
        <v>0</v>
      </c>
      <c r="BY36" s="75">
        <f t="shared" si="34"/>
        <v>3009</v>
      </c>
      <c r="BZ36" s="75">
        <f t="shared" si="35"/>
        <v>0</v>
      </c>
      <c r="CA36" s="75">
        <f t="shared" si="36"/>
        <v>144660</v>
      </c>
      <c r="CB36" s="75">
        <f t="shared" si="37"/>
        <v>0</v>
      </c>
      <c r="CC36" s="75">
        <f t="shared" si="38"/>
        <v>139459</v>
      </c>
      <c r="CD36" s="75">
        <f t="shared" si="39"/>
        <v>5201</v>
      </c>
      <c r="CE36" s="75">
        <f t="shared" si="40"/>
        <v>0</v>
      </c>
      <c r="CF36" s="76">
        <f t="shared" si="41"/>
        <v>796839</v>
      </c>
      <c r="CG36" s="75">
        <f t="shared" si="42"/>
        <v>0</v>
      </c>
      <c r="CH36" s="75">
        <f t="shared" si="43"/>
        <v>0</v>
      </c>
      <c r="CI36" s="75">
        <f t="shared" si="44"/>
        <v>204872</v>
      </c>
    </row>
    <row r="37" spans="1:87" s="50" customFormat="1" ht="12" customHeight="1">
      <c r="A37" s="53" t="s">
        <v>121</v>
      </c>
      <c r="B37" s="54" t="s">
        <v>199</v>
      </c>
      <c r="C37" s="53" t="s">
        <v>200</v>
      </c>
      <c r="D37" s="75">
        <f t="shared" si="3"/>
        <v>566</v>
      </c>
      <c r="E37" s="75">
        <f t="shared" si="4"/>
        <v>566</v>
      </c>
      <c r="F37" s="75">
        <v>0</v>
      </c>
      <c r="G37" s="75">
        <v>0</v>
      </c>
      <c r="H37" s="75">
        <v>566</v>
      </c>
      <c r="I37" s="75">
        <v>0</v>
      </c>
      <c r="J37" s="75">
        <v>0</v>
      </c>
      <c r="K37" s="76">
        <v>0</v>
      </c>
      <c r="L37" s="75">
        <f t="shared" si="5"/>
        <v>274577</v>
      </c>
      <c r="M37" s="75">
        <f t="shared" si="6"/>
        <v>159714</v>
      </c>
      <c r="N37" s="75">
        <v>40854</v>
      </c>
      <c r="O37" s="75">
        <v>118860</v>
      </c>
      <c r="P37" s="75">
        <v>0</v>
      </c>
      <c r="Q37" s="75">
        <v>0</v>
      </c>
      <c r="R37" s="75">
        <f t="shared" si="7"/>
        <v>40957</v>
      </c>
      <c r="S37" s="75">
        <v>16830</v>
      </c>
      <c r="T37" s="75">
        <v>24127</v>
      </c>
      <c r="U37" s="75">
        <v>0</v>
      </c>
      <c r="V37" s="75">
        <v>0</v>
      </c>
      <c r="W37" s="75">
        <f t="shared" si="8"/>
        <v>73906</v>
      </c>
      <c r="X37" s="75">
        <v>66660</v>
      </c>
      <c r="Y37" s="75">
        <v>0</v>
      </c>
      <c r="Z37" s="75">
        <v>0</v>
      </c>
      <c r="AA37" s="75">
        <v>7246</v>
      </c>
      <c r="AB37" s="76">
        <v>168661</v>
      </c>
      <c r="AC37" s="75">
        <v>0</v>
      </c>
      <c r="AD37" s="75">
        <v>0</v>
      </c>
      <c r="AE37" s="75">
        <f t="shared" si="9"/>
        <v>275143</v>
      </c>
      <c r="AF37" s="75">
        <f t="shared" si="10"/>
        <v>0</v>
      </c>
      <c r="AG37" s="75">
        <f t="shared" si="11"/>
        <v>0</v>
      </c>
      <c r="AH37" s="75">
        <v>0</v>
      </c>
      <c r="AI37" s="75">
        <v>0</v>
      </c>
      <c r="AJ37" s="75">
        <v>0</v>
      </c>
      <c r="AK37" s="75">
        <v>0</v>
      </c>
      <c r="AL37" s="75">
        <v>0</v>
      </c>
      <c r="AM37" s="76">
        <v>0</v>
      </c>
      <c r="AN37" s="75">
        <f t="shared" si="12"/>
        <v>41750</v>
      </c>
      <c r="AO37" s="75">
        <f t="shared" si="13"/>
        <v>0</v>
      </c>
      <c r="AP37" s="75">
        <v>0</v>
      </c>
      <c r="AQ37" s="75">
        <v>0</v>
      </c>
      <c r="AR37" s="75">
        <v>0</v>
      </c>
      <c r="AS37" s="75">
        <v>0</v>
      </c>
      <c r="AT37" s="75">
        <f t="shared" si="14"/>
        <v>6817</v>
      </c>
      <c r="AU37" s="75">
        <v>0</v>
      </c>
      <c r="AV37" s="75">
        <v>6817</v>
      </c>
      <c r="AW37" s="75">
        <v>0</v>
      </c>
      <c r="AX37" s="75">
        <v>0</v>
      </c>
      <c r="AY37" s="75">
        <f t="shared" si="15"/>
        <v>34933</v>
      </c>
      <c r="AZ37" s="75">
        <v>15743</v>
      </c>
      <c r="BA37" s="75">
        <v>19190</v>
      </c>
      <c r="BB37" s="75">
        <v>0</v>
      </c>
      <c r="BC37" s="75">
        <v>0</v>
      </c>
      <c r="BD37" s="76">
        <v>0</v>
      </c>
      <c r="BE37" s="75">
        <v>0</v>
      </c>
      <c r="BF37" s="75">
        <v>0</v>
      </c>
      <c r="BG37" s="75">
        <f t="shared" si="16"/>
        <v>41750</v>
      </c>
      <c r="BH37" s="75">
        <f t="shared" si="17"/>
        <v>566</v>
      </c>
      <c r="BI37" s="75">
        <f t="shared" si="18"/>
        <v>566</v>
      </c>
      <c r="BJ37" s="75">
        <f t="shared" si="19"/>
        <v>0</v>
      </c>
      <c r="BK37" s="75">
        <f t="shared" si="20"/>
        <v>0</v>
      </c>
      <c r="BL37" s="75">
        <f t="shared" si="21"/>
        <v>566</v>
      </c>
      <c r="BM37" s="75">
        <f t="shared" si="22"/>
        <v>0</v>
      </c>
      <c r="BN37" s="75">
        <f t="shared" si="23"/>
        <v>0</v>
      </c>
      <c r="BO37" s="76">
        <f t="shared" si="24"/>
        <v>0</v>
      </c>
      <c r="BP37" s="75">
        <f t="shared" si="25"/>
        <v>316327</v>
      </c>
      <c r="BQ37" s="75">
        <f t="shared" si="26"/>
        <v>159714</v>
      </c>
      <c r="BR37" s="75">
        <f t="shared" si="27"/>
        <v>40854</v>
      </c>
      <c r="BS37" s="75">
        <f t="shared" si="28"/>
        <v>118860</v>
      </c>
      <c r="BT37" s="75">
        <f t="shared" si="29"/>
        <v>0</v>
      </c>
      <c r="BU37" s="75">
        <f t="shared" si="30"/>
        <v>0</v>
      </c>
      <c r="BV37" s="75">
        <f t="shared" si="31"/>
        <v>47774</v>
      </c>
      <c r="BW37" s="75">
        <f t="shared" si="32"/>
        <v>16830</v>
      </c>
      <c r="BX37" s="75">
        <f t="shared" si="33"/>
        <v>30944</v>
      </c>
      <c r="BY37" s="75">
        <f t="shared" si="34"/>
        <v>0</v>
      </c>
      <c r="BZ37" s="75">
        <f t="shared" si="35"/>
        <v>0</v>
      </c>
      <c r="CA37" s="75">
        <f t="shared" si="36"/>
        <v>108839</v>
      </c>
      <c r="CB37" s="75">
        <f t="shared" si="37"/>
        <v>82403</v>
      </c>
      <c r="CC37" s="75">
        <f t="shared" si="38"/>
        <v>19190</v>
      </c>
      <c r="CD37" s="75">
        <f t="shared" si="39"/>
        <v>0</v>
      </c>
      <c r="CE37" s="75">
        <f t="shared" si="40"/>
        <v>7246</v>
      </c>
      <c r="CF37" s="76">
        <f t="shared" si="41"/>
        <v>168661</v>
      </c>
      <c r="CG37" s="75">
        <f t="shared" si="42"/>
        <v>0</v>
      </c>
      <c r="CH37" s="75">
        <f t="shared" si="43"/>
        <v>0</v>
      </c>
      <c r="CI37" s="75">
        <f t="shared" si="44"/>
        <v>316893</v>
      </c>
    </row>
    <row r="38" spans="1:87" s="50" customFormat="1" ht="12" customHeight="1">
      <c r="A38" s="53" t="s">
        <v>121</v>
      </c>
      <c r="B38" s="54" t="s">
        <v>201</v>
      </c>
      <c r="C38" s="53" t="s">
        <v>202</v>
      </c>
      <c r="D38" s="75">
        <f t="shared" si="3"/>
        <v>0</v>
      </c>
      <c r="E38" s="75">
        <f t="shared" si="4"/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6">
        <v>15074</v>
      </c>
      <c r="L38" s="75">
        <f t="shared" si="5"/>
        <v>0</v>
      </c>
      <c r="M38" s="75">
        <f t="shared" si="6"/>
        <v>0</v>
      </c>
      <c r="N38" s="75">
        <v>0</v>
      </c>
      <c r="O38" s="75">
        <v>0</v>
      </c>
      <c r="P38" s="75">
        <v>0</v>
      </c>
      <c r="Q38" s="75">
        <v>0</v>
      </c>
      <c r="R38" s="75">
        <f t="shared" si="7"/>
        <v>0</v>
      </c>
      <c r="S38" s="75">
        <v>0</v>
      </c>
      <c r="T38" s="75">
        <v>0</v>
      </c>
      <c r="U38" s="75">
        <v>0</v>
      </c>
      <c r="V38" s="75">
        <v>0</v>
      </c>
      <c r="W38" s="75">
        <f t="shared" si="8"/>
        <v>0</v>
      </c>
      <c r="X38" s="75">
        <v>0</v>
      </c>
      <c r="Y38" s="75">
        <v>0</v>
      </c>
      <c r="Z38" s="75">
        <v>0</v>
      </c>
      <c r="AA38" s="75">
        <v>0</v>
      </c>
      <c r="AB38" s="76">
        <v>224322</v>
      </c>
      <c r="AC38" s="75">
        <v>0</v>
      </c>
      <c r="AD38" s="75">
        <v>0</v>
      </c>
      <c r="AE38" s="75">
        <f t="shared" si="9"/>
        <v>0</v>
      </c>
      <c r="AF38" s="75">
        <f t="shared" si="10"/>
        <v>0</v>
      </c>
      <c r="AG38" s="75">
        <f t="shared" si="11"/>
        <v>0</v>
      </c>
      <c r="AH38" s="75">
        <v>0</v>
      </c>
      <c r="AI38" s="75">
        <v>0</v>
      </c>
      <c r="AJ38" s="75">
        <v>0</v>
      </c>
      <c r="AK38" s="75">
        <v>0</v>
      </c>
      <c r="AL38" s="75">
        <v>0</v>
      </c>
      <c r="AM38" s="76">
        <v>3775</v>
      </c>
      <c r="AN38" s="75">
        <f t="shared" si="12"/>
        <v>0</v>
      </c>
      <c r="AO38" s="75">
        <f t="shared" si="13"/>
        <v>0</v>
      </c>
      <c r="AP38" s="75">
        <v>0</v>
      </c>
      <c r="AQ38" s="75">
        <v>0</v>
      </c>
      <c r="AR38" s="75">
        <v>0</v>
      </c>
      <c r="AS38" s="75">
        <v>0</v>
      </c>
      <c r="AT38" s="75">
        <f t="shared" si="14"/>
        <v>0</v>
      </c>
      <c r="AU38" s="75">
        <v>0</v>
      </c>
      <c r="AV38" s="75">
        <v>0</v>
      </c>
      <c r="AW38" s="75">
        <v>0</v>
      </c>
      <c r="AX38" s="75">
        <v>0</v>
      </c>
      <c r="AY38" s="75">
        <f t="shared" si="15"/>
        <v>0</v>
      </c>
      <c r="AZ38" s="75">
        <v>0</v>
      </c>
      <c r="BA38" s="75">
        <v>0</v>
      </c>
      <c r="BB38" s="75">
        <v>0</v>
      </c>
      <c r="BC38" s="75">
        <v>0</v>
      </c>
      <c r="BD38" s="76">
        <v>39445</v>
      </c>
      <c r="BE38" s="75">
        <v>0</v>
      </c>
      <c r="BF38" s="75">
        <v>0</v>
      </c>
      <c r="BG38" s="75">
        <f t="shared" si="16"/>
        <v>0</v>
      </c>
      <c r="BH38" s="75">
        <f t="shared" si="17"/>
        <v>0</v>
      </c>
      <c r="BI38" s="75">
        <f t="shared" si="18"/>
        <v>0</v>
      </c>
      <c r="BJ38" s="75">
        <f t="shared" si="19"/>
        <v>0</v>
      </c>
      <c r="BK38" s="75">
        <f t="shared" si="20"/>
        <v>0</v>
      </c>
      <c r="BL38" s="75">
        <f t="shared" si="21"/>
        <v>0</v>
      </c>
      <c r="BM38" s="75">
        <f t="shared" si="22"/>
        <v>0</v>
      </c>
      <c r="BN38" s="75">
        <f t="shared" si="23"/>
        <v>0</v>
      </c>
      <c r="BO38" s="76">
        <f t="shared" si="24"/>
        <v>18849</v>
      </c>
      <c r="BP38" s="75">
        <f t="shared" si="25"/>
        <v>0</v>
      </c>
      <c r="BQ38" s="75">
        <f t="shared" si="26"/>
        <v>0</v>
      </c>
      <c r="BR38" s="75">
        <f t="shared" si="27"/>
        <v>0</v>
      </c>
      <c r="BS38" s="75">
        <f t="shared" si="28"/>
        <v>0</v>
      </c>
      <c r="BT38" s="75">
        <f t="shared" si="29"/>
        <v>0</v>
      </c>
      <c r="BU38" s="75">
        <f t="shared" si="30"/>
        <v>0</v>
      </c>
      <c r="BV38" s="75">
        <f t="shared" si="31"/>
        <v>0</v>
      </c>
      <c r="BW38" s="75">
        <f t="shared" si="32"/>
        <v>0</v>
      </c>
      <c r="BX38" s="75">
        <f t="shared" si="33"/>
        <v>0</v>
      </c>
      <c r="BY38" s="75">
        <f t="shared" si="34"/>
        <v>0</v>
      </c>
      <c r="BZ38" s="75">
        <f t="shared" si="35"/>
        <v>0</v>
      </c>
      <c r="CA38" s="75">
        <f t="shared" si="36"/>
        <v>0</v>
      </c>
      <c r="CB38" s="75">
        <f t="shared" si="37"/>
        <v>0</v>
      </c>
      <c r="CC38" s="75">
        <f t="shared" si="38"/>
        <v>0</v>
      </c>
      <c r="CD38" s="75">
        <f t="shared" si="39"/>
        <v>0</v>
      </c>
      <c r="CE38" s="75">
        <f t="shared" si="40"/>
        <v>0</v>
      </c>
      <c r="CF38" s="76">
        <f t="shared" si="41"/>
        <v>263767</v>
      </c>
      <c r="CG38" s="75">
        <f t="shared" si="42"/>
        <v>0</v>
      </c>
      <c r="CH38" s="75">
        <f t="shared" si="43"/>
        <v>0</v>
      </c>
      <c r="CI38" s="75">
        <f t="shared" si="44"/>
        <v>0</v>
      </c>
    </row>
    <row r="39" spans="1:87" s="50" customFormat="1" ht="12" customHeight="1">
      <c r="A39" s="53" t="s">
        <v>121</v>
      </c>
      <c r="B39" s="54" t="s">
        <v>203</v>
      </c>
      <c r="C39" s="53" t="s">
        <v>204</v>
      </c>
      <c r="D39" s="75">
        <f t="shared" si="3"/>
        <v>181091</v>
      </c>
      <c r="E39" s="75">
        <f t="shared" si="4"/>
        <v>181091</v>
      </c>
      <c r="F39" s="75">
        <v>0</v>
      </c>
      <c r="G39" s="75">
        <v>180398</v>
      </c>
      <c r="H39" s="75">
        <v>0</v>
      </c>
      <c r="I39" s="75">
        <v>693</v>
      </c>
      <c r="J39" s="75">
        <v>0</v>
      </c>
      <c r="K39" s="76">
        <v>0</v>
      </c>
      <c r="L39" s="75">
        <f t="shared" si="5"/>
        <v>246793</v>
      </c>
      <c r="M39" s="75">
        <f t="shared" si="6"/>
        <v>21187</v>
      </c>
      <c r="N39" s="75">
        <v>15326</v>
      </c>
      <c r="O39" s="75">
        <v>0</v>
      </c>
      <c r="P39" s="75">
        <v>5861</v>
      </c>
      <c r="Q39" s="75">
        <v>0</v>
      </c>
      <c r="R39" s="75">
        <f t="shared" si="7"/>
        <v>42571</v>
      </c>
      <c r="S39" s="75">
        <v>0</v>
      </c>
      <c r="T39" s="75">
        <v>42571</v>
      </c>
      <c r="U39" s="75">
        <v>0</v>
      </c>
      <c r="V39" s="75">
        <v>0</v>
      </c>
      <c r="W39" s="75">
        <f t="shared" si="8"/>
        <v>183035</v>
      </c>
      <c r="X39" s="75">
        <v>108027</v>
      </c>
      <c r="Y39" s="75">
        <v>63454</v>
      </c>
      <c r="Z39" s="75">
        <v>11554</v>
      </c>
      <c r="AA39" s="75">
        <v>0</v>
      </c>
      <c r="AB39" s="76">
        <v>66748</v>
      </c>
      <c r="AC39" s="75">
        <v>0</v>
      </c>
      <c r="AD39" s="75">
        <v>303</v>
      </c>
      <c r="AE39" s="75">
        <f t="shared" si="9"/>
        <v>428187</v>
      </c>
      <c r="AF39" s="75">
        <f t="shared" si="10"/>
        <v>0</v>
      </c>
      <c r="AG39" s="75">
        <f t="shared" si="11"/>
        <v>0</v>
      </c>
      <c r="AH39" s="75">
        <v>0</v>
      </c>
      <c r="AI39" s="75">
        <v>0</v>
      </c>
      <c r="AJ39" s="75">
        <v>0</v>
      </c>
      <c r="AK39" s="75">
        <v>0</v>
      </c>
      <c r="AL39" s="75">
        <v>0</v>
      </c>
      <c r="AM39" s="76">
        <v>0</v>
      </c>
      <c r="AN39" s="75">
        <f t="shared" si="12"/>
        <v>13562</v>
      </c>
      <c r="AO39" s="75">
        <f t="shared" si="13"/>
        <v>6267</v>
      </c>
      <c r="AP39" s="75">
        <v>6267</v>
      </c>
      <c r="AQ39" s="75">
        <v>0</v>
      </c>
      <c r="AR39" s="75">
        <v>0</v>
      </c>
      <c r="AS39" s="75">
        <v>0</v>
      </c>
      <c r="AT39" s="75">
        <f t="shared" si="14"/>
        <v>0</v>
      </c>
      <c r="AU39" s="75">
        <v>0</v>
      </c>
      <c r="AV39" s="75">
        <v>0</v>
      </c>
      <c r="AW39" s="75">
        <v>0</v>
      </c>
      <c r="AX39" s="75">
        <v>0</v>
      </c>
      <c r="AY39" s="75">
        <f t="shared" si="15"/>
        <v>7295</v>
      </c>
      <c r="AZ39" s="75">
        <v>7295</v>
      </c>
      <c r="BA39" s="75">
        <v>0</v>
      </c>
      <c r="BB39" s="75">
        <v>0</v>
      </c>
      <c r="BC39" s="75">
        <v>0</v>
      </c>
      <c r="BD39" s="76">
        <v>96504</v>
      </c>
      <c r="BE39" s="75">
        <v>0</v>
      </c>
      <c r="BF39" s="75">
        <v>0</v>
      </c>
      <c r="BG39" s="75">
        <f t="shared" si="16"/>
        <v>13562</v>
      </c>
      <c r="BH39" s="75">
        <f t="shared" si="17"/>
        <v>181091</v>
      </c>
      <c r="BI39" s="75">
        <f t="shared" si="18"/>
        <v>181091</v>
      </c>
      <c r="BJ39" s="75">
        <f t="shared" si="19"/>
        <v>0</v>
      </c>
      <c r="BK39" s="75">
        <f t="shared" si="20"/>
        <v>180398</v>
      </c>
      <c r="BL39" s="75">
        <f t="shared" si="21"/>
        <v>0</v>
      </c>
      <c r="BM39" s="75">
        <f t="shared" si="22"/>
        <v>693</v>
      </c>
      <c r="BN39" s="75">
        <f t="shared" si="23"/>
        <v>0</v>
      </c>
      <c r="BO39" s="76">
        <f t="shared" si="24"/>
        <v>0</v>
      </c>
      <c r="BP39" s="75">
        <f t="shared" si="25"/>
        <v>260355</v>
      </c>
      <c r="BQ39" s="75">
        <f t="shared" si="26"/>
        <v>27454</v>
      </c>
      <c r="BR39" s="75">
        <f t="shared" si="27"/>
        <v>21593</v>
      </c>
      <c r="BS39" s="75">
        <f t="shared" si="28"/>
        <v>0</v>
      </c>
      <c r="BT39" s="75">
        <f t="shared" si="29"/>
        <v>5861</v>
      </c>
      <c r="BU39" s="75">
        <f t="shared" si="30"/>
        <v>0</v>
      </c>
      <c r="BV39" s="75">
        <f t="shared" si="31"/>
        <v>42571</v>
      </c>
      <c r="BW39" s="75">
        <f t="shared" si="32"/>
        <v>0</v>
      </c>
      <c r="BX39" s="75">
        <f t="shared" si="33"/>
        <v>42571</v>
      </c>
      <c r="BY39" s="75">
        <f t="shared" si="34"/>
        <v>0</v>
      </c>
      <c r="BZ39" s="75">
        <f t="shared" si="35"/>
        <v>0</v>
      </c>
      <c r="CA39" s="75">
        <f t="shared" si="36"/>
        <v>190330</v>
      </c>
      <c r="CB39" s="75">
        <f t="shared" si="37"/>
        <v>115322</v>
      </c>
      <c r="CC39" s="75">
        <f t="shared" si="38"/>
        <v>63454</v>
      </c>
      <c r="CD39" s="75">
        <f t="shared" si="39"/>
        <v>11554</v>
      </c>
      <c r="CE39" s="75">
        <f t="shared" si="40"/>
        <v>0</v>
      </c>
      <c r="CF39" s="76">
        <f t="shared" si="41"/>
        <v>163252</v>
      </c>
      <c r="CG39" s="75">
        <f t="shared" si="42"/>
        <v>0</v>
      </c>
      <c r="CH39" s="75">
        <f t="shared" si="43"/>
        <v>303</v>
      </c>
      <c r="CI39" s="75">
        <f t="shared" si="44"/>
        <v>441749</v>
      </c>
    </row>
    <row r="40" spans="1:87" s="50" customFormat="1" ht="12" customHeight="1">
      <c r="A40" s="53" t="s">
        <v>121</v>
      </c>
      <c r="B40" s="54" t="s">
        <v>205</v>
      </c>
      <c r="C40" s="53" t="s">
        <v>206</v>
      </c>
      <c r="D40" s="75">
        <f aca="true" t="shared" si="45" ref="D40:D71">+SUM(E40,J40)</f>
        <v>0</v>
      </c>
      <c r="E40" s="75">
        <f aca="true" t="shared" si="46" ref="E40:E71">+SUM(F40:I40)</f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6">
        <v>0</v>
      </c>
      <c r="L40" s="75">
        <f aca="true" t="shared" si="47" ref="L40:L71">+SUM(M40,R40,V40,W40,AC40)</f>
        <v>337507</v>
      </c>
      <c r="M40" s="75">
        <f aca="true" t="shared" si="48" ref="M40:M71">+SUM(N40:Q40)</f>
        <v>72532</v>
      </c>
      <c r="N40" s="75">
        <v>8889</v>
      </c>
      <c r="O40" s="75">
        <v>63643</v>
      </c>
      <c r="P40" s="75">
        <v>0</v>
      </c>
      <c r="Q40" s="75">
        <v>0</v>
      </c>
      <c r="R40" s="75">
        <f aca="true" t="shared" si="49" ref="R40:R71">+SUM(S40:U40)</f>
        <v>128462</v>
      </c>
      <c r="S40" s="75">
        <v>6971</v>
      </c>
      <c r="T40" s="75">
        <v>113211</v>
      </c>
      <c r="U40" s="75">
        <v>8280</v>
      </c>
      <c r="V40" s="75">
        <v>0</v>
      </c>
      <c r="W40" s="75">
        <f aca="true" t="shared" si="50" ref="W40:W71">+SUM(X40:AA40)</f>
        <v>136513</v>
      </c>
      <c r="X40" s="75">
        <v>1923</v>
      </c>
      <c r="Y40" s="75">
        <v>132048</v>
      </c>
      <c r="Z40" s="75">
        <v>823</v>
      </c>
      <c r="AA40" s="75">
        <v>1719</v>
      </c>
      <c r="AB40" s="76">
        <v>80587</v>
      </c>
      <c r="AC40" s="75">
        <v>0</v>
      </c>
      <c r="AD40" s="75">
        <v>289</v>
      </c>
      <c r="AE40" s="75">
        <f aca="true" t="shared" si="51" ref="AE40:AE71">+SUM(D40,L40,AD40)</f>
        <v>337796</v>
      </c>
      <c r="AF40" s="75">
        <f aca="true" t="shared" si="52" ref="AF40:AF71">+SUM(AG40,AL40)</f>
        <v>0</v>
      </c>
      <c r="AG40" s="75">
        <f aca="true" t="shared" si="53" ref="AG40:AG71">+SUM(AH40:AK40)</f>
        <v>0</v>
      </c>
      <c r="AH40" s="75">
        <v>0</v>
      </c>
      <c r="AI40" s="75">
        <v>0</v>
      </c>
      <c r="AJ40" s="75">
        <v>0</v>
      </c>
      <c r="AK40" s="75">
        <v>0</v>
      </c>
      <c r="AL40" s="75">
        <v>0</v>
      </c>
      <c r="AM40" s="76">
        <v>0</v>
      </c>
      <c r="AN40" s="75">
        <f aca="true" t="shared" si="54" ref="AN40:AN71">+SUM(AO40,AT40,AX40,AY40,BE40)</f>
        <v>10280</v>
      </c>
      <c r="AO40" s="75">
        <f aca="true" t="shared" si="55" ref="AO40:AO71">+SUM(AP40:AS40)</f>
        <v>0</v>
      </c>
      <c r="AP40" s="75">
        <v>0</v>
      </c>
      <c r="AQ40" s="75">
        <v>0</v>
      </c>
      <c r="AR40" s="75">
        <v>0</v>
      </c>
      <c r="AS40" s="75">
        <v>0</v>
      </c>
      <c r="AT40" s="75">
        <f aca="true" t="shared" si="56" ref="AT40:AT71">+SUM(AU40:AW40)</f>
        <v>0</v>
      </c>
      <c r="AU40" s="75">
        <v>0</v>
      </c>
      <c r="AV40" s="75">
        <v>0</v>
      </c>
      <c r="AW40" s="75">
        <v>0</v>
      </c>
      <c r="AX40" s="75">
        <v>0</v>
      </c>
      <c r="AY40" s="75">
        <f aca="true" t="shared" si="57" ref="AY40:AY71">+SUM(AZ40:BC40)</f>
        <v>10280</v>
      </c>
      <c r="AZ40" s="75">
        <v>10280</v>
      </c>
      <c r="BA40" s="75">
        <v>0</v>
      </c>
      <c r="BB40" s="75">
        <v>0</v>
      </c>
      <c r="BC40" s="75">
        <v>0</v>
      </c>
      <c r="BD40" s="76">
        <v>65222</v>
      </c>
      <c r="BE40" s="75">
        <v>0</v>
      </c>
      <c r="BF40" s="75">
        <v>0</v>
      </c>
      <c r="BG40" s="75">
        <f aca="true" t="shared" si="58" ref="BG40:BG71">+SUM(BF40,AN40,AF40)</f>
        <v>10280</v>
      </c>
      <c r="BH40" s="75">
        <f t="shared" si="17"/>
        <v>0</v>
      </c>
      <c r="BI40" s="75">
        <f t="shared" si="18"/>
        <v>0</v>
      </c>
      <c r="BJ40" s="75">
        <f t="shared" si="19"/>
        <v>0</v>
      </c>
      <c r="BK40" s="75">
        <f t="shared" si="20"/>
        <v>0</v>
      </c>
      <c r="BL40" s="75">
        <f t="shared" si="21"/>
        <v>0</v>
      </c>
      <c r="BM40" s="75">
        <f t="shared" si="22"/>
        <v>0</v>
      </c>
      <c r="BN40" s="75">
        <f t="shared" si="23"/>
        <v>0</v>
      </c>
      <c r="BO40" s="76">
        <f t="shared" si="24"/>
        <v>0</v>
      </c>
      <c r="BP40" s="75">
        <f t="shared" si="25"/>
        <v>347787</v>
      </c>
      <c r="BQ40" s="75">
        <f t="shared" si="26"/>
        <v>72532</v>
      </c>
      <c r="BR40" s="75">
        <f t="shared" si="27"/>
        <v>8889</v>
      </c>
      <c r="BS40" s="75">
        <f t="shared" si="28"/>
        <v>63643</v>
      </c>
      <c r="BT40" s="75">
        <f t="shared" si="29"/>
        <v>0</v>
      </c>
      <c r="BU40" s="75">
        <f t="shared" si="30"/>
        <v>0</v>
      </c>
      <c r="BV40" s="75">
        <f t="shared" si="31"/>
        <v>128462</v>
      </c>
      <c r="BW40" s="75">
        <f t="shared" si="32"/>
        <v>6971</v>
      </c>
      <c r="BX40" s="75">
        <f t="shared" si="33"/>
        <v>113211</v>
      </c>
      <c r="BY40" s="75">
        <f t="shared" si="34"/>
        <v>8280</v>
      </c>
      <c r="BZ40" s="75">
        <f t="shared" si="35"/>
        <v>0</v>
      </c>
      <c r="CA40" s="75">
        <f t="shared" si="36"/>
        <v>146793</v>
      </c>
      <c r="CB40" s="75">
        <f t="shared" si="37"/>
        <v>12203</v>
      </c>
      <c r="CC40" s="75">
        <f t="shared" si="38"/>
        <v>132048</v>
      </c>
      <c r="CD40" s="75">
        <f t="shared" si="39"/>
        <v>823</v>
      </c>
      <c r="CE40" s="75">
        <f t="shared" si="40"/>
        <v>1719</v>
      </c>
      <c r="CF40" s="76">
        <f t="shared" si="41"/>
        <v>145809</v>
      </c>
      <c r="CG40" s="75">
        <f t="shared" si="42"/>
        <v>0</v>
      </c>
      <c r="CH40" s="75">
        <f t="shared" si="43"/>
        <v>289</v>
      </c>
      <c r="CI40" s="75">
        <f t="shared" si="44"/>
        <v>348076</v>
      </c>
    </row>
    <row r="41" spans="1:87" s="50" customFormat="1" ht="12" customHeight="1">
      <c r="A41" s="53" t="s">
        <v>121</v>
      </c>
      <c r="B41" s="54" t="s">
        <v>207</v>
      </c>
      <c r="C41" s="53" t="s">
        <v>208</v>
      </c>
      <c r="D41" s="75">
        <f t="shared" si="45"/>
        <v>0</v>
      </c>
      <c r="E41" s="75">
        <f t="shared" si="46"/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6">
        <v>0</v>
      </c>
      <c r="L41" s="75">
        <f t="shared" si="47"/>
        <v>13196</v>
      </c>
      <c r="M41" s="75">
        <f t="shared" si="48"/>
        <v>9044</v>
      </c>
      <c r="N41" s="75">
        <v>9044</v>
      </c>
      <c r="O41" s="75">
        <v>0</v>
      </c>
      <c r="P41" s="75">
        <v>0</v>
      </c>
      <c r="Q41" s="75">
        <v>0</v>
      </c>
      <c r="R41" s="75">
        <f t="shared" si="49"/>
        <v>720</v>
      </c>
      <c r="S41" s="75">
        <v>0</v>
      </c>
      <c r="T41" s="75">
        <v>0</v>
      </c>
      <c r="U41" s="75">
        <v>720</v>
      </c>
      <c r="V41" s="75">
        <v>3432</v>
      </c>
      <c r="W41" s="75">
        <f t="shared" si="50"/>
        <v>0</v>
      </c>
      <c r="X41" s="75">
        <v>0</v>
      </c>
      <c r="Y41" s="75">
        <v>0</v>
      </c>
      <c r="Z41" s="75">
        <v>0</v>
      </c>
      <c r="AA41" s="75">
        <v>0</v>
      </c>
      <c r="AB41" s="76">
        <v>221875</v>
      </c>
      <c r="AC41" s="75">
        <v>0</v>
      </c>
      <c r="AD41" s="75">
        <v>0</v>
      </c>
      <c r="AE41" s="75">
        <f t="shared" si="51"/>
        <v>13196</v>
      </c>
      <c r="AF41" s="75">
        <f t="shared" si="52"/>
        <v>0</v>
      </c>
      <c r="AG41" s="75">
        <f t="shared" si="53"/>
        <v>0</v>
      </c>
      <c r="AH41" s="75">
        <v>0</v>
      </c>
      <c r="AI41" s="75">
        <v>0</v>
      </c>
      <c r="AJ41" s="75">
        <v>0</v>
      </c>
      <c r="AK41" s="75">
        <v>0</v>
      </c>
      <c r="AL41" s="75">
        <v>0</v>
      </c>
      <c r="AM41" s="76">
        <v>27266</v>
      </c>
      <c r="AN41" s="75">
        <f t="shared" si="54"/>
        <v>4082</v>
      </c>
      <c r="AO41" s="75">
        <f t="shared" si="55"/>
        <v>4082</v>
      </c>
      <c r="AP41" s="75">
        <v>4082</v>
      </c>
      <c r="AQ41" s="75">
        <v>0</v>
      </c>
      <c r="AR41" s="75">
        <v>0</v>
      </c>
      <c r="AS41" s="75">
        <v>0</v>
      </c>
      <c r="AT41" s="75">
        <f t="shared" si="56"/>
        <v>0</v>
      </c>
      <c r="AU41" s="75">
        <v>0</v>
      </c>
      <c r="AV41" s="75">
        <v>0</v>
      </c>
      <c r="AW41" s="75">
        <v>0</v>
      </c>
      <c r="AX41" s="75">
        <v>0</v>
      </c>
      <c r="AY41" s="75">
        <f t="shared" si="57"/>
        <v>0</v>
      </c>
      <c r="AZ41" s="75">
        <v>0</v>
      </c>
      <c r="BA41" s="75">
        <v>0</v>
      </c>
      <c r="BB41" s="75">
        <v>0</v>
      </c>
      <c r="BC41" s="75">
        <v>0</v>
      </c>
      <c r="BD41" s="76">
        <v>31917</v>
      </c>
      <c r="BE41" s="75">
        <v>0</v>
      </c>
      <c r="BF41" s="75">
        <v>0</v>
      </c>
      <c r="BG41" s="75">
        <f t="shared" si="58"/>
        <v>4082</v>
      </c>
      <c r="BH41" s="75">
        <f t="shared" si="17"/>
        <v>0</v>
      </c>
      <c r="BI41" s="75">
        <f t="shared" si="18"/>
        <v>0</v>
      </c>
      <c r="BJ41" s="75">
        <f t="shared" si="19"/>
        <v>0</v>
      </c>
      <c r="BK41" s="75">
        <f t="shared" si="20"/>
        <v>0</v>
      </c>
      <c r="BL41" s="75">
        <f t="shared" si="21"/>
        <v>0</v>
      </c>
      <c r="BM41" s="75">
        <f t="shared" si="22"/>
        <v>0</v>
      </c>
      <c r="BN41" s="75">
        <f t="shared" si="23"/>
        <v>0</v>
      </c>
      <c r="BO41" s="76">
        <f t="shared" si="24"/>
        <v>27266</v>
      </c>
      <c r="BP41" s="75">
        <f t="shared" si="25"/>
        <v>17278</v>
      </c>
      <c r="BQ41" s="75">
        <f t="shared" si="26"/>
        <v>13126</v>
      </c>
      <c r="BR41" s="75">
        <f t="shared" si="27"/>
        <v>13126</v>
      </c>
      <c r="BS41" s="75">
        <f t="shared" si="28"/>
        <v>0</v>
      </c>
      <c r="BT41" s="75">
        <f t="shared" si="29"/>
        <v>0</v>
      </c>
      <c r="BU41" s="75">
        <f t="shared" si="30"/>
        <v>0</v>
      </c>
      <c r="BV41" s="75">
        <f t="shared" si="31"/>
        <v>720</v>
      </c>
      <c r="BW41" s="75">
        <f t="shared" si="32"/>
        <v>0</v>
      </c>
      <c r="BX41" s="75">
        <f t="shared" si="33"/>
        <v>0</v>
      </c>
      <c r="BY41" s="75">
        <f t="shared" si="34"/>
        <v>720</v>
      </c>
      <c r="BZ41" s="75">
        <f t="shared" si="35"/>
        <v>3432</v>
      </c>
      <c r="CA41" s="75">
        <f t="shared" si="36"/>
        <v>0</v>
      </c>
      <c r="CB41" s="75">
        <f t="shared" si="37"/>
        <v>0</v>
      </c>
      <c r="CC41" s="75">
        <f t="shared" si="38"/>
        <v>0</v>
      </c>
      <c r="CD41" s="75">
        <f t="shared" si="39"/>
        <v>0</v>
      </c>
      <c r="CE41" s="75">
        <f t="shared" si="40"/>
        <v>0</v>
      </c>
      <c r="CF41" s="76">
        <f t="shared" si="41"/>
        <v>253792</v>
      </c>
      <c r="CG41" s="75">
        <f t="shared" si="42"/>
        <v>0</v>
      </c>
      <c r="CH41" s="75">
        <f t="shared" si="43"/>
        <v>0</v>
      </c>
      <c r="CI41" s="75">
        <f t="shared" si="44"/>
        <v>17278</v>
      </c>
    </row>
    <row r="42" spans="1:87" s="50" customFormat="1" ht="12" customHeight="1">
      <c r="A42" s="53" t="s">
        <v>121</v>
      </c>
      <c r="B42" s="54" t="s">
        <v>209</v>
      </c>
      <c r="C42" s="53" t="s">
        <v>210</v>
      </c>
      <c r="D42" s="75">
        <f t="shared" si="45"/>
        <v>0</v>
      </c>
      <c r="E42" s="75">
        <f t="shared" si="46"/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6">
        <v>28613</v>
      </c>
      <c r="L42" s="75">
        <f t="shared" si="47"/>
        <v>53164</v>
      </c>
      <c r="M42" s="75">
        <f t="shared" si="48"/>
        <v>7265</v>
      </c>
      <c r="N42" s="75">
        <v>5783</v>
      </c>
      <c r="O42" s="75">
        <v>0</v>
      </c>
      <c r="P42" s="75">
        <v>1482</v>
      </c>
      <c r="Q42" s="75">
        <v>0</v>
      </c>
      <c r="R42" s="75">
        <f t="shared" si="49"/>
        <v>657</v>
      </c>
      <c r="S42" s="75">
        <v>515</v>
      </c>
      <c r="T42" s="75">
        <v>142</v>
      </c>
      <c r="U42" s="75">
        <v>0</v>
      </c>
      <c r="V42" s="75">
        <v>0</v>
      </c>
      <c r="W42" s="75">
        <f t="shared" si="50"/>
        <v>45242</v>
      </c>
      <c r="X42" s="75">
        <v>37277</v>
      </c>
      <c r="Y42" s="75">
        <v>4102</v>
      </c>
      <c r="Z42" s="75">
        <v>0</v>
      </c>
      <c r="AA42" s="75">
        <v>3863</v>
      </c>
      <c r="AB42" s="76">
        <v>115022</v>
      </c>
      <c r="AC42" s="75">
        <v>0</v>
      </c>
      <c r="AD42" s="75">
        <v>0</v>
      </c>
      <c r="AE42" s="75">
        <f t="shared" si="51"/>
        <v>53164</v>
      </c>
      <c r="AF42" s="75">
        <f t="shared" si="52"/>
        <v>0</v>
      </c>
      <c r="AG42" s="75">
        <f t="shared" si="53"/>
        <v>0</v>
      </c>
      <c r="AH42" s="75">
        <v>0</v>
      </c>
      <c r="AI42" s="75">
        <v>0</v>
      </c>
      <c r="AJ42" s="75">
        <v>0</v>
      </c>
      <c r="AK42" s="75">
        <v>0</v>
      </c>
      <c r="AL42" s="75">
        <v>0</v>
      </c>
      <c r="AM42" s="76">
        <v>33643</v>
      </c>
      <c r="AN42" s="75">
        <f t="shared" si="54"/>
        <v>22542</v>
      </c>
      <c r="AO42" s="75">
        <f t="shared" si="55"/>
        <v>5358</v>
      </c>
      <c r="AP42" s="75">
        <v>5358</v>
      </c>
      <c r="AQ42" s="75">
        <v>0</v>
      </c>
      <c r="AR42" s="75">
        <v>0</v>
      </c>
      <c r="AS42" s="75">
        <v>0</v>
      </c>
      <c r="AT42" s="75">
        <f t="shared" si="56"/>
        <v>2441</v>
      </c>
      <c r="AU42" s="75">
        <v>0</v>
      </c>
      <c r="AV42" s="75">
        <v>2441</v>
      </c>
      <c r="AW42" s="75">
        <v>0</v>
      </c>
      <c r="AX42" s="75">
        <v>0</v>
      </c>
      <c r="AY42" s="75">
        <f t="shared" si="57"/>
        <v>14743</v>
      </c>
      <c r="AZ42" s="75">
        <v>9952</v>
      </c>
      <c r="BA42" s="75">
        <v>2602</v>
      </c>
      <c r="BB42" s="75">
        <v>0</v>
      </c>
      <c r="BC42" s="75">
        <v>2189</v>
      </c>
      <c r="BD42" s="76">
        <v>27124</v>
      </c>
      <c r="BE42" s="75">
        <v>0</v>
      </c>
      <c r="BF42" s="75">
        <v>0</v>
      </c>
      <c r="BG42" s="75">
        <f t="shared" si="58"/>
        <v>22542</v>
      </c>
      <c r="BH42" s="75">
        <f t="shared" si="17"/>
        <v>0</v>
      </c>
      <c r="BI42" s="75">
        <f t="shared" si="18"/>
        <v>0</v>
      </c>
      <c r="BJ42" s="75">
        <f t="shared" si="19"/>
        <v>0</v>
      </c>
      <c r="BK42" s="75">
        <f t="shared" si="20"/>
        <v>0</v>
      </c>
      <c r="BL42" s="75">
        <f t="shared" si="21"/>
        <v>0</v>
      </c>
      <c r="BM42" s="75">
        <f t="shared" si="22"/>
        <v>0</v>
      </c>
      <c r="BN42" s="75">
        <f t="shared" si="23"/>
        <v>0</v>
      </c>
      <c r="BO42" s="76">
        <f t="shared" si="24"/>
        <v>62256</v>
      </c>
      <c r="BP42" s="75">
        <f t="shared" si="25"/>
        <v>75706</v>
      </c>
      <c r="BQ42" s="75">
        <f t="shared" si="26"/>
        <v>12623</v>
      </c>
      <c r="BR42" s="75">
        <f t="shared" si="27"/>
        <v>11141</v>
      </c>
      <c r="BS42" s="75">
        <f t="shared" si="28"/>
        <v>0</v>
      </c>
      <c r="BT42" s="75">
        <f t="shared" si="29"/>
        <v>1482</v>
      </c>
      <c r="BU42" s="75">
        <f t="shared" si="30"/>
        <v>0</v>
      </c>
      <c r="BV42" s="75">
        <f t="shared" si="31"/>
        <v>3098</v>
      </c>
      <c r="BW42" s="75">
        <f t="shared" si="32"/>
        <v>515</v>
      </c>
      <c r="BX42" s="75">
        <f t="shared" si="33"/>
        <v>2583</v>
      </c>
      <c r="BY42" s="75">
        <f t="shared" si="34"/>
        <v>0</v>
      </c>
      <c r="BZ42" s="75">
        <f t="shared" si="35"/>
        <v>0</v>
      </c>
      <c r="CA42" s="75">
        <f t="shared" si="36"/>
        <v>59985</v>
      </c>
      <c r="CB42" s="75">
        <f t="shared" si="37"/>
        <v>47229</v>
      </c>
      <c r="CC42" s="75">
        <f t="shared" si="38"/>
        <v>6704</v>
      </c>
      <c r="CD42" s="75">
        <f t="shared" si="39"/>
        <v>0</v>
      </c>
      <c r="CE42" s="75">
        <f t="shared" si="40"/>
        <v>6052</v>
      </c>
      <c r="CF42" s="76">
        <f t="shared" si="41"/>
        <v>142146</v>
      </c>
      <c r="CG42" s="75">
        <f t="shared" si="42"/>
        <v>0</v>
      </c>
      <c r="CH42" s="75">
        <f t="shared" si="43"/>
        <v>0</v>
      </c>
      <c r="CI42" s="75">
        <f t="shared" si="44"/>
        <v>75706</v>
      </c>
    </row>
    <row r="43" spans="1:87" s="50" customFormat="1" ht="12" customHeight="1">
      <c r="A43" s="53" t="s">
        <v>121</v>
      </c>
      <c r="B43" s="54" t="s">
        <v>211</v>
      </c>
      <c r="C43" s="53" t="s">
        <v>212</v>
      </c>
      <c r="D43" s="75">
        <f t="shared" si="45"/>
        <v>0</v>
      </c>
      <c r="E43" s="75">
        <f t="shared" si="46"/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6">
        <v>0</v>
      </c>
      <c r="L43" s="75">
        <f t="shared" si="47"/>
        <v>0</v>
      </c>
      <c r="M43" s="75">
        <f t="shared" si="48"/>
        <v>0</v>
      </c>
      <c r="N43" s="75">
        <v>0</v>
      </c>
      <c r="O43" s="75">
        <v>0</v>
      </c>
      <c r="P43" s="75">
        <v>0</v>
      </c>
      <c r="Q43" s="75">
        <v>0</v>
      </c>
      <c r="R43" s="75">
        <f t="shared" si="49"/>
        <v>0</v>
      </c>
      <c r="S43" s="75">
        <v>0</v>
      </c>
      <c r="T43" s="75">
        <v>0</v>
      </c>
      <c r="U43" s="75">
        <v>0</v>
      </c>
      <c r="V43" s="75">
        <v>0</v>
      </c>
      <c r="W43" s="75">
        <f t="shared" si="50"/>
        <v>0</v>
      </c>
      <c r="X43" s="75">
        <v>0</v>
      </c>
      <c r="Y43" s="75">
        <v>0</v>
      </c>
      <c r="Z43" s="75">
        <v>0</v>
      </c>
      <c r="AA43" s="75">
        <v>0</v>
      </c>
      <c r="AB43" s="76">
        <v>234071</v>
      </c>
      <c r="AC43" s="75">
        <v>0</v>
      </c>
      <c r="AD43" s="75">
        <v>0</v>
      </c>
      <c r="AE43" s="75">
        <f t="shared" si="51"/>
        <v>0</v>
      </c>
      <c r="AF43" s="75">
        <f t="shared" si="52"/>
        <v>0</v>
      </c>
      <c r="AG43" s="75">
        <f t="shared" si="53"/>
        <v>0</v>
      </c>
      <c r="AH43" s="75">
        <v>0</v>
      </c>
      <c r="AI43" s="75">
        <v>0</v>
      </c>
      <c r="AJ43" s="75">
        <v>0</v>
      </c>
      <c r="AK43" s="75">
        <v>0</v>
      </c>
      <c r="AL43" s="75">
        <v>0</v>
      </c>
      <c r="AM43" s="76">
        <v>25193</v>
      </c>
      <c r="AN43" s="75">
        <f t="shared" si="54"/>
        <v>1033</v>
      </c>
      <c r="AO43" s="75">
        <f t="shared" si="55"/>
        <v>0</v>
      </c>
      <c r="AP43" s="75">
        <v>0</v>
      </c>
      <c r="AQ43" s="75">
        <v>0</v>
      </c>
      <c r="AR43" s="75">
        <v>0</v>
      </c>
      <c r="AS43" s="75">
        <v>0</v>
      </c>
      <c r="AT43" s="75">
        <f t="shared" si="56"/>
        <v>0</v>
      </c>
      <c r="AU43" s="75">
        <v>0</v>
      </c>
      <c r="AV43" s="75">
        <v>0</v>
      </c>
      <c r="AW43" s="75">
        <v>0</v>
      </c>
      <c r="AX43" s="75">
        <v>0</v>
      </c>
      <c r="AY43" s="75">
        <f t="shared" si="57"/>
        <v>1033</v>
      </c>
      <c r="AZ43" s="75">
        <v>1033</v>
      </c>
      <c r="BA43" s="75">
        <v>0</v>
      </c>
      <c r="BB43" s="75">
        <v>0</v>
      </c>
      <c r="BC43" s="75">
        <v>0</v>
      </c>
      <c r="BD43" s="76">
        <v>32051</v>
      </c>
      <c r="BE43" s="75">
        <v>0</v>
      </c>
      <c r="BF43" s="75">
        <v>0</v>
      </c>
      <c r="BG43" s="75">
        <f t="shared" si="58"/>
        <v>1033</v>
      </c>
      <c r="BH43" s="75">
        <f t="shared" si="17"/>
        <v>0</v>
      </c>
      <c r="BI43" s="75">
        <f t="shared" si="18"/>
        <v>0</v>
      </c>
      <c r="BJ43" s="75">
        <f t="shared" si="19"/>
        <v>0</v>
      </c>
      <c r="BK43" s="75">
        <f t="shared" si="20"/>
        <v>0</v>
      </c>
      <c r="BL43" s="75">
        <f t="shared" si="21"/>
        <v>0</v>
      </c>
      <c r="BM43" s="75">
        <f t="shared" si="22"/>
        <v>0</v>
      </c>
      <c r="BN43" s="75">
        <f t="shared" si="23"/>
        <v>0</v>
      </c>
      <c r="BO43" s="76">
        <f t="shared" si="24"/>
        <v>25193</v>
      </c>
      <c r="BP43" s="75">
        <f t="shared" si="25"/>
        <v>1033</v>
      </c>
      <c r="BQ43" s="75">
        <f t="shared" si="26"/>
        <v>0</v>
      </c>
      <c r="BR43" s="75">
        <f t="shared" si="27"/>
        <v>0</v>
      </c>
      <c r="BS43" s="75">
        <f t="shared" si="28"/>
        <v>0</v>
      </c>
      <c r="BT43" s="75">
        <f t="shared" si="29"/>
        <v>0</v>
      </c>
      <c r="BU43" s="75">
        <f t="shared" si="30"/>
        <v>0</v>
      </c>
      <c r="BV43" s="75">
        <f t="shared" si="31"/>
        <v>0</v>
      </c>
      <c r="BW43" s="75">
        <f t="shared" si="32"/>
        <v>0</v>
      </c>
      <c r="BX43" s="75">
        <f t="shared" si="33"/>
        <v>0</v>
      </c>
      <c r="BY43" s="75">
        <f t="shared" si="34"/>
        <v>0</v>
      </c>
      <c r="BZ43" s="75">
        <f t="shared" si="35"/>
        <v>0</v>
      </c>
      <c r="CA43" s="75">
        <f t="shared" si="36"/>
        <v>1033</v>
      </c>
      <c r="CB43" s="75">
        <f t="shared" si="37"/>
        <v>1033</v>
      </c>
      <c r="CC43" s="75">
        <f t="shared" si="38"/>
        <v>0</v>
      </c>
      <c r="CD43" s="75">
        <f t="shared" si="39"/>
        <v>0</v>
      </c>
      <c r="CE43" s="75">
        <f t="shared" si="40"/>
        <v>0</v>
      </c>
      <c r="CF43" s="76">
        <f t="shared" si="41"/>
        <v>266122</v>
      </c>
      <c r="CG43" s="75">
        <f t="shared" si="42"/>
        <v>0</v>
      </c>
      <c r="CH43" s="75">
        <f t="shared" si="43"/>
        <v>0</v>
      </c>
      <c r="CI43" s="75">
        <f t="shared" si="44"/>
        <v>1033</v>
      </c>
    </row>
    <row r="44" spans="1:87" s="50" customFormat="1" ht="12" customHeight="1">
      <c r="A44" s="53" t="s">
        <v>121</v>
      </c>
      <c r="B44" s="54" t="s">
        <v>213</v>
      </c>
      <c r="C44" s="53" t="s">
        <v>214</v>
      </c>
      <c r="D44" s="75">
        <f t="shared" si="45"/>
        <v>0</v>
      </c>
      <c r="E44" s="75">
        <f t="shared" si="46"/>
        <v>0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76">
        <v>0</v>
      </c>
      <c r="L44" s="75">
        <f t="shared" si="47"/>
        <v>12775</v>
      </c>
      <c r="M44" s="75">
        <f t="shared" si="48"/>
        <v>6373</v>
      </c>
      <c r="N44" s="75">
        <v>6373</v>
      </c>
      <c r="O44" s="75">
        <v>0</v>
      </c>
      <c r="P44" s="75">
        <v>0</v>
      </c>
      <c r="Q44" s="75">
        <v>0</v>
      </c>
      <c r="R44" s="75">
        <f t="shared" si="49"/>
        <v>0</v>
      </c>
      <c r="S44" s="75">
        <v>0</v>
      </c>
      <c r="T44" s="75">
        <v>0</v>
      </c>
      <c r="U44" s="75">
        <v>0</v>
      </c>
      <c r="V44" s="75">
        <v>0</v>
      </c>
      <c r="W44" s="75">
        <f t="shared" si="50"/>
        <v>6402</v>
      </c>
      <c r="X44" s="75">
        <v>0</v>
      </c>
      <c r="Y44" s="75">
        <v>0</v>
      </c>
      <c r="Z44" s="75">
        <v>6402</v>
      </c>
      <c r="AA44" s="75">
        <v>0</v>
      </c>
      <c r="AB44" s="76">
        <v>330694</v>
      </c>
      <c r="AC44" s="75">
        <v>0</v>
      </c>
      <c r="AD44" s="75">
        <v>4163</v>
      </c>
      <c r="AE44" s="75">
        <f t="shared" si="51"/>
        <v>16938</v>
      </c>
      <c r="AF44" s="75">
        <f t="shared" si="52"/>
        <v>0</v>
      </c>
      <c r="AG44" s="75">
        <f t="shared" si="53"/>
        <v>0</v>
      </c>
      <c r="AH44" s="75">
        <v>0</v>
      </c>
      <c r="AI44" s="75">
        <v>0</v>
      </c>
      <c r="AJ44" s="75">
        <v>0</v>
      </c>
      <c r="AK44" s="75">
        <v>0</v>
      </c>
      <c r="AL44" s="75">
        <v>0</v>
      </c>
      <c r="AM44" s="76">
        <v>0</v>
      </c>
      <c r="AN44" s="75">
        <f t="shared" si="54"/>
        <v>0</v>
      </c>
      <c r="AO44" s="75">
        <f t="shared" si="55"/>
        <v>0</v>
      </c>
      <c r="AP44" s="75">
        <v>0</v>
      </c>
      <c r="AQ44" s="75">
        <v>0</v>
      </c>
      <c r="AR44" s="75">
        <v>0</v>
      </c>
      <c r="AS44" s="75">
        <v>0</v>
      </c>
      <c r="AT44" s="75">
        <f t="shared" si="56"/>
        <v>0</v>
      </c>
      <c r="AU44" s="75">
        <v>0</v>
      </c>
      <c r="AV44" s="75">
        <v>0</v>
      </c>
      <c r="AW44" s="75">
        <v>0</v>
      </c>
      <c r="AX44" s="75">
        <v>0</v>
      </c>
      <c r="AY44" s="75">
        <f t="shared" si="57"/>
        <v>0</v>
      </c>
      <c r="AZ44" s="75">
        <v>0</v>
      </c>
      <c r="BA44" s="75">
        <v>0</v>
      </c>
      <c r="BB44" s="75">
        <v>0</v>
      </c>
      <c r="BC44" s="75">
        <v>0</v>
      </c>
      <c r="BD44" s="76">
        <v>26898</v>
      </c>
      <c r="BE44" s="75">
        <v>0</v>
      </c>
      <c r="BF44" s="75">
        <v>0</v>
      </c>
      <c r="BG44" s="75">
        <f t="shared" si="58"/>
        <v>0</v>
      </c>
      <c r="BH44" s="75">
        <f t="shared" si="17"/>
        <v>0</v>
      </c>
      <c r="BI44" s="75">
        <f t="shared" si="18"/>
        <v>0</v>
      </c>
      <c r="BJ44" s="75">
        <f t="shared" si="19"/>
        <v>0</v>
      </c>
      <c r="BK44" s="75">
        <f t="shared" si="20"/>
        <v>0</v>
      </c>
      <c r="BL44" s="75">
        <f t="shared" si="21"/>
        <v>0</v>
      </c>
      <c r="BM44" s="75">
        <f t="shared" si="22"/>
        <v>0</v>
      </c>
      <c r="BN44" s="75">
        <f t="shared" si="23"/>
        <v>0</v>
      </c>
      <c r="BO44" s="76">
        <f t="shared" si="24"/>
        <v>0</v>
      </c>
      <c r="BP44" s="75">
        <f t="shared" si="25"/>
        <v>12775</v>
      </c>
      <c r="BQ44" s="75">
        <f t="shared" si="26"/>
        <v>6373</v>
      </c>
      <c r="BR44" s="75">
        <f t="shared" si="27"/>
        <v>6373</v>
      </c>
      <c r="BS44" s="75">
        <f t="shared" si="28"/>
        <v>0</v>
      </c>
      <c r="BT44" s="75">
        <f t="shared" si="29"/>
        <v>0</v>
      </c>
      <c r="BU44" s="75">
        <f t="shared" si="30"/>
        <v>0</v>
      </c>
      <c r="BV44" s="75">
        <f t="shared" si="31"/>
        <v>0</v>
      </c>
      <c r="BW44" s="75">
        <f t="shared" si="32"/>
        <v>0</v>
      </c>
      <c r="BX44" s="75">
        <f t="shared" si="33"/>
        <v>0</v>
      </c>
      <c r="BY44" s="75">
        <f t="shared" si="34"/>
        <v>0</v>
      </c>
      <c r="BZ44" s="75">
        <f t="shared" si="35"/>
        <v>0</v>
      </c>
      <c r="CA44" s="75">
        <f t="shared" si="36"/>
        <v>6402</v>
      </c>
      <c r="CB44" s="75">
        <f t="shared" si="37"/>
        <v>0</v>
      </c>
      <c r="CC44" s="75">
        <f t="shared" si="38"/>
        <v>0</v>
      </c>
      <c r="CD44" s="75">
        <f t="shared" si="39"/>
        <v>6402</v>
      </c>
      <c r="CE44" s="75">
        <f t="shared" si="40"/>
        <v>0</v>
      </c>
      <c r="CF44" s="76">
        <f t="shared" si="41"/>
        <v>357592</v>
      </c>
      <c r="CG44" s="75">
        <f t="shared" si="42"/>
        <v>0</v>
      </c>
      <c r="CH44" s="75">
        <f t="shared" si="43"/>
        <v>4163</v>
      </c>
      <c r="CI44" s="75">
        <f t="shared" si="44"/>
        <v>16938</v>
      </c>
    </row>
    <row r="45" spans="1:87" s="50" customFormat="1" ht="12" customHeight="1">
      <c r="A45" s="53" t="s">
        <v>121</v>
      </c>
      <c r="B45" s="54" t="s">
        <v>215</v>
      </c>
      <c r="C45" s="53" t="s">
        <v>216</v>
      </c>
      <c r="D45" s="75">
        <f t="shared" si="45"/>
        <v>0</v>
      </c>
      <c r="E45" s="75">
        <f t="shared" si="46"/>
        <v>0</v>
      </c>
      <c r="F45" s="75">
        <v>0</v>
      </c>
      <c r="G45" s="75">
        <v>0</v>
      </c>
      <c r="H45" s="75">
        <v>0</v>
      </c>
      <c r="I45" s="75">
        <v>0</v>
      </c>
      <c r="J45" s="75">
        <v>0</v>
      </c>
      <c r="K45" s="76">
        <v>36812</v>
      </c>
      <c r="L45" s="75">
        <f t="shared" si="47"/>
        <v>175231</v>
      </c>
      <c r="M45" s="75">
        <f t="shared" si="48"/>
        <v>60439</v>
      </c>
      <c r="N45" s="75">
        <v>5092</v>
      </c>
      <c r="O45" s="75">
        <v>29360</v>
      </c>
      <c r="P45" s="75">
        <v>20345</v>
      </c>
      <c r="Q45" s="75">
        <v>5642</v>
      </c>
      <c r="R45" s="75">
        <f t="shared" si="49"/>
        <v>76322</v>
      </c>
      <c r="S45" s="75">
        <v>5009</v>
      </c>
      <c r="T45" s="75">
        <v>51835</v>
      </c>
      <c r="U45" s="75">
        <v>19478</v>
      </c>
      <c r="V45" s="75">
        <v>5987</v>
      </c>
      <c r="W45" s="75">
        <f t="shared" si="50"/>
        <v>32483</v>
      </c>
      <c r="X45" s="75">
        <v>0</v>
      </c>
      <c r="Y45" s="75">
        <v>30698</v>
      </c>
      <c r="Z45" s="75">
        <v>1785</v>
      </c>
      <c r="AA45" s="75">
        <v>0</v>
      </c>
      <c r="AB45" s="76">
        <v>0</v>
      </c>
      <c r="AC45" s="75">
        <v>0</v>
      </c>
      <c r="AD45" s="75">
        <v>1287</v>
      </c>
      <c r="AE45" s="75">
        <f t="shared" si="51"/>
        <v>176518</v>
      </c>
      <c r="AF45" s="75">
        <f t="shared" si="52"/>
        <v>0</v>
      </c>
      <c r="AG45" s="75">
        <f t="shared" si="53"/>
        <v>0</v>
      </c>
      <c r="AH45" s="75">
        <v>0</v>
      </c>
      <c r="AI45" s="75">
        <v>0</v>
      </c>
      <c r="AJ45" s="75">
        <v>0</v>
      </c>
      <c r="AK45" s="75">
        <v>0</v>
      </c>
      <c r="AL45" s="75">
        <v>0</v>
      </c>
      <c r="AM45" s="76">
        <v>0</v>
      </c>
      <c r="AN45" s="75">
        <f t="shared" si="54"/>
        <v>45548</v>
      </c>
      <c r="AO45" s="75">
        <f t="shared" si="55"/>
        <v>0</v>
      </c>
      <c r="AP45" s="75"/>
      <c r="AQ45" s="75">
        <v>0</v>
      </c>
      <c r="AR45" s="75">
        <v>0</v>
      </c>
      <c r="AS45" s="75">
        <v>0</v>
      </c>
      <c r="AT45" s="75">
        <f t="shared" si="56"/>
        <v>6690</v>
      </c>
      <c r="AU45" s="75">
        <v>0</v>
      </c>
      <c r="AV45" s="75">
        <v>6690</v>
      </c>
      <c r="AW45" s="75">
        <v>0</v>
      </c>
      <c r="AX45" s="75">
        <v>0</v>
      </c>
      <c r="AY45" s="75">
        <f t="shared" si="57"/>
        <v>38858</v>
      </c>
      <c r="AZ45" s="75">
        <v>5258</v>
      </c>
      <c r="BA45" s="75">
        <v>33600</v>
      </c>
      <c r="BB45" s="75">
        <v>0</v>
      </c>
      <c r="BC45" s="75">
        <v>0</v>
      </c>
      <c r="BD45" s="76">
        <v>0</v>
      </c>
      <c r="BE45" s="75">
        <v>0</v>
      </c>
      <c r="BF45" s="75">
        <v>0</v>
      </c>
      <c r="BG45" s="75">
        <f t="shared" si="58"/>
        <v>45548</v>
      </c>
      <c r="BH45" s="75">
        <f t="shared" si="17"/>
        <v>0</v>
      </c>
      <c r="BI45" s="75">
        <f t="shared" si="18"/>
        <v>0</v>
      </c>
      <c r="BJ45" s="75">
        <f t="shared" si="19"/>
        <v>0</v>
      </c>
      <c r="BK45" s="75">
        <f t="shared" si="20"/>
        <v>0</v>
      </c>
      <c r="BL45" s="75">
        <f t="shared" si="21"/>
        <v>0</v>
      </c>
      <c r="BM45" s="75">
        <f t="shared" si="22"/>
        <v>0</v>
      </c>
      <c r="BN45" s="75">
        <f t="shared" si="23"/>
        <v>0</v>
      </c>
      <c r="BO45" s="76">
        <f t="shared" si="24"/>
        <v>36812</v>
      </c>
      <c r="BP45" s="75">
        <f t="shared" si="25"/>
        <v>220779</v>
      </c>
      <c r="BQ45" s="75">
        <f t="shared" si="26"/>
        <v>60439</v>
      </c>
      <c r="BR45" s="75">
        <f t="shared" si="27"/>
        <v>5092</v>
      </c>
      <c r="BS45" s="75">
        <f t="shared" si="28"/>
        <v>29360</v>
      </c>
      <c r="BT45" s="75">
        <f t="shared" si="29"/>
        <v>20345</v>
      </c>
      <c r="BU45" s="75">
        <f t="shared" si="30"/>
        <v>5642</v>
      </c>
      <c r="BV45" s="75">
        <f t="shared" si="31"/>
        <v>83012</v>
      </c>
      <c r="BW45" s="75">
        <f t="shared" si="32"/>
        <v>5009</v>
      </c>
      <c r="BX45" s="75">
        <f t="shared" si="33"/>
        <v>58525</v>
      </c>
      <c r="BY45" s="75">
        <f t="shared" si="34"/>
        <v>19478</v>
      </c>
      <c r="BZ45" s="75">
        <f t="shared" si="35"/>
        <v>5987</v>
      </c>
      <c r="CA45" s="75">
        <f t="shared" si="36"/>
        <v>71341</v>
      </c>
      <c r="CB45" s="75">
        <f t="shared" si="37"/>
        <v>5258</v>
      </c>
      <c r="CC45" s="75">
        <f t="shared" si="38"/>
        <v>64298</v>
      </c>
      <c r="CD45" s="75">
        <f t="shared" si="39"/>
        <v>1785</v>
      </c>
      <c r="CE45" s="75">
        <f t="shared" si="40"/>
        <v>0</v>
      </c>
      <c r="CF45" s="76">
        <f t="shared" si="41"/>
        <v>0</v>
      </c>
      <c r="CG45" s="75">
        <f t="shared" si="42"/>
        <v>0</v>
      </c>
      <c r="CH45" s="75">
        <f t="shared" si="43"/>
        <v>1287</v>
      </c>
      <c r="CI45" s="75">
        <f t="shared" si="44"/>
        <v>222066</v>
      </c>
    </row>
    <row r="46" spans="1:87" s="50" customFormat="1" ht="12" customHeight="1">
      <c r="A46" s="53" t="s">
        <v>121</v>
      </c>
      <c r="B46" s="54" t="s">
        <v>217</v>
      </c>
      <c r="C46" s="53" t="s">
        <v>218</v>
      </c>
      <c r="D46" s="75">
        <f t="shared" si="45"/>
        <v>0</v>
      </c>
      <c r="E46" s="75">
        <f t="shared" si="46"/>
        <v>0</v>
      </c>
      <c r="F46" s="75">
        <v>0</v>
      </c>
      <c r="G46" s="75">
        <v>0</v>
      </c>
      <c r="H46" s="75">
        <v>0</v>
      </c>
      <c r="I46" s="75">
        <v>0</v>
      </c>
      <c r="J46" s="75">
        <v>0</v>
      </c>
      <c r="K46" s="76">
        <v>54970</v>
      </c>
      <c r="L46" s="75">
        <f t="shared" si="47"/>
        <v>155638</v>
      </c>
      <c r="M46" s="75">
        <f t="shared" si="48"/>
        <v>77761</v>
      </c>
      <c r="N46" s="75">
        <v>9814</v>
      </c>
      <c r="O46" s="75">
        <v>31336</v>
      </c>
      <c r="P46" s="75">
        <v>26589</v>
      </c>
      <c r="Q46" s="75">
        <v>10022</v>
      </c>
      <c r="R46" s="75">
        <f t="shared" si="49"/>
        <v>56955</v>
      </c>
      <c r="S46" s="75">
        <v>5309</v>
      </c>
      <c r="T46" s="75">
        <v>47647</v>
      </c>
      <c r="U46" s="75">
        <v>3999</v>
      </c>
      <c r="V46" s="75">
        <v>5608</v>
      </c>
      <c r="W46" s="75">
        <f t="shared" si="50"/>
        <v>14789</v>
      </c>
      <c r="X46" s="75">
        <v>0</v>
      </c>
      <c r="Y46" s="75">
        <v>13828</v>
      </c>
      <c r="Z46" s="75">
        <v>910</v>
      </c>
      <c r="AA46" s="75">
        <v>51</v>
      </c>
      <c r="AB46" s="76">
        <v>0</v>
      </c>
      <c r="AC46" s="75">
        <v>525</v>
      </c>
      <c r="AD46" s="75">
        <v>0</v>
      </c>
      <c r="AE46" s="75">
        <f t="shared" si="51"/>
        <v>155638</v>
      </c>
      <c r="AF46" s="75">
        <f t="shared" si="52"/>
        <v>0</v>
      </c>
      <c r="AG46" s="75">
        <f t="shared" si="53"/>
        <v>0</v>
      </c>
      <c r="AH46" s="75">
        <v>0</v>
      </c>
      <c r="AI46" s="75">
        <v>0</v>
      </c>
      <c r="AJ46" s="75">
        <v>0</v>
      </c>
      <c r="AK46" s="75">
        <v>0</v>
      </c>
      <c r="AL46" s="75">
        <v>0</v>
      </c>
      <c r="AM46" s="76">
        <v>0</v>
      </c>
      <c r="AN46" s="75">
        <f t="shared" si="54"/>
        <v>61978</v>
      </c>
      <c r="AO46" s="75">
        <f t="shared" si="55"/>
        <v>4704</v>
      </c>
      <c r="AP46" s="75">
        <v>4704</v>
      </c>
      <c r="AQ46" s="75">
        <v>0</v>
      </c>
      <c r="AR46" s="75">
        <v>0</v>
      </c>
      <c r="AS46" s="75">
        <v>0</v>
      </c>
      <c r="AT46" s="75">
        <f t="shared" si="56"/>
        <v>31858</v>
      </c>
      <c r="AU46" s="75">
        <v>0</v>
      </c>
      <c r="AV46" s="75">
        <v>31858</v>
      </c>
      <c r="AW46" s="75">
        <v>0</v>
      </c>
      <c r="AX46" s="75">
        <v>0</v>
      </c>
      <c r="AY46" s="75">
        <f t="shared" si="57"/>
        <v>25416</v>
      </c>
      <c r="AZ46" s="75">
        <v>5027</v>
      </c>
      <c r="BA46" s="75">
        <v>20345</v>
      </c>
      <c r="BB46" s="75">
        <v>0</v>
      </c>
      <c r="BC46" s="75">
        <v>44</v>
      </c>
      <c r="BD46" s="76">
        <v>0</v>
      </c>
      <c r="BE46" s="75">
        <v>0</v>
      </c>
      <c r="BF46" s="75">
        <v>34</v>
      </c>
      <c r="BG46" s="75">
        <f t="shared" si="58"/>
        <v>62012</v>
      </c>
      <c r="BH46" s="75">
        <f t="shared" si="17"/>
        <v>0</v>
      </c>
      <c r="BI46" s="75">
        <f t="shared" si="18"/>
        <v>0</v>
      </c>
      <c r="BJ46" s="75">
        <f t="shared" si="19"/>
        <v>0</v>
      </c>
      <c r="BK46" s="75">
        <f t="shared" si="20"/>
        <v>0</v>
      </c>
      <c r="BL46" s="75">
        <f t="shared" si="21"/>
        <v>0</v>
      </c>
      <c r="BM46" s="75">
        <f t="shared" si="22"/>
        <v>0</v>
      </c>
      <c r="BN46" s="75">
        <f t="shared" si="23"/>
        <v>0</v>
      </c>
      <c r="BO46" s="76">
        <f t="shared" si="24"/>
        <v>54970</v>
      </c>
      <c r="BP46" s="75">
        <f t="shared" si="25"/>
        <v>217616</v>
      </c>
      <c r="BQ46" s="75">
        <f t="shared" si="26"/>
        <v>82465</v>
      </c>
      <c r="BR46" s="75">
        <f t="shared" si="27"/>
        <v>14518</v>
      </c>
      <c r="BS46" s="75">
        <f t="shared" si="28"/>
        <v>31336</v>
      </c>
      <c r="BT46" s="75">
        <f t="shared" si="29"/>
        <v>26589</v>
      </c>
      <c r="BU46" s="75">
        <f t="shared" si="30"/>
        <v>10022</v>
      </c>
      <c r="BV46" s="75">
        <f t="shared" si="31"/>
        <v>88813</v>
      </c>
      <c r="BW46" s="75">
        <f t="shared" si="32"/>
        <v>5309</v>
      </c>
      <c r="BX46" s="75">
        <f t="shared" si="33"/>
        <v>79505</v>
      </c>
      <c r="BY46" s="75">
        <f t="shared" si="34"/>
        <v>3999</v>
      </c>
      <c r="BZ46" s="75">
        <f t="shared" si="35"/>
        <v>5608</v>
      </c>
      <c r="CA46" s="75">
        <f t="shared" si="36"/>
        <v>40205</v>
      </c>
      <c r="CB46" s="75">
        <f t="shared" si="37"/>
        <v>5027</v>
      </c>
      <c r="CC46" s="75">
        <f t="shared" si="38"/>
        <v>34173</v>
      </c>
      <c r="CD46" s="75">
        <f t="shared" si="39"/>
        <v>910</v>
      </c>
      <c r="CE46" s="75">
        <f t="shared" si="40"/>
        <v>95</v>
      </c>
      <c r="CF46" s="76">
        <f t="shared" si="41"/>
        <v>0</v>
      </c>
      <c r="CG46" s="75">
        <f t="shared" si="42"/>
        <v>525</v>
      </c>
      <c r="CH46" s="75">
        <f t="shared" si="43"/>
        <v>34</v>
      </c>
      <c r="CI46" s="75">
        <f t="shared" si="44"/>
        <v>217650</v>
      </c>
    </row>
    <row r="47" spans="1:87" s="50" customFormat="1" ht="12" customHeight="1">
      <c r="A47" s="53" t="s">
        <v>121</v>
      </c>
      <c r="B47" s="54" t="s">
        <v>219</v>
      </c>
      <c r="C47" s="53" t="s">
        <v>220</v>
      </c>
      <c r="D47" s="75">
        <f t="shared" si="45"/>
        <v>0</v>
      </c>
      <c r="E47" s="75">
        <f t="shared" si="46"/>
        <v>0</v>
      </c>
      <c r="F47" s="75">
        <v>0</v>
      </c>
      <c r="G47" s="75">
        <v>0</v>
      </c>
      <c r="H47" s="75">
        <v>0</v>
      </c>
      <c r="I47" s="75">
        <v>0</v>
      </c>
      <c r="J47" s="75">
        <v>0</v>
      </c>
      <c r="K47" s="76">
        <v>35445</v>
      </c>
      <c r="L47" s="75">
        <f t="shared" si="47"/>
        <v>230056</v>
      </c>
      <c r="M47" s="75">
        <f t="shared" si="48"/>
        <v>77612</v>
      </c>
      <c r="N47" s="75">
        <v>6814</v>
      </c>
      <c r="O47" s="75">
        <v>25265</v>
      </c>
      <c r="P47" s="75">
        <v>39028</v>
      </c>
      <c r="Q47" s="75">
        <v>6505</v>
      </c>
      <c r="R47" s="75">
        <f t="shared" si="49"/>
        <v>95963</v>
      </c>
      <c r="S47" s="75">
        <v>15067</v>
      </c>
      <c r="T47" s="75">
        <v>76161</v>
      </c>
      <c r="U47" s="75">
        <v>4735</v>
      </c>
      <c r="V47" s="75">
        <v>9555</v>
      </c>
      <c r="W47" s="75">
        <f t="shared" si="50"/>
        <v>46926</v>
      </c>
      <c r="X47" s="75">
        <v>17713</v>
      </c>
      <c r="Y47" s="75">
        <v>29213</v>
      </c>
      <c r="Z47" s="75">
        <v>0</v>
      </c>
      <c r="AA47" s="75">
        <v>0</v>
      </c>
      <c r="AB47" s="76">
        <v>0</v>
      </c>
      <c r="AC47" s="75">
        <v>0</v>
      </c>
      <c r="AD47" s="75">
        <v>0</v>
      </c>
      <c r="AE47" s="75">
        <f t="shared" si="51"/>
        <v>230056</v>
      </c>
      <c r="AF47" s="75">
        <f t="shared" si="52"/>
        <v>0</v>
      </c>
      <c r="AG47" s="75">
        <f t="shared" si="53"/>
        <v>0</v>
      </c>
      <c r="AH47" s="75">
        <v>0</v>
      </c>
      <c r="AI47" s="75">
        <v>0</v>
      </c>
      <c r="AJ47" s="75">
        <v>0</v>
      </c>
      <c r="AK47" s="75">
        <v>0</v>
      </c>
      <c r="AL47" s="75">
        <v>0</v>
      </c>
      <c r="AM47" s="76">
        <v>0</v>
      </c>
      <c r="AN47" s="75">
        <f t="shared" si="54"/>
        <v>96849</v>
      </c>
      <c r="AO47" s="75">
        <f t="shared" si="55"/>
        <v>35402</v>
      </c>
      <c r="AP47" s="75">
        <v>4634</v>
      </c>
      <c r="AQ47" s="75">
        <v>9149</v>
      </c>
      <c r="AR47" s="75">
        <v>21619</v>
      </c>
      <c r="AS47" s="75">
        <v>0</v>
      </c>
      <c r="AT47" s="75">
        <f t="shared" si="56"/>
        <v>55689</v>
      </c>
      <c r="AU47" s="75">
        <v>1971</v>
      </c>
      <c r="AV47" s="75">
        <v>53718</v>
      </c>
      <c r="AW47" s="75">
        <v>0</v>
      </c>
      <c r="AX47" s="75">
        <v>5758</v>
      </c>
      <c r="AY47" s="75">
        <f t="shared" si="57"/>
        <v>0</v>
      </c>
      <c r="AZ47" s="75">
        <v>0</v>
      </c>
      <c r="BA47" s="75">
        <v>0</v>
      </c>
      <c r="BB47" s="75">
        <v>0</v>
      </c>
      <c r="BC47" s="75">
        <v>0</v>
      </c>
      <c r="BD47" s="76">
        <v>0</v>
      </c>
      <c r="BE47" s="75">
        <v>0</v>
      </c>
      <c r="BF47" s="75">
        <v>0</v>
      </c>
      <c r="BG47" s="75">
        <f t="shared" si="58"/>
        <v>96849</v>
      </c>
      <c r="BH47" s="75">
        <f t="shared" si="17"/>
        <v>0</v>
      </c>
      <c r="BI47" s="75">
        <f t="shared" si="18"/>
        <v>0</v>
      </c>
      <c r="BJ47" s="75">
        <f t="shared" si="19"/>
        <v>0</v>
      </c>
      <c r="BK47" s="75">
        <f t="shared" si="20"/>
        <v>0</v>
      </c>
      <c r="BL47" s="75">
        <f t="shared" si="21"/>
        <v>0</v>
      </c>
      <c r="BM47" s="75">
        <f t="shared" si="22"/>
        <v>0</v>
      </c>
      <c r="BN47" s="75">
        <f t="shared" si="23"/>
        <v>0</v>
      </c>
      <c r="BO47" s="76">
        <f t="shared" si="24"/>
        <v>35445</v>
      </c>
      <c r="BP47" s="75">
        <f t="shared" si="25"/>
        <v>326905</v>
      </c>
      <c r="BQ47" s="75">
        <f t="shared" si="26"/>
        <v>113014</v>
      </c>
      <c r="BR47" s="75">
        <f t="shared" si="27"/>
        <v>11448</v>
      </c>
      <c r="BS47" s="75">
        <f t="shared" si="28"/>
        <v>34414</v>
      </c>
      <c r="BT47" s="75">
        <f t="shared" si="29"/>
        <v>60647</v>
      </c>
      <c r="BU47" s="75">
        <f t="shared" si="30"/>
        <v>6505</v>
      </c>
      <c r="BV47" s="75">
        <f t="shared" si="31"/>
        <v>151652</v>
      </c>
      <c r="BW47" s="75">
        <f t="shared" si="32"/>
        <v>17038</v>
      </c>
      <c r="BX47" s="75">
        <f t="shared" si="33"/>
        <v>129879</v>
      </c>
      <c r="BY47" s="75">
        <f t="shared" si="34"/>
        <v>4735</v>
      </c>
      <c r="BZ47" s="75">
        <f t="shared" si="35"/>
        <v>15313</v>
      </c>
      <c r="CA47" s="75">
        <f t="shared" si="36"/>
        <v>46926</v>
      </c>
      <c r="CB47" s="75">
        <f t="shared" si="37"/>
        <v>17713</v>
      </c>
      <c r="CC47" s="75">
        <f t="shared" si="38"/>
        <v>29213</v>
      </c>
      <c r="CD47" s="75">
        <f t="shared" si="39"/>
        <v>0</v>
      </c>
      <c r="CE47" s="75">
        <f t="shared" si="40"/>
        <v>0</v>
      </c>
      <c r="CF47" s="76">
        <f t="shared" si="41"/>
        <v>0</v>
      </c>
      <c r="CG47" s="75">
        <f t="shared" si="42"/>
        <v>0</v>
      </c>
      <c r="CH47" s="75">
        <f t="shared" si="43"/>
        <v>0</v>
      </c>
      <c r="CI47" s="75">
        <f t="shared" si="44"/>
        <v>326905</v>
      </c>
    </row>
    <row r="48" spans="1:87" s="50" customFormat="1" ht="12" customHeight="1">
      <c r="A48" s="53" t="s">
        <v>121</v>
      </c>
      <c r="B48" s="54" t="s">
        <v>221</v>
      </c>
      <c r="C48" s="53" t="s">
        <v>222</v>
      </c>
      <c r="D48" s="75">
        <f t="shared" si="45"/>
        <v>0</v>
      </c>
      <c r="E48" s="75">
        <f t="shared" si="46"/>
        <v>0</v>
      </c>
      <c r="F48" s="75">
        <v>0</v>
      </c>
      <c r="G48" s="75">
        <v>0</v>
      </c>
      <c r="H48" s="75">
        <v>0</v>
      </c>
      <c r="I48" s="75">
        <v>0</v>
      </c>
      <c r="J48" s="75">
        <v>0</v>
      </c>
      <c r="K48" s="76">
        <v>30571</v>
      </c>
      <c r="L48" s="75">
        <f t="shared" si="47"/>
        <v>223957</v>
      </c>
      <c r="M48" s="75">
        <f t="shared" si="48"/>
        <v>36694</v>
      </c>
      <c r="N48" s="75">
        <v>4917</v>
      </c>
      <c r="O48" s="75">
        <v>0</v>
      </c>
      <c r="P48" s="75">
        <v>31777</v>
      </c>
      <c r="Q48" s="75">
        <v>0</v>
      </c>
      <c r="R48" s="75">
        <f t="shared" si="49"/>
        <v>102543</v>
      </c>
      <c r="S48" s="75">
        <v>570</v>
      </c>
      <c r="T48" s="75">
        <v>101973</v>
      </c>
      <c r="U48" s="75">
        <v>0</v>
      </c>
      <c r="V48" s="75">
        <v>0</v>
      </c>
      <c r="W48" s="75">
        <f t="shared" si="50"/>
        <v>84720</v>
      </c>
      <c r="X48" s="75">
        <v>84720</v>
      </c>
      <c r="Y48" s="75">
        <v>0</v>
      </c>
      <c r="Z48" s="75">
        <v>0</v>
      </c>
      <c r="AA48" s="75">
        <v>0</v>
      </c>
      <c r="AB48" s="76">
        <v>0</v>
      </c>
      <c r="AC48" s="75">
        <v>0</v>
      </c>
      <c r="AD48" s="75">
        <v>0</v>
      </c>
      <c r="AE48" s="75">
        <f t="shared" si="51"/>
        <v>223957</v>
      </c>
      <c r="AF48" s="75">
        <f t="shared" si="52"/>
        <v>0</v>
      </c>
      <c r="AG48" s="75">
        <f t="shared" si="53"/>
        <v>0</v>
      </c>
      <c r="AH48" s="75">
        <v>0</v>
      </c>
      <c r="AI48" s="75">
        <v>0</v>
      </c>
      <c r="AJ48" s="75">
        <v>0</v>
      </c>
      <c r="AK48" s="75">
        <v>0</v>
      </c>
      <c r="AL48" s="75">
        <v>0</v>
      </c>
      <c r="AM48" s="76">
        <v>0</v>
      </c>
      <c r="AN48" s="75">
        <f t="shared" si="54"/>
        <v>57347</v>
      </c>
      <c r="AO48" s="75">
        <f t="shared" si="55"/>
        <v>35959</v>
      </c>
      <c r="AP48" s="75">
        <v>4917</v>
      </c>
      <c r="AQ48" s="75">
        <v>10347</v>
      </c>
      <c r="AR48" s="75">
        <v>12581</v>
      </c>
      <c r="AS48" s="75">
        <v>8114</v>
      </c>
      <c r="AT48" s="75">
        <f t="shared" si="56"/>
        <v>21388</v>
      </c>
      <c r="AU48" s="75">
        <v>1033</v>
      </c>
      <c r="AV48" s="75">
        <v>20355</v>
      </c>
      <c r="AW48" s="75">
        <v>0</v>
      </c>
      <c r="AX48" s="75">
        <v>0</v>
      </c>
      <c r="AY48" s="75">
        <f t="shared" si="57"/>
        <v>0</v>
      </c>
      <c r="AZ48" s="75">
        <v>0</v>
      </c>
      <c r="BA48" s="75">
        <v>0</v>
      </c>
      <c r="BB48" s="75">
        <v>0</v>
      </c>
      <c r="BC48" s="75">
        <v>0</v>
      </c>
      <c r="BD48" s="76">
        <v>0</v>
      </c>
      <c r="BE48" s="75">
        <v>0</v>
      </c>
      <c r="BF48" s="75">
        <v>0</v>
      </c>
      <c r="BG48" s="75">
        <f t="shared" si="58"/>
        <v>57347</v>
      </c>
      <c r="BH48" s="75">
        <f t="shared" si="17"/>
        <v>0</v>
      </c>
      <c r="BI48" s="75">
        <f t="shared" si="18"/>
        <v>0</v>
      </c>
      <c r="BJ48" s="75">
        <f t="shared" si="19"/>
        <v>0</v>
      </c>
      <c r="BK48" s="75">
        <f t="shared" si="20"/>
        <v>0</v>
      </c>
      <c r="BL48" s="75">
        <f t="shared" si="21"/>
        <v>0</v>
      </c>
      <c r="BM48" s="75">
        <f t="shared" si="22"/>
        <v>0</v>
      </c>
      <c r="BN48" s="75">
        <f t="shared" si="23"/>
        <v>0</v>
      </c>
      <c r="BO48" s="76">
        <f t="shared" si="24"/>
        <v>30571</v>
      </c>
      <c r="BP48" s="75">
        <f t="shared" si="25"/>
        <v>281304</v>
      </c>
      <c r="BQ48" s="75">
        <f t="shared" si="26"/>
        <v>72653</v>
      </c>
      <c r="BR48" s="75">
        <f t="shared" si="27"/>
        <v>9834</v>
      </c>
      <c r="BS48" s="75">
        <f t="shared" si="28"/>
        <v>10347</v>
      </c>
      <c r="BT48" s="75">
        <f t="shared" si="29"/>
        <v>44358</v>
      </c>
      <c r="BU48" s="75">
        <f t="shared" si="30"/>
        <v>8114</v>
      </c>
      <c r="BV48" s="75">
        <f t="shared" si="31"/>
        <v>123931</v>
      </c>
      <c r="BW48" s="75">
        <f t="shared" si="32"/>
        <v>1603</v>
      </c>
      <c r="BX48" s="75">
        <f t="shared" si="33"/>
        <v>122328</v>
      </c>
      <c r="BY48" s="75">
        <f t="shared" si="34"/>
        <v>0</v>
      </c>
      <c r="BZ48" s="75">
        <f t="shared" si="35"/>
        <v>0</v>
      </c>
      <c r="CA48" s="75">
        <f t="shared" si="36"/>
        <v>84720</v>
      </c>
      <c r="CB48" s="75">
        <f t="shared" si="37"/>
        <v>84720</v>
      </c>
      <c r="CC48" s="75">
        <f t="shared" si="38"/>
        <v>0</v>
      </c>
      <c r="CD48" s="75">
        <f t="shared" si="39"/>
        <v>0</v>
      </c>
      <c r="CE48" s="75">
        <f t="shared" si="40"/>
        <v>0</v>
      </c>
      <c r="CF48" s="76">
        <f t="shared" si="41"/>
        <v>0</v>
      </c>
      <c r="CG48" s="75">
        <f t="shared" si="42"/>
        <v>0</v>
      </c>
      <c r="CH48" s="75">
        <f t="shared" si="43"/>
        <v>0</v>
      </c>
      <c r="CI48" s="75">
        <f t="shared" si="44"/>
        <v>281304</v>
      </c>
    </row>
    <row r="49" spans="1:87" s="50" customFormat="1" ht="12" customHeight="1">
      <c r="A49" s="53" t="s">
        <v>121</v>
      </c>
      <c r="B49" s="54" t="s">
        <v>371</v>
      </c>
      <c r="C49" s="53" t="s">
        <v>372</v>
      </c>
      <c r="D49" s="75">
        <f t="shared" si="45"/>
        <v>0</v>
      </c>
      <c r="E49" s="75">
        <f t="shared" si="46"/>
        <v>0</v>
      </c>
      <c r="F49" s="75">
        <v>0</v>
      </c>
      <c r="G49" s="75">
        <v>0</v>
      </c>
      <c r="H49" s="75">
        <v>0</v>
      </c>
      <c r="I49" s="75">
        <v>0</v>
      </c>
      <c r="J49" s="75">
        <v>0</v>
      </c>
      <c r="K49" s="76">
        <v>0</v>
      </c>
      <c r="L49" s="75">
        <f t="shared" si="47"/>
        <v>0</v>
      </c>
      <c r="M49" s="75">
        <f t="shared" si="48"/>
        <v>0</v>
      </c>
      <c r="N49" s="75">
        <v>0</v>
      </c>
      <c r="O49" s="75">
        <v>0</v>
      </c>
      <c r="P49" s="75">
        <v>0</v>
      </c>
      <c r="Q49" s="75">
        <v>0</v>
      </c>
      <c r="R49" s="75">
        <f t="shared" si="49"/>
        <v>0</v>
      </c>
      <c r="S49" s="75">
        <v>0</v>
      </c>
      <c r="T49" s="75">
        <v>0</v>
      </c>
      <c r="U49" s="75">
        <v>0</v>
      </c>
      <c r="V49" s="75">
        <v>0</v>
      </c>
      <c r="W49" s="75">
        <f t="shared" si="50"/>
        <v>0</v>
      </c>
      <c r="X49" s="75">
        <v>0</v>
      </c>
      <c r="Y49" s="75">
        <v>0</v>
      </c>
      <c r="Z49" s="75">
        <v>0</v>
      </c>
      <c r="AA49" s="75">
        <v>0</v>
      </c>
      <c r="AB49" s="76">
        <v>0</v>
      </c>
      <c r="AC49" s="75">
        <v>0</v>
      </c>
      <c r="AD49" s="75">
        <v>0</v>
      </c>
      <c r="AE49" s="75">
        <f t="shared" si="51"/>
        <v>0</v>
      </c>
      <c r="AF49" s="75">
        <f t="shared" si="52"/>
        <v>0</v>
      </c>
      <c r="AG49" s="75">
        <f t="shared" si="53"/>
        <v>0</v>
      </c>
      <c r="AH49" s="75">
        <v>0</v>
      </c>
      <c r="AI49" s="75">
        <v>0</v>
      </c>
      <c r="AJ49" s="75">
        <v>0</v>
      </c>
      <c r="AK49" s="75">
        <v>0</v>
      </c>
      <c r="AL49" s="75">
        <v>0</v>
      </c>
      <c r="AM49" s="76">
        <v>0</v>
      </c>
      <c r="AN49" s="75">
        <f t="shared" si="54"/>
        <v>200427</v>
      </c>
      <c r="AO49" s="75">
        <f t="shared" si="55"/>
        <v>21335</v>
      </c>
      <c r="AP49" s="75">
        <v>21335</v>
      </c>
      <c r="AQ49" s="75">
        <v>0</v>
      </c>
      <c r="AR49" s="75">
        <v>0</v>
      </c>
      <c r="AS49" s="75">
        <v>0</v>
      </c>
      <c r="AT49" s="75">
        <f t="shared" si="56"/>
        <v>89610</v>
      </c>
      <c r="AU49" s="75">
        <v>173</v>
      </c>
      <c r="AV49" s="75">
        <v>89437</v>
      </c>
      <c r="AW49" s="75">
        <v>0</v>
      </c>
      <c r="AX49" s="75">
        <v>0</v>
      </c>
      <c r="AY49" s="75">
        <f t="shared" si="57"/>
        <v>89482</v>
      </c>
      <c r="AZ49" s="75">
        <v>0</v>
      </c>
      <c r="BA49" s="75">
        <v>89482</v>
      </c>
      <c r="BB49" s="75">
        <v>0</v>
      </c>
      <c r="BC49" s="75">
        <v>0</v>
      </c>
      <c r="BD49" s="76">
        <v>0</v>
      </c>
      <c r="BE49" s="75">
        <v>0</v>
      </c>
      <c r="BF49" s="75">
        <v>5008</v>
      </c>
      <c r="BG49" s="75">
        <f t="shared" si="58"/>
        <v>205435</v>
      </c>
      <c r="BH49" s="75">
        <f aca="true" t="shared" si="59" ref="BH49:BH63">SUM(D49,AF49)</f>
        <v>0</v>
      </c>
      <c r="BI49" s="75">
        <f aca="true" t="shared" si="60" ref="BI49:BI63">SUM(E49,AG49)</f>
        <v>0</v>
      </c>
      <c r="BJ49" s="75">
        <f aca="true" t="shared" si="61" ref="BJ49:BJ63">SUM(F49,AH49)</f>
        <v>0</v>
      </c>
      <c r="BK49" s="75">
        <f aca="true" t="shared" si="62" ref="BK49:BK63">SUM(G49,AI49)</f>
        <v>0</v>
      </c>
      <c r="BL49" s="75">
        <f aca="true" t="shared" si="63" ref="BL49:BL63">SUM(H49,AJ49)</f>
        <v>0</v>
      </c>
      <c r="BM49" s="75">
        <f aca="true" t="shared" si="64" ref="BM49:BM63">SUM(I49,AK49)</f>
        <v>0</v>
      </c>
      <c r="BN49" s="75">
        <f aca="true" t="shared" si="65" ref="BN49:BN63">SUM(J49,AL49)</f>
        <v>0</v>
      </c>
      <c r="BO49" s="76">
        <v>0</v>
      </c>
      <c r="BP49" s="75">
        <f aca="true" t="shared" si="66" ref="BP49:BP63">SUM(L49,AN49)</f>
        <v>200427</v>
      </c>
      <c r="BQ49" s="75">
        <f aca="true" t="shared" si="67" ref="BQ49:BQ63">SUM(M49,AO49)</f>
        <v>21335</v>
      </c>
      <c r="BR49" s="75">
        <f aca="true" t="shared" si="68" ref="BR49:BR63">SUM(N49,AP49)</f>
        <v>21335</v>
      </c>
      <c r="BS49" s="75">
        <f aca="true" t="shared" si="69" ref="BS49:BS63">SUM(O49,AQ49)</f>
        <v>0</v>
      </c>
      <c r="BT49" s="75">
        <f aca="true" t="shared" si="70" ref="BT49:BT63">SUM(P49,AR49)</f>
        <v>0</v>
      </c>
      <c r="BU49" s="75">
        <f aca="true" t="shared" si="71" ref="BU49:BU63">SUM(Q49,AS49)</f>
        <v>0</v>
      </c>
      <c r="BV49" s="75">
        <f aca="true" t="shared" si="72" ref="BV49:BV63">SUM(R49,AT49)</f>
        <v>89610</v>
      </c>
      <c r="BW49" s="75">
        <f aca="true" t="shared" si="73" ref="BW49:BW63">SUM(S49,AU49)</f>
        <v>173</v>
      </c>
      <c r="BX49" s="75">
        <f aca="true" t="shared" si="74" ref="BX49:BX63">SUM(T49,AV49)</f>
        <v>89437</v>
      </c>
      <c r="BY49" s="75">
        <f aca="true" t="shared" si="75" ref="BY49:BY63">SUM(U49,AW49)</f>
        <v>0</v>
      </c>
      <c r="BZ49" s="75">
        <f aca="true" t="shared" si="76" ref="BZ49:BZ63">SUM(V49,AX49)</f>
        <v>0</v>
      </c>
      <c r="CA49" s="75">
        <f aca="true" t="shared" si="77" ref="CA49:CA63">SUM(W49,AY49)</f>
        <v>89482</v>
      </c>
      <c r="CB49" s="75">
        <f aca="true" t="shared" si="78" ref="CB49:CB63">SUM(X49,AZ49)</f>
        <v>0</v>
      </c>
      <c r="CC49" s="75">
        <f aca="true" t="shared" si="79" ref="CC49:CC63">SUM(Y49,BA49)</f>
        <v>89482</v>
      </c>
      <c r="CD49" s="75">
        <f aca="true" t="shared" si="80" ref="CD49:CD63">SUM(Z49,BB49)</f>
        <v>0</v>
      </c>
      <c r="CE49" s="75">
        <f aca="true" t="shared" si="81" ref="CE49:CE63">SUM(AA49,BC49)</f>
        <v>0</v>
      </c>
      <c r="CF49" s="76">
        <v>0</v>
      </c>
      <c r="CG49" s="75">
        <f aca="true" t="shared" si="82" ref="CG49:CG63">SUM(AC49,BE49)</f>
        <v>0</v>
      </c>
      <c r="CH49" s="75">
        <f aca="true" t="shared" si="83" ref="CH49:CH63">SUM(AD49,BF49)</f>
        <v>5008</v>
      </c>
      <c r="CI49" s="75">
        <f aca="true" t="shared" si="84" ref="CI49:CI63">SUM(AE49,BG49)</f>
        <v>205435</v>
      </c>
    </row>
    <row r="50" spans="1:87" s="50" customFormat="1" ht="12" customHeight="1">
      <c r="A50" s="53" t="s">
        <v>121</v>
      </c>
      <c r="B50" s="54" t="s">
        <v>271</v>
      </c>
      <c r="C50" s="53" t="s">
        <v>272</v>
      </c>
      <c r="D50" s="75">
        <f t="shared" si="45"/>
        <v>0</v>
      </c>
      <c r="E50" s="75">
        <f t="shared" si="46"/>
        <v>0</v>
      </c>
      <c r="F50" s="75">
        <v>0</v>
      </c>
      <c r="G50" s="75">
        <v>0</v>
      </c>
      <c r="H50" s="75">
        <v>0</v>
      </c>
      <c r="I50" s="75">
        <v>0</v>
      </c>
      <c r="J50" s="75">
        <v>0</v>
      </c>
      <c r="K50" s="76">
        <v>0</v>
      </c>
      <c r="L50" s="75">
        <f t="shared" si="47"/>
        <v>1309060</v>
      </c>
      <c r="M50" s="75">
        <f t="shared" si="48"/>
        <v>249594</v>
      </c>
      <c r="N50" s="75">
        <v>67390</v>
      </c>
      <c r="O50" s="75">
        <v>134781</v>
      </c>
      <c r="P50" s="75">
        <v>47423</v>
      </c>
      <c r="Q50" s="75">
        <v>0</v>
      </c>
      <c r="R50" s="75">
        <f t="shared" si="49"/>
        <v>353852</v>
      </c>
      <c r="S50" s="75">
        <v>0</v>
      </c>
      <c r="T50" s="75">
        <v>353852</v>
      </c>
      <c r="U50" s="75">
        <v>0</v>
      </c>
      <c r="V50" s="75">
        <v>226</v>
      </c>
      <c r="W50" s="75">
        <f t="shared" si="50"/>
        <v>705388</v>
      </c>
      <c r="X50" s="75">
        <v>279044</v>
      </c>
      <c r="Y50" s="75">
        <v>397763</v>
      </c>
      <c r="Z50" s="75">
        <v>24871</v>
      </c>
      <c r="AA50" s="75">
        <v>3710</v>
      </c>
      <c r="AB50" s="76">
        <v>0</v>
      </c>
      <c r="AC50" s="75">
        <v>0</v>
      </c>
      <c r="AD50" s="75">
        <v>0</v>
      </c>
      <c r="AE50" s="75">
        <f t="shared" si="51"/>
        <v>1309060</v>
      </c>
      <c r="AF50" s="75">
        <f t="shared" si="52"/>
        <v>142155</v>
      </c>
      <c r="AG50" s="75">
        <f t="shared" si="53"/>
        <v>142155</v>
      </c>
      <c r="AH50" s="75">
        <v>0</v>
      </c>
      <c r="AI50" s="75">
        <v>142155</v>
      </c>
      <c r="AJ50" s="75">
        <v>0</v>
      </c>
      <c r="AK50" s="75">
        <v>0</v>
      </c>
      <c r="AL50" s="75">
        <v>0</v>
      </c>
      <c r="AM50" s="76">
        <v>0</v>
      </c>
      <c r="AN50" s="75">
        <f t="shared" si="54"/>
        <v>161644</v>
      </c>
      <c r="AO50" s="75">
        <f t="shared" si="55"/>
        <v>60614</v>
      </c>
      <c r="AP50" s="75">
        <v>30307</v>
      </c>
      <c r="AQ50" s="75">
        <v>0</v>
      </c>
      <c r="AR50" s="75">
        <v>30307</v>
      </c>
      <c r="AS50" s="75">
        <v>0</v>
      </c>
      <c r="AT50" s="75">
        <f t="shared" si="56"/>
        <v>67369</v>
      </c>
      <c r="AU50" s="75">
        <v>0</v>
      </c>
      <c r="AV50" s="75">
        <v>67369</v>
      </c>
      <c r="AW50" s="75">
        <v>0</v>
      </c>
      <c r="AX50" s="75">
        <v>255</v>
      </c>
      <c r="AY50" s="75">
        <f t="shared" si="57"/>
        <v>33406</v>
      </c>
      <c r="AZ50" s="75">
        <v>22346</v>
      </c>
      <c r="BA50" s="75">
        <v>10286</v>
      </c>
      <c r="BB50" s="75">
        <v>0</v>
      </c>
      <c r="BC50" s="75">
        <v>774</v>
      </c>
      <c r="BD50" s="76">
        <v>0</v>
      </c>
      <c r="BE50" s="75">
        <v>0</v>
      </c>
      <c r="BF50" s="75">
        <v>0</v>
      </c>
      <c r="BG50" s="75">
        <f t="shared" si="58"/>
        <v>303799</v>
      </c>
      <c r="BH50" s="75">
        <f t="shared" si="59"/>
        <v>142155</v>
      </c>
      <c r="BI50" s="75">
        <f t="shared" si="60"/>
        <v>142155</v>
      </c>
      <c r="BJ50" s="75">
        <f t="shared" si="61"/>
        <v>0</v>
      </c>
      <c r="BK50" s="75">
        <f t="shared" si="62"/>
        <v>142155</v>
      </c>
      <c r="BL50" s="75">
        <f t="shared" si="63"/>
        <v>0</v>
      </c>
      <c r="BM50" s="75">
        <f t="shared" si="64"/>
        <v>0</v>
      </c>
      <c r="BN50" s="75">
        <f t="shared" si="65"/>
        <v>0</v>
      </c>
      <c r="BO50" s="76">
        <v>0</v>
      </c>
      <c r="BP50" s="75">
        <f t="shared" si="66"/>
        <v>1470704</v>
      </c>
      <c r="BQ50" s="75">
        <f t="shared" si="67"/>
        <v>310208</v>
      </c>
      <c r="BR50" s="75">
        <f t="shared" si="68"/>
        <v>97697</v>
      </c>
      <c r="BS50" s="75">
        <f t="shared" si="69"/>
        <v>134781</v>
      </c>
      <c r="BT50" s="75">
        <f t="shared" si="70"/>
        <v>77730</v>
      </c>
      <c r="BU50" s="75">
        <f t="shared" si="71"/>
        <v>0</v>
      </c>
      <c r="BV50" s="75">
        <f t="shared" si="72"/>
        <v>421221</v>
      </c>
      <c r="BW50" s="75">
        <f t="shared" si="73"/>
        <v>0</v>
      </c>
      <c r="BX50" s="75">
        <f t="shared" si="74"/>
        <v>421221</v>
      </c>
      <c r="BY50" s="75">
        <f t="shared" si="75"/>
        <v>0</v>
      </c>
      <c r="BZ50" s="75">
        <f t="shared" si="76"/>
        <v>481</v>
      </c>
      <c r="CA50" s="75">
        <f t="shared" si="77"/>
        <v>738794</v>
      </c>
      <c r="CB50" s="75">
        <f t="shared" si="78"/>
        <v>301390</v>
      </c>
      <c r="CC50" s="75">
        <f t="shared" si="79"/>
        <v>408049</v>
      </c>
      <c r="CD50" s="75">
        <f t="shared" si="80"/>
        <v>24871</v>
      </c>
      <c r="CE50" s="75">
        <f t="shared" si="81"/>
        <v>4484</v>
      </c>
      <c r="CF50" s="76">
        <v>0</v>
      </c>
      <c r="CG50" s="75">
        <f t="shared" si="82"/>
        <v>0</v>
      </c>
      <c r="CH50" s="75">
        <f t="shared" si="83"/>
        <v>0</v>
      </c>
      <c r="CI50" s="75">
        <f t="shared" si="84"/>
        <v>1612859</v>
      </c>
    </row>
    <row r="51" spans="1:87" s="50" customFormat="1" ht="12" customHeight="1">
      <c r="A51" s="53" t="s">
        <v>121</v>
      </c>
      <c r="B51" s="54" t="s">
        <v>373</v>
      </c>
      <c r="C51" s="53" t="s">
        <v>374</v>
      </c>
      <c r="D51" s="75">
        <f t="shared" si="45"/>
        <v>16654</v>
      </c>
      <c r="E51" s="75">
        <f t="shared" si="46"/>
        <v>16654</v>
      </c>
      <c r="F51" s="75">
        <v>0</v>
      </c>
      <c r="G51" s="75">
        <v>0</v>
      </c>
      <c r="H51" s="75">
        <v>16654</v>
      </c>
      <c r="I51" s="75">
        <v>0</v>
      </c>
      <c r="J51" s="75">
        <v>0</v>
      </c>
      <c r="K51" s="76">
        <v>0</v>
      </c>
      <c r="L51" s="75">
        <f t="shared" si="47"/>
        <v>958090</v>
      </c>
      <c r="M51" s="75">
        <f t="shared" si="48"/>
        <v>189894</v>
      </c>
      <c r="N51" s="75">
        <v>63298</v>
      </c>
      <c r="O51" s="75">
        <v>84397</v>
      </c>
      <c r="P51" s="75">
        <v>35166</v>
      </c>
      <c r="Q51" s="75">
        <v>7033</v>
      </c>
      <c r="R51" s="75">
        <f t="shared" si="49"/>
        <v>518652</v>
      </c>
      <c r="S51" s="75">
        <v>50584</v>
      </c>
      <c r="T51" s="75">
        <v>444240</v>
      </c>
      <c r="U51" s="75">
        <v>23828</v>
      </c>
      <c r="V51" s="75">
        <v>13343</v>
      </c>
      <c r="W51" s="75">
        <f t="shared" si="50"/>
        <v>236201</v>
      </c>
      <c r="X51" s="75">
        <v>69953</v>
      </c>
      <c r="Y51" s="75">
        <v>158446</v>
      </c>
      <c r="Z51" s="75">
        <v>7802</v>
      </c>
      <c r="AA51" s="75">
        <v>0</v>
      </c>
      <c r="AB51" s="76">
        <v>0</v>
      </c>
      <c r="AC51" s="75">
        <v>0</v>
      </c>
      <c r="AD51" s="75">
        <v>67311</v>
      </c>
      <c r="AE51" s="75">
        <f t="shared" si="51"/>
        <v>1042055</v>
      </c>
      <c r="AF51" s="75">
        <f t="shared" si="52"/>
        <v>0</v>
      </c>
      <c r="AG51" s="75">
        <f t="shared" si="53"/>
        <v>0</v>
      </c>
      <c r="AH51" s="75">
        <v>0</v>
      </c>
      <c r="AI51" s="75">
        <v>0</v>
      </c>
      <c r="AJ51" s="75">
        <v>0</v>
      </c>
      <c r="AK51" s="75">
        <v>0</v>
      </c>
      <c r="AL51" s="75">
        <v>0</v>
      </c>
      <c r="AM51" s="76">
        <v>0</v>
      </c>
      <c r="AN51" s="75">
        <f t="shared" si="54"/>
        <v>0</v>
      </c>
      <c r="AO51" s="75">
        <f t="shared" si="55"/>
        <v>0</v>
      </c>
      <c r="AP51" s="75">
        <v>0</v>
      </c>
      <c r="AQ51" s="75">
        <v>0</v>
      </c>
      <c r="AR51" s="75">
        <v>0</v>
      </c>
      <c r="AS51" s="75">
        <v>0</v>
      </c>
      <c r="AT51" s="75">
        <f t="shared" si="56"/>
        <v>0</v>
      </c>
      <c r="AU51" s="75">
        <v>0</v>
      </c>
      <c r="AV51" s="75">
        <v>0</v>
      </c>
      <c r="AW51" s="75">
        <v>0</v>
      </c>
      <c r="AX51" s="75">
        <v>0</v>
      </c>
      <c r="AY51" s="75">
        <f t="shared" si="57"/>
        <v>0</v>
      </c>
      <c r="AZ51" s="75">
        <v>0</v>
      </c>
      <c r="BA51" s="75">
        <v>0</v>
      </c>
      <c r="BB51" s="75">
        <v>0</v>
      </c>
      <c r="BC51" s="75">
        <v>0</v>
      </c>
      <c r="BD51" s="76">
        <v>0</v>
      </c>
      <c r="BE51" s="75">
        <v>0</v>
      </c>
      <c r="BF51" s="75">
        <v>0</v>
      </c>
      <c r="BG51" s="75">
        <f t="shared" si="58"/>
        <v>0</v>
      </c>
      <c r="BH51" s="75">
        <f t="shared" si="59"/>
        <v>16654</v>
      </c>
      <c r="BI51" s="75">
        <f t="shared" si="60"/>
        <v>16654</v>
      </c>
      <c r="BJ51" s="75">
        <f t="shared" si="61"/>
        <v>0</v>
      </c>
      <c r="BK51" s="75">
        <f t="shared" si="62"/>
        <v>0</v>
      </c>
      <c r="BL51" s="75">
        <f t="shared" si="63"/>
        <v>16654</v>
      </c>
      <c r="BM51" s="75">
        <f t="shared" si="64"/>
        <v>0</v>
      </c>
      <c r="BN51" s="75">
        <f t="shared" si="65"/>
        <v>0</v>
      </c>
      <c r="BO51" s="76">
        <v>0</v>
      </c>
      <c r="BP51" s="75">
        <f t="shared" si="66"/>
        <v>958090</v>
      </c>
      <c r="BQ51" s="75">
        <f t="shared" si="67"/>
        <v>189894</v>
      </c>
      <c r="BR51" s="75">
        <f t="shared" si="68"/>
        <v>63298</v>
      </c>
      <c r="BS51" s="75">
        <f t="shared" si="69"/>
        <v>84397</v>
      </c>
      <c r="BT51" s="75">
        <f t="shared" si="70"/>
        <v>35166</v>
      </c>
      <c r="BU51" s="75">
        <f t="shared" si="71"/>
        <v>7033</v>
      </c>
      <c r="BV51" s="75">
        <f t="shared" si="72"/>
        <v>518652</v>
      </c>
      <c r="BW51" s="75">
        <f t="shared" si="73"/>
        <v>50584</v>
      </c>
      <c r="BX51" s="75">
        <f t="shared" si="74"/>
        <v>444240</v>
      </c>
      <c r="BY51" s="75">
        <f t="shared" si="75"/>
        <v>23828</v>
      </c>
      <c r="BZ51" s="75">
        <f t="shared" si="76"/>
        <v>13343</v>
      </c>
      <c r="CA51" s="75">
        <f t="shared" si="77"/>
        <v>236201</v>
      </c>
      <c r="CB51" s="75">
        <f t="shared" si="78"/>
        <v>69953</v>
      </c>
      <c r="CC51" s="75">
        <f t="shared" si="79"/>
        <v>158446</v>
      </c>
      <c r="CD51" s="75">
        <f t="shared" si="80"/>
        <v>7802</v>
      </c>
      <c r="CE51" s="75">
        <f t="shared" si="81"/>
        <v>0</v>
      </c>
      <c r="CF51" s="76">
        <v>0</v>
      </c>
      <c r="CG51" s="75">
        <f t="shared" si="82"/>
        <v>0</v>
      </c>
      <c r="CH51" s="75">
        <f t="shared" si="83"/>
        <v>67311</v>
      </c>
      <c r="CI51" s="75">
        <f t="shared" si="84"/>
        <v>1042055</v>
      </c>
    </row>
    <row r="52" spans="1:87" s="50" customFormat="1" ht="12" customHeight="1">
      <c r="A52" s="53" t="s">
        <v>121</v>
      </c>
      <c r="B52" s="54" t="s">
        <v>375</v>
      </c>
      <c r="C52" s="53" t="s">
        <v>376</v>
      </c>
      <c r="D52" s="75">
        <f t="shared" si="45"/>
        <v>0</v>
      </c>
      <c r="E52" s="75">
        <f t="shared" si="46"/>
        <v>0</v>
      </c>
      <c r="F52" s="75">
        <v>0</v>
      </c>
      <c r="G52" s="75">
        <v>0</v>
      </c>
      <c r="H52" s="75">
        <v>0</v>
      </c>
      <c r="I52" s="75">
        <v>0</v>
      </c>
      <c r="J52" s="75">
        <v>0</v>
      </c>
      <c r="K52" s="76">
        <v>0</v>
      </c>
      <c r="L52" s="75">
        <f t="shared" si="47"/>
        <v>0</v>
      </c>
      <c r="M52" s="75">
        <f t="shared" si="48"/>
        <v>0</v>
      </c>
      <c r="N52" s="75">
        <v>0</v>
      </c>
      <c r="O52" s="75">
        <v>0</v>
      </c>
      <c r="P52" s="75">
        <v>0</v>
      </c>
      <c r="Q52" s="75">
        <v>0</v>
      </c>
      <c r="R52" s="75">
        <f t="shared" si="49"/>
        <v>0</v>
      </c>
      <c r="S52" s="75">
        <v>0</v>
      </c>
      <c r="T52" s="75">
        <v>0</v>
      </c>
      <c r="U52" s="75">
        <v>0</v>
      </c>
      <c r="V52" s="75">
        <v>0</v>
      </c>
      <c r="W52" s="75">
        <f t="shared" si="50"/>
        <v>0</v>
      </c>
      <c r="X52" s="75">
        <v>0</v>
      </c>
      <c r="Y52" s="75">
        <v>0</v>
      </c>
      <c r="Z52" s="75">
        <v>0</v>
      </c>
      <c r="AA52" s="75">
        <v>0</v>
      </c>
      <c r="AB52" s="76">
        <v>0</v>
      </c>
      <c r="AC52" s="75">
        <v>0</v>
      </c>
      <c r="AD52" s="75">
        <v>0</v>
      </c>
      <c r="AE52" s="75">
        <f t="shared" si="51"/>
        <v>0</v>
      </c>
      <c r="AF52" s="75">
        <f t="shared" si="52"/>
        <v>559943</v>
      </c>
      <c r="AG52" s="75">
        <f t="shared" si="53"/>
        <v>559943</v>
      </c>
      <c r="AH52" s="75">
        <v>0</v>
      </c>
      <c r="AI52" s="75">
        <v>559943</v>
      </c>
      <c r="AJ52" s="75">
        <v>0</v>
      </c>
      <c r="AK52" s="75">
        <v>0</v>
      </c>
      <c r="AL52" s="75">
        <v>0</v>
      </c>
      <c r="AM52" s="76">
        <v>0</v>
      </c>
      <c r="AN52" s="75">
        <f t="shared" si="54"/>
        <v>148105</v>
      </c>
      <c r="AO52" s="75">
        <f t="shared" si="55"/>
        <v>20721</v>
      </c>
      <c r="AP52" s="75">
        <v>20721</v>
      </c>
      <c r="AQ52" s="75">
        <v>0</v>
      </c>
      <c r="AR52" s="75">
        <v>0</v>
      </c>
      <c r="AS52" s="75">
        <v>0</v>
      </c>
      <c r="AT52" s="75">
        <f t="shared" si="56"/>
        <v>79385</v>
      </c>
      <c r="AU52" s="75">
        <v>0</v>
      </c>
      <c r="AV52" s="75">
        <v>79385</v>
      </c>
      <c r="AW52" s="75">
        <v>0</v>
      </c>
      <c r="AX52" s="75">
        <v>0</v>
      </c>
      <c r="AY52" s="75">
        <f t="shared" si="57"/>
        <v>47999</v>
      </c>
      <c r="AZ52" s="75">
        <v>3180</v>
      </c>
      <c r="BA52" s="75">
        <v>44819</v>
      </c>
      <c r="BB52" s="75">
        <v>0</v>
      </c>
      <c r="BC52" s="75">
        <v>0</v>
      </c>
      <c r="BD52" s="76">
        <v>0</v>
      </c>
      <c r="BE52" s="75">
        <v>0</v>
      </c>
      <c r="BF52" s="75">
        <v>6106</v>
      </c>
      <c r="BG52" s="75">
        <f t="shared" si="58"/>
        <v>714154</v>
      </c>
      <c r="BH52" s="75">
        <f t="shared" si="59"/>
        <v>559943</v>
      </c>
      <c r="BI52" s="75">
        <f t="shared" si="60"/>
        <v>559943</v>
      </c>
      <c r="BJ52" s="75">
        <f t="shared" si="61"/>
        <v>0</v>
      </c>
      <c r="BK52" s="75">
        <f t="shared" si="62"/>
        <v>559943</v>
      </c>
      <c r="BL52" s="75">
        <f t="shared" si="63"/>
        <v>0</v>
      </c>
      <c r="BM52" s="75">
        <f t="shared" si="64"/>
        <v>0</v>
      </c>
      <c r="BN52" s="75">
        <f t="shared" si="65"/>
        <v>0</v>
      </c>
      <c r="BO52" s="76">
        <v>0</v>
      </c>
      <c r="BP52" s="75">
        <f t="shared" si="66"/>
        <v>148105</v>
      </c>
      <c r="BQ52" s="75">
        <f t="shared" si="67"/>
        <v>20721</v>
      </c>
      <c r="BR52" s="75">
        <f t="shared" si="68"/>
        <v>20721</v>
      </c>
      <c r="BS52" s="75">
        <f t="shared" si="69"/>
        <v>0</v>
      </c>
      <c r="BT52" s="75">
        <f t="shared" si="70"/>
        <v>0</v>
      </c>
      <c r="BU52" s="75">
        <f t="shared" si="71"/>
        <v>0</v>
      </c>
      <c r="BV52" s="75">
        <f t="shared" si="72"/>
        <v>79385</v>
      </c>
      <c r="BW52" s="75">
        <f t="shared" si="73"/>
        <v>0</v>
      </c>
      <c r="BX52" s="75">
        <f t="shared" si="74"/>
        <v>79385</v>
      </c>
      <c r="BY52" s="75">
        <f t="shared" si="75"/>
        <v>0</v>
      </c>
      <c r="BZ52" s="75">
        <f t="shared" si="76"/>
        <v>0</v>
      </c>
      <c r="CA52" s="75">
        <f t="shared" si="77"/>
        <v>47999</v>
      </c>
      <c r="CB52" s="75">
        <f t="shared" si="78"/>
        <v>3180</v>
      </c>
      <c r="CC52" s="75">
        <f t="shared" si="79"/>
        <v>44819</v>
      </c>
      <c r="CD52" s="75">
        <f t="shared" si="80"/>
        <v>0</v>
      </c>
      <c r="CE52" s="75">
        <f t="shared" si="81"/>
        <v>0</v>
      </c>
      <c r="CF52" s="76">
        <v>0</v>
      </c>
      <c r="CG52" s="75">
        <f t="shared" si="82"/>
        <v>0</v>
      </c>
      <c r="CH52" s="75">
        <f t="shared" si="83"/>
        <v>6106</v>
      </c>
      <c r="CI52" s="75">
        <f t="shared" si="84"/>
        <v>714154</v>
      </c>
    </row>
    <row r="53" spans="1:87" s="50" customFormat="1" ht="12" customHeight="1">
      <c r="A53" s="53" t="s">
        <v>121</v>
      </c>
      <c r="B53" s="54" t="s">
        <v>377</v>
      </c>
      <c r="C53" s="53" t="s">
        <v>378</v>
      </c>
      <c r="D53" s="75">
        <f t="shared" si="45"/>
        <v>0</v>
      </c>
      <c r="E53" s="75">
        <f t="shared" si="46"/>
        <v>0</v>
      </c>
      <c r="F53" s="75">
        <v>0</v>
      </c>
      <c r="G53" s="75">
        <v>0</v>
      </c>
      <c r="H53" s="75">
        <v>0</v>
      </c>
      <c r="I53" s="75">
        <v>0</v>
      </c>
      <c r="J53" s="75">
        <v>0</v>
      </c>
      <c r="K53" s="76">
        <v>0</v>
      </c>
      <c r="L53" s="75">
        <f t="shared" si="47"/>
        <v>0</v>
      </c>
      <c r="M53" s="75">
        <f t="shared" si="48"/>
        <v>0</v>
      </c>
      <c r="N53" s="75">
        <v>0</v>
      </c>
      <c r="O53" s="75">
        <v>0</v>
      </c>
      <c r="P53" s="75">
        <v>0</v>
      </c>
      <c r="Q53" s="75">
        <v>0</v>
      </c>
      <c r="R53" s="75">
        <f t="shared" si="49"/>
        <v>0</v>
      </c>
      <c r="S53" s="75">
        <v>0</v>
      </c>
      <c r="T53" s="75">
        <v>0</v>
      </c>
      <c r="U53" s="75">
        <v>0</v>
      </c>
      <c r="V53" s="75">
        <v>0</v>
      </c>
      <c r="W53" s="75">
        <f t="shared" si="50"/>
        <v>0</v>
      </c>
      <c r="X53" s="75">
        <v>0</v>
      </c>
      <c r="Y53" s="75">
        <v>0</v>
      </c>
      <c r="Z53" s="75">
        <v>0</v>
      </c>
      <c r="AA53" s="75">
        <v>0</v>
      </c>
      <c r="AB53" s="76">
        <v>0</v>
      </c>
      <c r="AC53" s="75">
        <v>0</v>
      </c>
      <c r="AD53" s="75">
        <v>0</v>
      </c>
      <c r="AE53" s="75">
        <f t="shared" si="51"/>
        <v>0</v>
      </c>
      <c r="AF53" s="75">
        <f t="shared" si="52"/>
        <v>16275</v>
      </c>
      <c r="AG53" s="75">
        <f t="shared" si="53"/>
        <v>16275</v>
      </c>
      <c r="AH53" s="75">
        <v>0</v>
      </c>
      <c r="AI53" s="75">
        <v>16275</v>
      </c>
      <c r="AJ53" s="75">
        <v>0</v>
      </c>
      <c r="AK53" s="75">
        <v>0</v>
      </c>
      <c r="AL53" s="75">
        <v>0</v>
      </c>
      <c r="AM53" s="76">
        <v>0</v>
      </c>
      <c r="AN53" s="75">
        <f t="shared" si="54"/>
        <v>167839</v>
      </c>
      <c r="AO53" s="75">
        <f t="shared" si="55"/>
        <v>70788</v>
      </c>
      <c r="AP53" s="75">
        <v>30120</v>
      </c>
      <c r="AQ53" s="75">
        <v>0</v>
      </c>
      <c r="AR53" s="75">
        <v>40668</v>
      </c>
      <c r="AS53" s="75">
        <v>0</v>
      </c>
      <c r="AT53" s="75">
        <f t="shared" si="56"/>
        <v>97051</v>
      </c>
      <c r="AU53" s="75">
        <v>0</v>
      </c>
      <c r="AV53" s="75">
        <v>97051</v>
      </c>
      <c r="AW53" s="75">
        <v>0</v>
      </c>
      <c r="AX53" s="75">
        <v>0</v>
      </c>
      <c r="AY53" s="75">
        <f t="shared" si="57"/>
        <v>0</v>
      </c>
      <c r="AZ53" s="75">
        <v>0</v>
      </c>
      <c r="BA53" s="75">
        <v>0</v>
      </c>
      <c r="BB53" s="75">
        <v>0</v>
      </c>
      <c r="BC53" s="75">
        <v>0</v>
      </c>
      <c r="BD53" s="76">
        <v>0</v>
      </c>
      <c r="BE53" s="75">
        <v>0</v>
      </c>
      <c r="BF53" s="75">
        <v>0</v>
      </c>
      <c r="BG53" s="75">
        <f t="shared" si="58"/>
        <v>184114</v>
      </c>
      <c r="BH53" s="75">
        <f t="shared" si="59"/>
        <v>16275</v>
      </c>
      <c r="BI53" s="75">
        <f t="shared" si="60"/>
        <v>16275</v>
      </c>
      <c r="BJ53" s="75">
        <f t="shared" si="61"/>
        <v>0</v>
      </c>
      <c r="BK53" s="75">
        <f t="shared" si="62"/>
        <v>16275</v>
      </c>
      <c r="BL53" s="75">
        <f t="shared" si="63"/>
        <v>0</v>
      </c>
      <c r="BM53" s="75">
        <f t="shared" si="64"/>
        <v>0</v>
      </c>
      <c r="BN53" s="75">
        <f t="shared" si="65"/>
        <v>0</v>
      </c>
      <c r="BO53" s="76">
        <v>0</v>
      </c>
      <c r="BP53" s="75">
        <f t="shared" si="66"/>
        <v>167839</v>
      </c>
      <c r="BQ53" s="75">
        <f t="shared" si="67"/>
        <v>70788</v>
      </c>
      <c r="BR53" s="75">
        <f t="shared" si="68"/>
        <v>30120</v>
      </c>
      <c r="BS53" s="75">
        <f t="shared" si="69"/>
        <v>0</v>
      </c>
      <c r="BT53" s="75">
        <f t="shared" si="70"/>
        <v>40668</v>
      </c>
      <c r="BU53" s="75">
        <f t="shared" si="71"/>
        <v>0</v>
      </c>
      <c r="BV53" s="75">
        <f t="shared" si="72"/>
        <v>97051</v>
      </c>
      <c r="BW53" s="75">
        <f t="shared" si="73"/>
        <v>0</v>
      </c>
      <c r="BX53" s="75">
        <f t="shared" si="74"/>
        <v>97051</v>
      </c>
      <c r="BY53" s="75">
        <f t="shared" si="75"/>
        <v>0</v>
      </c>
      <c r="BZ53" s="75">
        <f t="shared" si="76"/>
        <v>0</v>
      </c>
      <c r="CA53" s="75">
        <f t="shared" si="77"/>
        <v>0</v>
      </c>
      <c r="CB53" s="75">
        <f t="shared" si="78"/>
        <v>0</v>
      </c>
      <c r="CC53" s="75">
        <f t="shared" si="79"/>
        <v>0</v>
      </c>
      <c r="CD53" s="75">
        <f t="shared" si="80"/>
        <v>0</v>
      </c>
      <c r="CE53" s="75">
        <f t="shared" si="81"/>
        <v>0</v>
      </c>
      <c r="CF53" s="76">
        <v>0</v>
      </c>
      <c r="CG53" s="75">
        <f t="shared" si="82"/>
        <v>0</v>
      </c>
      <c r="CH53" s="75">
        <f t="shared" si="83"/>
        <v>0</v>
      </c>
      <c r="CI53" s="75">
        <f t="shared" si="84"/>
        <v>184114</v>
      </c>
    </row>
    <row r="54" spans="1:87" s="50" customFormat="1" ht="12" customHeight="1">
      <c r="A54" s="53" t="s">
        <v>121</v>
      </c>
      <c r="B54" s="54" t="s">
        <v>379</v>
      </c>
      <c r="C54" s="53" t="s">
        <v>380</v>
      </c>
      <c r="D54" s="75">
        <f t="shared" si="45"/>
        <v>0</v>
      </c>
      <c r="E54" s="75">
        <f t="shared" si="46"/>
        <v>0</v>
      </c>
      <c r="F54" s="75">
        <v>0</v>
      </c>
      <c r="G54" s="75">
        <v>0</v>
      </c>
      <c r="H54" s="75">
        <v>0</v>
      </c>
      <c r="I54" s="75">
        <v>0</v>
      </c>
      <c r="J54" s="75">
        <v>0</v>
      </c>
      <c r="K54" s="76">
        <v>0</v>
      </c>
      <c r="L54" s="75">
        <f t="shared" si="47"/>
        <v>296893</v>
      </c>
      <c r="M54" s="75">
        <f t="shared" si="48"/>
        <v>119424</v>
      </c>
      <c r="N54" s="75">
        <v>55901</v>
      </c>
      <c r="O54" s="75">
        <v>0</v>
      </c>
      <c r="P54" s="75">
        <v>63523</v>
      </c>
      <c r="Q54" s="75">
        <v>0</v>
      </c>
      <c r="R54" s="75">
        <f t="shared" si="49"/>
        <v>141056</v>
      </c>
      <c r="S54" s="75">
        <v>0</v>
      </c>
      <c r="T54" s="75">
        <v>141056</v>
      </c>
      <c r="U54" s="75">
        <v>0</v>
      </c>
      <c r="V54" s="75">
        <v>0</v>
      </c>
      <c r="W54" s="75">
        <f t="shared" si="50"/>
        <v>36413</v>
      </c>
      <c r="X54" s="75">
        <v>0</v>
      </c>
      <c r="Y54" s="75">
        <v>0</v>
      </c>
      <c r="Z54" s="75">
        <v>0</v>
      </c>
      <c r="AA54" s="75">
        <v>36413</v>
      </c>
      <c r="AB54" s="76">
        <v>0</v>
      </c>
      <c r="AC54" s="75">
        <v>0</v>
      </c>
      <c r="AD54" s="75">
        <v>0</v>
      </c>
      <c r="AE54" s="75">
        <f t="shared" si="51"/>
        <v>296893</v>
      </c>
      <c r="AF54" s="75">
        <f t="shared" si="52"/>
        <v>0</v>
      </c>
      <c r="AG54" s="75">
        <f t="shared" si="53"/>
        <v>0</v>
      </c>
      <c r="AH54" s="75">
        <v>0</v>
      </c>
      <c r="AI54" s="75">
        <v>0</v>
      </c>
      <c r="AJ54" s="75">
        <v>0</v>
      </c>
      <c r="AK54" s="75">
        <v>0</v>
      </c>
      <c r="AL54" s="75">
        <v>0</v>
      </c>
      <c r="AM54" s="76">
        <v>0</v>
      </c>
      <c r="AN54" s="75">
        <f t="shared" si="54"/>
        <v>0</v>
      </c>
      <c r="AO54" s="75">
        <f t="shared" si="55"/>
        <v>0</v>
      </c>
      <c r="AP54" s="75">
        <v>0</v>
      </c>
      <c r="AQ54" s="75">
        <v>0</v>
      </c>
      <c r="AR54" s="75">
        <v>0</v>
      </c>
      <c r="AS54" s="75">
        <v>0</v>
      </c>
      <c r="AT54" s="75">
        <f t="shared" si="56"/>
        <v>0</v>
      </c>
      <c r="AU54" s="75">
        <v>0</v>
      </c>
      <c r="AV54" s="75">
        <v>0</v>
      </c>
      <c r="AW54" s="75">
        <v>0</v>
      </c>
      <c r="AX54" s="75">
        <v>0</v>
      </c>
      <c r="AY54" s="75">
        <f t="shared" si="57"/>
        <v>0</v>
      </c>
      <c r="AZ54" s="75">
        <v>0</v>
      </c>
      <c r="BA54" s="75">
        <v>0</v>
      </c>
      <c r="BB54" s="75">
        <v>0</v>
      </c>
      <c r="BC54" s="75">
        <v>0</v>
      </c>
      <c r="BD54" s="76">
        <v>0</v>
      </c>
      <c r="BE54" s="75">
        <v>0</v>
      </c>
      <c r="BF54" s="75">
        <v>0</v>
      </c>
      <c r="BG54" s="75">
        <f t="shared" si="58"/>
        <v>0</v>
      </c>
      <c r="BH54" s="75">
        <f t="shared" si="59"/>
        <v>0</v>
      </c>
      <c r="BI54" s="75">
        <f t="shared" si="60"/>
        <v>0</v>
      </c>
      <c r="BJ54" s="75">
        <f t="shared" si="61"/>
        <v>0</v>
      </c>
      <c r="BK54" s="75">
        <f t="shared" si="62"/>
        <v>0</v>
      </c>
      <c r="BL54" s="75">
        <f t="shared" si="63"/>
        <v>0</v>
      </c>
      <c r="BM54" s="75">
        <f t="shared" si="64"/>
        <v>0</v>
      </c>
      <c r="BN54" s="75">
        <f t="shared" si="65"/>
        <v>0</v>
      </c>
      <c r="BO54" s="76">
        <v>0</v>
      </c>
      <c r="BP54" s="75">
        <f t="shared" si="66"/>
        <v>296893</v>
      </c>
      <c r="BQ54" s="75">
        <f t="shared" si="67"/>
        <v>119424</v>
      </c>
      <c r="BR54" s="75">
        <f t="shared" si="68"/>
        <v>55901</v>
      </c>
      <c r="BS54" s="75">
        <f t="shared" si="69"/>
        <v>0</v>
      </c>
      <c r="BT54" s="75">
        <f t="shared" si="70"/>
        <v>63523</v>
      </c>
      <c r="BU54" s="75">
        <f t="shared" si="71"/>
        <v>0</v>
      </c>
      <c r="BV54" s="75">
        <f t="shared" si="72"/>
        <v>141056</v>
      </c>
      <c r="BW54" s="75">
        <f t="shared" si="73"/>
        <v>0</v>
      </c>
      <c r="BX54" s="75">
        <f t="shared" si="74"/>
        <v>141056</v>
      </c>
      <c r="BY54" s="75">
        <f t="shared" si="75"/>
        <v>0</v>
      </c>
      <c r="BZ54" s="75">
        <f t="shared" si="76"/>
        <v>0</v>
      </c>
      <c r="CA54" s="75">
        <f t="shared" si="77"/>
        <v>36413</v>
      </c>
      <c r="CB54" s="75">
        <f t="shared" si="78"/>
        <v>0</v>
      </c>
      <c r="CC54" s="75">
        <f t="shared" si="79"/>
        <v>0</v>
      </c>
      <c r="CD54" s="75">
        <f t="shared" si="80"/>
        <v>0</v>
      </c>
      <c r="CE54" s="75">
        <f t="shared" si="81"/>
        <v>36413</v>
      </c>
      <c r="CF54" s="76">
        <v>0</v>
      </c>
      <c r="CG54" s="75">
        <f t="shared" si="82"/>
        <v>0</v>
      </c>
      <c r="CH54" s="75">
        <f t="shared" si="83"/>
        <v>0</v>
      </c>
      <c r="CI54" s="75">
        <f t="shared" si="84"/>
        <v>296893</v>
      </c>
    </row>
    <row r="55" spans="1:87" s="50" customFormat="1" ht="12" customHeight="1">
      <c r="A55" s="53" t="s">
        <v>121</v>
      </c>
      <c r="B55" s="54" t="s">
        <v>381</v>
      </c>
      <c r="C55" s="53" t="s">
        <v>382</v>
      </c>
      <c r="D55" s="75">
        <f t="shared" si="45"/>
        <v>25056</v>
      </c>
      <c r="E55" s="75">
        <f t="shared" si="46"/>
        <v>25056</v>
      </c>
      <c r="F55" s="75">
        <v>0</v>
      </c>
      <c r="G55" s="75">
        <v>25056</v>
      </c>
      <c r="H55" s="75">
        <v>0</v>
      </c>
      <c r="I55" s="75">
        <v>0</v>
      </c>
      <c r="J55" s="75">
        <v>0</v>
      </c>
      <c r="K55" s="76">
        <v>0</v>
      </c>
      <c r="L55" s="75">
        <f t="shared" si="47"/>
        <v>123130</v>
      </c>
      <c r="M55" s="75">
        <f t="shared" si="48"/>
        <v>28244</v>
      </c>
      <c r="N55" s="75">
        <v>12227</v>
      </c>
      <c r="O55" s="75">
        <v>0</v>
      </c>
      <c r="P55" s="75">
        <v>16017</v>
      </c>
      <c r="Q55" s="75">
        <v>0</v>
      </c>
      <c r="R55" s="75">
        <f t="shared" si="49"/>
        <v>17658</v>
      </c>
      <c r="S55" s="75">
        <v>0</v>
      </c>
      <c r="T55" s="75">
        <v>17658</v>
      </c>
      <c r="U55" s="75">
        <v>0</v>
      </c>
      <c r="V55" s="75">
        <v>0</v>
      </c>
      <c r="W55" s="75">
        <f t="shared" si="50"/>
        <v>77228</v>
      </c>
      <c r="X55" s="75">
        <v>0</v>
      </c>
      <c r="Y55" s="75">
        <v>76225</v>
      </c>
      <c r="Z55" s="75">
        <v>1003</v>
      </c>
      <c r="AA55" s="75">
        <v>0</v>
      </c>
      <c r="AB55" s="76">
        <v>0</v>
      </c>
      <c r="AC55" s="75">
        <v>0</v>
      </c>
      <c r="AD55" s="75">
        <v>0</v>
      </c>
      <c r="AE55" s="75">
        <f t="shared" si="51"/>
        <v>148186</v>
      </c>
      <c r="AF55" s="75">
        <f t="shared" si="52"/>
        <v>11404</v>
      </c>
      <c r="AG55" s="75">
        <f t="shared" si="53"/>
        <v>11404</v>
      </c>
      <c r="AH55" s="75">
        <v>0</v>
      </c>
      <c r="AI55" s="75">
        <v>11404</v>
      </c>
      <c r="AJ55" s="75">
        <v>0</v>
      </c>
      <c r="AK55" s="75">
        <v>0</v>
      </c>
      <c r="AL55" s="75">
        <v>0</v>
      </c>
      <c r="AM55" s="76">
        <v>0</v>
      </c>
      <c r="AN55" s="75">
        <f t="shared" si="54"/>
        <v>152049</v>
      </c>
      <c r="AO55" s="75">
        <f t="shared" si="55"/>
        <v>61060</v>
      </c>
      <c r="AP55" s="75">
        <v>27180</v>
      </c>
      <c r="AQ55" s="75">
        <v>0</v>
      </c>
      <c r="AR55" s="75">
        <v>33880</v>
      </c>
      <c r="AS55" s="75">
        <v>0</v>
      </c>
      <c r="AT55" s="75">
        <f t="shared" si="56"/>
        <v>74944</v>
      </c>
      <c r="AU55" s="75">
        <v>0</v>
      </c>
      <c r="AV55" s="75">
        <v>74944</v>
      </c>
      <c r="AW55" s="75">
        <v>0</v>
      </c>
      <c r="AX55" s="75">
        <v>0</v>
      </c>
      <c r="AY55" s="75">
        <f t="shared" si="57"/>
        <v>16045</v>
      </c>
      <c r="AZ55" s="75">
        <v>0</v>
      </c>
      <c r="BA55" s="75">
        <v>15264</v>
      </c>
      <c r="BB55" s="75">
        <v>781</v>
      </c>
      <c r="BC55" s="75">
        <v>0</v>
      </c>
      <c r="BD55" s="76">
        <v>0</v>
      </c>
      <c r="BE55" s="75">
        <v>0</v>
      </c>
      <c r="BF55" s="75">
        <v>0</v>
      </c>
      <c r="BG55" s="75">
        <f t="shared" si="58"/>
        <v>163453</v>
      </c>
      <c r="BH55" s="75">
        <f t="shared" si="59"/>
        <v>36460</v>
      </c>
      <c r="BI55" s="75">
        <f t="shared" si="60"/>
        <v>36460</v>
      </c>
      <c r="BJ55" s="75">
        <f t="shared" si="61"/>
        <v>0</v>
      </c>
      <c r="BK55" s="75">
        <f t="shared" si="62"/>
        <v>36460</v>
      </c>
      <c r="BL55" s="75">
        <f t="shared" si="63"/>
        <v>0</v>
      </c>
      <c r="BM55" s="75">
        <f t="shared" si="64"/>
        <v>0</v>
      </c>
      <c r="BN55" s="75">
        <f t="shared" si="65"/>
        <v>0</v>
      </c>
      <c r="BO55" s="76">
        <v>0</v>
      </c>
      <c r="BP55" s="75">
        <f t="shared" si="66"/>
        <v>275179</v>
      </c>
      <c r="BQ55" s="75">
        <f t="shared" si="67"/>
        <v>89304</v>
      </c>
      <c r="BR55" s="75">
        <f t="shared" si="68"/>
        <v>39407</v>
      </c>
      <c r="BS55" s="75">
        <f t="shared" si="69"/>
        <v>0</v>
      </c>
      <c r="BT55" s="75">
        <f t="shared" si="70"/>
        <v>49897</v>
      </c>
      <c r="BU55" s="75">
        <f t="shared" si="71"/>
        <v>0</v>
      </c>
      <c r="BV55" s="75">
        <f t="shared" si="72"/>
        <v>92602</v>
      </c>
      <c r="BW55" s="75">
        <f t="shared" si="73"/>
        <v>0</v>
      </c>
      <c r="BX55" s="75">
        <f t="shared" si="74"/>
        <v>92602</v>
      </c>
      <c r="BY55" s="75">
        <f t="shared" si="75"/>
        <v>0</v>
      </c>
      <c r="BZ55" s="75">
        <f t="shared" si="76"/>
        <v>0</v>
      </c>
      <c r="CA55" s="75">
        <f t="shared" si="77"/>
        <v>93273</v>
      </c>
      <c r="CB55" s="75">
        <f t="shared" si="78"/>
        <v>0</v>
      </c>
      <c r="CC55" s="75">
        <f t="shared" si="79"/>
        <v>91489</v>
      </c>
      <c r="CD55" s="75">
        <f t="shared" si="80"/>
        <v>1784</v>
      </c>
      <c r="CE55" s="75">
        <f t="shared" si="81"/>
        <v>0</v>
      </c>
      <c r="CF55" s="76">
        <v>0</v>
      </c>
      <c r="CG55" s="75">
        <f t="shared" si="82"/>
        <v>0</v>
      </c>
      <c r="CH55" s="75">
        <f t="shared" si="83"/>
        <v>0</v>
      </c>
      <c r="CI55" s="75">
        <f t="shared" si="84"/>
        <v>311639</v>
      </c>
    </row>
    <row r="56" spans="1:87" s="50" customFormat="1" ht="12" customHeight="1">
      <c r="A56" s="53" t="s">
        <v>121</v>
      </c>
      <c r="B56" s="54" t="s">
        <v>383</v>
      </c>
      <c r="C56" s="53" t="s">
        <v>384</v>
      </c>
      <c r="D56" s="75">
        <f t="shared" si="45"/>
        <v>2992</v>
      </c>
      <c r="E56" s="75">
        <f t="shared" si="46"/>
        <v>2992</v>
      </c>
      <c r="F56" s="75">
        <v>0</v>
      </c>
      <c r="G56" s="75">
        <v>2992</v>
      </c>
      <c r="H56" s="75">
        <v>0</v>
      </c>
      <c r="I56" s="75">
        <v>0</v>
      </c>
      <c r="J56" s="75">
        <v>0</v>
      </c>
      <c r="K56" s="76">
        <v>0</v>
      </c>
      <c r="L56" s="75">
        <f t="shared" si="47"/>
        <v>65206</v>
      </c>
      <c r="M56" s="75">
        <f t="shared" si="48"/>
        <v>10278</v>
      </c>
      <c r="N56" s="75">
        <v>2082</v>
      </c>
      <c r="O56" s="75">
        <v>0</v>
      </c>
      <c r="P56" s="75">
        <v>8196</v>
      </c>
      <c r="Q56" s="75">
        <v>0</v>
      </c>
      <c r="R56" s="75">
        <f t="shared" si="49"/>
        <v>15728</v>
      </c>
      <c r="S56" s="75">
        <v>0</v>
      </c>
      <c r="T56" s="75">
        <v>15728</v>
      </c>
      <c r="U56" s="75">
        <v>0</v>
      </c>
      <c r="V56" s="75">
        <v>0</v>
      </c>
      <c r="W56" s="75">
        <f t="shared" si="50"/>
        <v>39200</v>
      </c>
      <c r="X56" s="75">
        <v>0</v>
      </c>
      <c r="Y56" s="75">
        <v>33628</v>
      </c>
      <c r="Z56" s="75">
        <v>4793</v>
      </c>
      <c r="AA56" s="75">
        <v>779</v>
      </c>
      <c r="AB56" s="76">
        <v>0</v>
      </c>
      <c r="AC56" s="75">
        <v>0</v>
      </c>
      <c r="AD56" s="75">
        <v>4645</v>
      </c>
      <c r="AE56" s="75">
        <f t="shared" si="51"/>
        <v>72843</v>
      </c>
      <c r="AF56" s="75">
        <f t="shared" si="52"/>
        <v>0</v>
      </c>
      <c r="AG56" s="75">
        <f t="shared" si="53"/>
        <v>0</v>
      </c>
      <c r="AH56" s="75">
        <v>0</v>
      </c>
      <c r="AI56" s="75">
        <v>0</v>
      </c>
      <c r="AJ56" s="75">
        <v>0</v>
      </c>
      <c r="AK56" s="75">
        <v>0</v>
      </c>
      <c r="AL56" s="75">
        <v>0</v>
      </c>
      <c r="AM56" s="76">
        <v>0</v>
      </c>
      <c r="AN56" s="75">
        <f t="shared" si="54"/>
        <v>0</v>
      </c>
      <c r="AO56" s="75">
        <f t="shared" si="55"/>
        <v>0</v>
      </c>
      <c r="AP56" s="75">
        <v>0</v>
      </c>
      <c r="AQ56" s="75">
        <v>0</v>
      </c>
      <c r="AR56" s="75">
        <v>0</v>
      </c>
      <c r="AS56" s="75">
        <v>0</v>
      </c>
      <c r="AT56" s="75">
        <f t="shared" si="56"/>
        <v>0</v>
      </c>
      <c r="AU56" s="75">
        <v>0</v>
      </c>
      <c r="AV56" s="75">
        <v>0</v>
      </c>
      <c r="AW56" s="75">
        <v>0</v>
      </c>
      <c r="AX56" s="75">
        <v>0</v>
      </c>
      <c r="AY56" s="75">
        <f t="shared" si="57"/>
        <v>0</v>
      </c>
      <c r="AZ56" s="75">
        <v>0</v>
      </c>
      <c r="BA56" s="75">
        <v>0</v>
      </c>
      <c r="BB56" s="75">
        <v>0</v>
      </c>
      <c r="BC56" s="75">
        <v>0</v>
      </c>
      <c r="BD56" s="76">
        <v>0</v>
      </c>
      <c r="BE56" s="75">
        <v>0</v>
      </c>
      <c r="BF56" s="75">
        <v>0</v>
      </c>
      <c r="BG56" s="75">
        <f t="shared" si="58"/>
        <v>0</v>
      </c>
      <c r="BH56" s="75">
        <f t="shared" si="59"/>
        <v>2992</v>
      </c>
      <c r="BI56" s="75">
        <f t="shared" si="60"/>
        <v>2992</v>
      </c>
      <c r="BJ56" s="75">
        <f t="shared" si="61"/>
        <v>0</v>
      </c>
      <c r="BK56" s="75">
        <f t="shared" si="62"/>
        <v>2992</v>
      </c>
      <c r="BL56" s="75">
        <f t="shared" si="63"/>
        <v>0</v>
      </c>
      <c r="BM56" s="75">
        <f t="shared" si="64"/>
        <v>0</v>
      </c>
      <c r="BN56" s="75">
        <f t="shared" si="65"/>
        <v>0</v>
      </c>
      <c r="BO56" s="76">
        <v>0</v>
      </c>
      <c r="BP56" s="75">
        <f t="shared" si="66"/>
        <v>65206</v>
      </c>
      <c r="BQ56" s="75">
        <f t="shared" si="67"/>
        <v>10278</v>
      </c>
      <c r="BR56" s="75">
        <f t="shared" si="68"/>
        <v>2082</v>
      </c>
      <c r="BS56" s="75">
        <f t="shared" si="69"/>
        <v>0</v>
      </c>
      <c r="BT56" s="75">
        <f t="shared" si="70"/>
        <v>8196</v>
      </c>
      <c r="BU56" s="75">
        <f t="shared" si="71"/>
        <v>0</v>
      </c>
      <c r="BV56" s="75">
        <f t="shared" si="72"/>
        <v>15728</v>
      </c>
      <c r="BW56" s="75">
        <f t="shared" si="73"/>
        <v>0</v>
      </c>
      <c r="BX56" s="75">
        <f t="shared" si="74"/>
        <v>15728</v>
      </c>
      <c r="BY56" s="75">
        <f t="shared" si="75"/>
        <v>0</v>
      </c>
      <c r="BZ56" s="75">
        <f t="shared" si="76"/>
        <v>0</v>
      </c>
      <c r="CA56" s="75">
        <f t="shared" si="77"/>
        <v>39200</v>
      </c>
      <c r="CB56" s="75">
        <f t="shared" si="78"/>
        <v>0</v>
      </c>
      <c r="CC56" s="75">
        <f t="shared" si="79"/>
        <v>33628</v>
      </c>
      <c r="CD56" s="75">
        <f t="shared" si="80"/>
        <v>4793</v>
      </c>
      <c r="CE56" s="75">
        <f t="shared" si="81"/>
        <v>779</v>
      </c>
      <c r="CF56" s="76">
        <v>0</v>
      </c>
      <c r="CG56" s="75">
        <f t="shared" si="82"/>
        <v>0</v>
      </c>
      <c r="CH56" s="75">
        <f t="shared" si="83"/>
        <v>4645</v>
      </c>
      <c r="CI56" s="75">
        <f t="shared" si="84"/>
        <v>72843</v>
      </c>
    </row>
    <row r="57" spans="1:87" s="50" customFormat="1" ht="12" customHeight="1">
      <c r="A57" s="53" t="s">
        <v>121</v>
      </c>
      <c r="B57" s="54" t="s">
        <v>385</v>
      </c>
      <c r="C57" s="53" t="s">
        <v>386</v>
      </c>
      <c r="D57" s="75">
        <f t="shared" si="45"/>
        <v>407337</v>
      </c>
      <c r="E57" s="75">
        <f t="shared" si="46"/>
        <v>407337</v>
      </c>
      <c r="F57" s="75">
        <v>0</v>
      </c>
      <c r="G57" s="75">
        <v>145338</v>
      </c>
      <c r="H57" s="75">
        <v>261999</v>
      </c>
      <c r="I57" s="75">
        <v>0</v>
      </c>
      <c r="J57" s="75">
        <v>0</v>
      </c>
      <c r="K57" s="76">
        <v>0</v>
      </c>
      <c r="L57" s="75">
        <f t="shared" si="47"/>
        <v>561512</v>
      </c>
      <c r="M57" s="75">
        <f t="shared" si="48"/>
        <v>78670</v>
      </c>
      <c r="N57" s="75">
        <v>22976</v>
      </c>
      <c r="O57" s="75">
        <v>0</v>
      </c>
      <c r="P57" s="75">
        <v>55694</v>
      </c>
      <c r="Q57" s="75">
        <v>0</v>
      </c>
      <c r="R57" s="75">
        <f t="shared" si="49"/>
        <v>282446</v>
      </c>
      <c r="S57" s="75">
        <v>0</v>
      </c>
      <c r="T57" s="75">
        <v>282446</v>
      </c>
      <c r="U57" s="75">
        <v>0</v>
      </c>
      <c r="V57" s="75">
        <v>0</v>
      </c>
      <c r="W57" s="75">
        <f t="shared" si="50"/>
        <v>200396</v>
      </c>
      <c r="X57" s="75">
        <v>0</v>
      </c>
      <c r="Y57" s="75">
        <v>200396</v>
      </c>
      <c r="Z57" s="75">
        <v>0</v>
      </c>
      <c r="AA57" s="75">
        <v>0</v>
      </c>
      <c r="AB57" s="76">
        <v>0</v>
      </c>
      <c r="AC57" s="75">
        <v>0</v>
      </c>
      <c r="AD57" s="75">
        <v>17835</v>
      </c>
      <c r="AE57" s="75">
        <f t="shared" si="51"/>
        <v>986684</v>
      </c>
      <c r="AF57" s="75">
        <f t="shared" si="52"/>
        <v>0</v>
      </c>
      <c r="AG57" s="75">
        <f t="shared" si="53"/>
        <v>0</v>
      </c>
      <c r="AH57" s="75">
        <v>0</v>
      </c>
      <c r="AI57" s="75">
        <v>0</v>
      </c>
      <c r="AJ57" s="75">
        <v>0</v>
      </c>
      <c r="AK57" s="75">
        <v>0</v>
      </c>
      <c r="AL57" s="75">
        <v>0</v>
      </c>
      <c r="AM57" s="76">
        <v>0</v>
      </c>
      <c r="AN57" s="75">
        <f t="shared" si="54"/>
        <v>0</v>
      </c>
      <c r="AO57" s="75">
        <f t="shared" si="55"/>
        <v>0</v>
      </c>
      <c r="AP57" s="75">
        <v>0</v>
      </c>
      <c r="AQ57" s="75">
        <v>0</v>
      </c>
      <c r="AR57" s="75">
        <v>0</v>
      </c>
      <c r="AS57" s="75">
        <v>0</v>
      </c>
      <c r="AT57" s="75">
        <f t="shared" si="56"/>
        <v>0</v>
      </c>
      <c r="AU57" s="75">
        <v>0</v>
      </c>
      <c r="AV57" s="75">
        <v>0</v>
      </c>
      <c r="AW57" s="75">
        <v>0</v>
      </c>
      <c r="AX57" s="75">
        <v>0</v>
      </c>
      <c r="AY57" s="75">
        <f t="shared" si="57"/>
        <v>0</v>
      </c>
      <c r="AZ57" s="75">
        <v>0</v>
      </c>
      <c r="BA57" s="75">
        <v>0</v>
      </c>
      <c r="BB57" s="75">
        <v>0</v>
      </c>
      <c r="BC57" s="75">
        <v>0</v>
      </c>
      <c r="BD57" s="76">
        <v>0</v>
      </c>
      <c r="BE57" s="75">
        <v>0</v>
      </c>
      <c r="BF57" s="75">
        <v>0</v>
      </c>
      <c r="BG57" s="75">
        <f t="shared" si="58"/>
        <v>0</v>
      </c>
      <c r="BH57" s="75">
        <f t="shared" si="59"/>
        <v>407337</v>
      </c>
      <c r="BI57" s="75">
        <f t="shared" si="60"/>
        <v>407337</v>
      </c>
      <c r="BJ57" s="75">
        <f t="shared" si="61"/>
        <v>0</v>
      </c>
      <c r="BK57" s="75">
        <f t="shared" si="62"/>
        <v>145338</v>
      </c>
      <c r="BL57" s="75">
        <f t="shared" si="63"/>
        <v>261999</v>
      </c>
      <c r="BM57" s="75">
        <f t="shared" si="64"/>
        <v>0</v>
      </c>
      <c r="BN57" s="75">
        <f t="shared" si="65"/>
        <v>0</v>
      </c>
      <c r="BO57" s="76">
        <v>0</v>
      </c>
      <c r="BP57" s="75">
        <f t="shared" si="66"/>
        <v>561512</v>
      </c>
      <c r="BQ57" s="75">
        <f t="shared" si="67"/>
        <v>78670</v>
      </c>
      <c r="BR57" s="75">
        <f t="shared" si="68"/>
        <v>22976</v>
      </c>
      <c r="BS57" s="75">
        <f t="shared" si="69"/>
        <v>0</v>
      </c>
      <c r="BT57" s="75">
        <f t="shared" si="70"/>
        <v>55694</v>
      </c>
      <c r="BU57" s="75">
        <f t="shared" si="71"/>
        <v>0</v>
      </c>
      <c r="BV57" s="75">
        <f t="shared" si="72"/>
        <v>282446</v>
      </c>
      <c r="BW57" s="75">
        <f t="shared" si="73"/>
        <v>0</v>
      </c>
      <c r="BX57" s="75">
        <f t="shared" si="74"/>
        <v>282446</v>
      </c>
      <c r="BY57" s="75">
        <f t="shared" si="75"/>
        <v>0</v>
      </c>
      <c r="BZ57" s="75">
        <f t="shared" si="76"/>
        <v>0</v>
      </c>
      <c r="CA57" s="75">
        <f t="shared" si="77"/>
        <v>200396</v>
      </c>
      <c r="CB57" s="75">
        <f t="shared" si="78"/>
        <v>0</v>
      </c>
      <c r="CC57" s="75">
        <f t="shared" si="79"/>
        <v>200396</v>
      </c>
      <c r="CD57" s="75">
        <f t="shared" si="80"/>
        <v>0</v>
      </c>
      <c r="CE57" s="75">
        <f t="shared" si="81"/>
        <v>0</v>
      </c>
      <c r="CF57" s="76">
        <v>0</v>
      </c>
      <c r="CG57" s="75">
        <f t="shared" si="82"/>
        <v>0</v>
      </c>
      <c r="CH57" s="75">
        <f t="shared" si="83"/>
        <v>17835</v>
      </c>
      <c r="CI57" s="75">
        <f t="shared" si="84"/>
        <v>986684</v>
      </c>
    </row>
    <row r="58" spans="1:87" s="50" customFormat="1" ht="12" customHeight="1">
      <c r="A58" s="53" t="s">
        <v>121</v>
      </c>
      <c r="B58" s="54" t="s">
        <v>387</v>
      </c>
      <c r="C58" s="53" t="s">
        <v>388</v>
      </c>
      <c r="D58" s="75">
        <f t="shared" si="45"/>
        <v>7151</v>
      </c>
      <c r="E58" s="75">
        <f t="shared" si="46"/>
        <v>0</v>
      </c>
      <c r="F58" s="75">
        <v>0</v>
      </c>
      <c r="G58" s="75">
        <v>0</v>
      </c>
      <c r="H58" s="75">
        <v>0</v>
      </c>
      <c r="I58" s="75">
        <v>0</v>
      </c>
      <c r="J58" s="75">
        <v>7151</v>
      </c>
      <c r="K58" s="76">
        <v>0</v>
      </c>
      <c r="L58" s="75">
        <f t="shared" si="47"/>
        <v>486348</v>
      </c>
      <c r="M58" s="75">
        <f t="shared" si="48"/>
        <v>29449</v>
      </c>
      <c r="N58" s="75">
        <v>29449</v>
      </c>
      <c r="O58" s="75">
        <v>0</v>
      </c>
      <c r="P58" s="75">
        <v>0</v>
      </c>
      <c r="Q58" s="75">
        <v>0</v>
      </c>
      <c r="R58" s="75">
        <f t="shared" si="49"/>
        <v>189594</v>
      </c>
      <c r="S58" s="75">
        <v>0</v>
      </c>
      <c r="T58" s="75">
        <v>189594</v>
      </c>
      <c r="U58" s="75">
        <v>0</v>
      </c>
      <c r="V58" s="75">
        <v>0</v>
      </c>
      <c r="W58" s="75">
        <f t="shared" si="50"/>
        <v>267305</v>
      </c>
      <c r="X58" s="75">
        <v>68588</v>
      </c>
      <c r="Y58" s="75">
        <v>139813</v>
      </c>
      <c r="Z58" s="75">
        <v>49385</v>
      </c>
      <c r="AA58" s="75">
        <v>9519</v>
      </c>
      <c r="AB58" s="76">
        <v>0</v>
      </c>
      <c r="AC58" s="75">
        <v>0</v>
      </c>
      <c r="AD58" s="75">
        <v>0</v>
      </c>
      <c r="AE58" s="75">
        <f t="shared" si="51"/>
        <v>493499</v>
      </c>
      <c r="AF58" s="75">
        <f t="shared" si="52"/>
        <v>0</v>
      </c>
      <c r="AG58" s="75">
        <f t="shared" si="53"/>
        <v>0</v>
      </c>
      <c r="AH58" s="75">
        <v>0</v>
      </c>
      <c r="AI58" s="75">
        <v>0</v>
      </c>
      <c r="AJ58" s="75">
        <v>0</v>
      </c>
      <c r="AK58" s="75">
        <v>0</v>
      </c>
      <c r="AL58" s="75">
        <v>0</v>
      </c>
      <c r="AM58" s="76">
        <v>0</v>
      </c>
      <c r="AN58" s="75">
        <f t="shared" si="54"/>
        <v>0</v>
      </c>
      <c r="AO58" s="75">
        <f t="shared" si="55"/>
        <v>0</v>
      </c>
      <c r="AP58" s="75">
        <v>0</v>
      </c>
      <c r="AQ58" s="75">
        <v>0</v>
      </c>
      <c r="AR58" s="75">
        <v>0</v>
      </c>
      <c r="AS58" s="75">
        <v>0</v>
      </c>
      <c r="AT58" s="75">
        <f t="shared" si="56"/>
        <v>0</v>
      </c>
      <c r="AU58" s="75">
        <v>0</v>
      </c>
      <c r="AV58" s="75">
        <v>0</v>
      </c>
      <c r="AW58" s="75">
        <v>0</v>
      </c>
      <c r="AX58" s="75">
        <v>0</v>
      </c>
      <c r="AY58" s="75">
        <f t="shared" si="57"/>
        <v>0</v>
      </c>
      <c r="AZ58" s="75">
        <v>0</v>
      </c>
      <c r="BA58" s="75">
        <v>0</v>
      </c>
      <c r="BB58" s="75">
        <v>0</v>
      </c>
      <c r="BC58" s="75">
        <v>0</v>
      </c>
      <c r="BD58" s="76">
        <v>0</v>
      </c>
      <c r="BE58" s="75">
        <v>0</v>
      </c>
      <c r="BF58" s="75">
        <v>0</v>
      </c>
      <c r="BG58" s="75">
        <f t="shared" si="58"/>
        <v>0</v>
      </c>
      <c r="BH58" s="75">
        <f t="shared" si="59"/>
        <v>7151</v>
      </c>
      <c r="BI58" s="75">
        <f t="shared" si="60"/>
        <v>0</v>
      </c>
      <c r="BJ58" s="75">
        <f t="shared" si="61"/>
        <v>0</v>
      </c>
      <c r="BK58" s="75">
        <f t="shared" si="62"/>
        <v>0</v>
      </c>
      <c r="BL58" s="75">
        <f t="shared" si="63"/>
        <v>0</v>
      </c>
      <c r="BM58" s="75">
        <f t="shared" si="64"/>
        <v>0</v>
      </c>
      <c r="BN58" s="75">
        <f t="shared" si="65"/>
        <v>7151</v>
      </c>
      <c r="BO58" s="76">
        <v>0</v>
      </c>
      <c r="BP58" s="75">
        <f t="shared" si="66"/>
        <v>486348</v>
      </c>
      <c r="BQ58" s="75">
        <f t="shared" si="67"/>
        <v>29449</v>
      </c>
      <c r="BR58" s="75">
        <f t="shared" si="68"/>
        <v>29449</v>
      </c>
      <c r="BS58" s="75">
        <f t="shared" si="69"/>
        <v>0</v>
      </c>
      <c r="BT58" s="75">
        <f t="shared" si="70"/>
        <v>0</v>
      </c>
      <c r="BU58" s="75">
        <f t="shared" si="71"/>
        <v>0</v>
      </c>
      <c r="BV58" s="75">
        <f t="shared" si="72"/>
        <v>189594</v>
      </c>
      <c r="BW58" s="75">
        <f t="shared" si="73"/>
        <v>0</v>
      </c>
      <c r="BX58" s="75">
        <f t="shared" si="74"/>
        <v>189594</v>
      </c>
      <c r="BY58" s="75">
        <f t="shared" si="75"/>
        <v>0</v>
      </c>
      <c r="BZ58" s="75">
        <f t="shared" si="76"/>
        <v>0</v>
      </c>
      <c r="CA58" s="75">
        <f t="shared" si="77"/>
        <v>267305</v>
      </c>
      <c r="CB58" s="75">
        <f t="shared" si="78"/>
        <v>68588</v>
      </c>
      <c r="CC58" s="75">
        <f t="shared" si="79"/>
        <v>139813</v>
      </c>
      <c r="CD58" s="75">
        <f t="shared" si="80"/>
        <v>49385</v>
      </c>
      <c r="CE58" s="75">
        <f t="shared" si="81"/>
        <v>9519</v>
      </c>
      <c r="CF58" s="76">
        <v>0</v>
      </c>
      <c r="CG58" s="75">
        <f t="shared" si="82"/>
        <v>0</v>
      </c>
      <c r="CH58" s="75">
        <f t="shared" si="83"/>
        <v>0</v>
      </c>
      <c r="CI58" s="75">
        <f t="shared" si="84"/>
        <v>493499</v>
      </c>
    </row>
    <row r="59" spans="1:87" s="50" customFormat="1" ht="12" customHeight="1">
      <c r="A59" s="53" t="s">
        <v>121</v>
      </c>
      <c r="B59" s="54" t="s">
        <v>315</v>
      </c>
      <c r="C59" s="53" t="s">
        <v>316</v>
      </c>
      <c r="D59" s="75">
        <f t="shared" si="45"/>
        <v>0</v>
      </c>
      <c r="E59" s="75">
        <f t="shared" si="46"/>
        <v>0</v>
      </c>
      <c r="F59" s="75">
        <v>0</v>
      </c>
      <c r="G59" s="75">
        <v>0</v>
      </c>
      <c r="H59" s="75">
        <v>0</v>
      </c>
      <c r="I59" s="75">
        <v>0</v>
      </c>
      <c r="J59" s="75">
        <v>0</v>
      </c>
      <c r="K59" s="76">
        <v>0</v>
      </c>
      <c r="L59" s="75">
        <f t="shared" si="47"/>
        <v>402567</v>
      </c>
      <c r="M59" s="75">
        <f t="shared" si="48"/>
        <v>31109</v>
      </c>
      <c r="N59" s="75">
        <v>31109</v>
      </c>
      <c r="O59" s="75">
        <v>0</v>
      </c>
      <c r="P59" s="75">
        <v>0</v>
      </c>
      <c r="Q59" s="75">
        <v>0</v>
      </c>
      <c r="R59" s="75">
        <f t="shared" si="49"/>
        <v>167510</v>
      </c>
      <c r="S59" s="75">
        <v>0</v>
      </c>
      <c r="T59" s="75">
        <v>167510</v>
      </c>
      <c r="U59" s="75">
        <v>0</v>
      </c>
      <c r="V59" s="75">
        <v>0</v>
      </c>
      <c r="W59" s="75">
        <f t="shared" si="50"/>
        <v>203948</v>
      </c>
      <c r="X59" s="75">
        <v>0</v>
      </c>
      <c r="Y59" s="75">
        <v>190274</v>
      </c>
      <c r="Z59" s="75">
        <v>13674</v>
      </c>
      <c r="AA59" s="75">
        <v>0</v>
      </c>
      <c r="AB59" s="76">
        <v>0</v>
      </c>
      <c r="AC59" s="75">
        <v>0</v>
      </c>
      <c r="AD59" s="75">
        <v>849</v>
      </c>
      <c r="AE59" s="75">
        <f t="shared" si="51"/>
        <v>403416</v>
      </c>
      <c r="AF59" s="75">
        <f t="shared" si="52"/>
        <v>0</v>
      </c>
      <c r="AG59" s="75">
        <f t="shared" si="53"/>
        <v>0</v>
      </c>
      <c r="AH59" s="75">
        <v>0</v>
      </c>
      <c r="AI59" s="75">
        <v>0</v>
      </c>
      <c r="AJ59" s="75">
        <v>0</v>
      </c>
      <c r="AK59" s="75">
        <v>0</v>
      </c>
      <c r="AL59" s="75">
        <v>0</v>
      </c>
      <c r="AM59" s="76">
        <v>0</v>
      </c>
      <c r="AN59" s="75">
        <f t="shared" si="54"/>
        <v>0</v>
      </c>
      <c r="AO59" s="75">
        <f t="shared" si="55"/>
        <v>0</v>
      </c>
      <c r="AP59" s="75">
        <v>0</v>
      </c>
      <c r="AQ59" s="75">
        <v>0</v>
      </c>
      <c r="AR59" s="75">
        <v>0</v>
      </c>
      <c r="AS59" s="75">
        <v>0</v>
      </c>
      <c r="AT59" s="75">
        <f t="shared" si="56"/>
        <v>0</v>
      </c>
      <c r="AU59" s="75">
        <v>0</v>
      </c>
      <c r="AV59" s="75">
        <v>0</v>
      </c>
      <c r="AW59" s="75">
        <v>0</v>
      </c>
      <c r="AX59" s="75">
        <v>0</v>
      </c>
      <c r="AY59" s="75">
        <f t="shared" si="57"/>
        <v>0</v>
      </c>
      <c r="AZ59" s="75">
        <v>0</v>
      </c>
      <c r="BA59" s="75">
        <v>0</v>
      </c>
      <c r="BB59" s="75">
        <v>0</v>
      </c>
      <c r="BC59" s="75">
        <v>0</v>
      </c>
      <c r="BD59" s="76">
        <v>0</v>
      </c>
      <c r="BE59" s="75">
        <v>0</v>
      </c>
      <c r="BF59" s="75">
        <v>0</v>
      </c>
      <c r="BG59" s="75">
        <f t="shared" si="58"/>
        <v>0</v>
      </c>
      <c r="BH59" s="75">
        <f t="shared" si="59"/>
        <v>0</v>
      </c>
      <c r="BI59" s="75">
        <f t="shared" si="60"/>
        <v>0</v>
      </c>
      <c r="BJ59" s="75">
        <f t="shared" si="61"/>
        <v>0</v>
      </c>
      <c r="BK59" s="75">
        <f t="shared" si="62"/>
        <v>0</v>
      </c>
      <c r="BL59" s="75">
        <f t="shared" si="63"/>
        <v>0</v>
      </c>
      <c r="BM59" s="75">
        <f t="shared" si="64"/>
        <v>0</v>
      </c>
      <c r="BN59" s="75">
        <f t="shared" si="65"/>
        <v>0</v>
      </c>
      <c r="BO59" s="76">
        <v>0</v>
      </c>
      <c r="BP59" s="75">
        <f t="shared" si="66"/>
        <v>402567</v>
      </c>
      <c r="BQ59" s="75">
        <f t="shared" si="67"/>
        <v>31109</v>
      </c>
      <c r="BR59" s="75">
        <f t="shared" si="68"/>
        <v>31109</v>
      </c>
      <c r="BS59" s="75">
        <f t="shared" si="69"/>
        <v>0</v>
      </c>
      <c r="BT59" s="75">
        <f t="shared" si="70"/>
        <v>0</v>
      </c>
      <c r="BU59" s="75">
        <f t="shared" si="71"/>
        <v>0</v>
      </c>
      <c r="BV59" s="75">
        <f t="shared" si="72"/>
        <v>167510</v>
      </c>
      <c r="BW59" s="75">
        <f t="shared" si="73"/>
        <v>0</v>
      </c>
      <c r="BX59" s="75">
        <f t="shared" si="74"/>
        <v>167510</v>
      </c>
      <c r="BY59" s="75">
        <f t="shared" si="75"/>
        <v>0</v>
      </c>
      <c r="BZ59" s="75">
        <f t="shared" si="76"/>
        <v>0</v>
      </c>
      <c r="CA59" s="75">
        <f t="shared" si="77"/>
        <v>203948</v>
      </c>
      <c r="CB59" s="75">
        <f t="shared" si="78"/>
        <v>0</v>
      </c>
      <c r="CC59" s="75">
        <f t="shared" si="79"/>
        <v>190274</v>
      </c>
      <c r="CD59" s="75">
        <f t="shared" si="80"/>
        <v>13674</v>
      </c>
      <c r="CE59" s="75">
        <f t="shared" si="81"/>
        <v>0</v>
      </c>
      <c r="CF59" s="76">
        <v>0</v>
      </c>
      <c r="CG59" s="75">
        <f t="shared" si="82"/>
        <v>0</v>
      </c>
      <c r="CH59" s="75">
        <f t="shared" si="83"/>
        <v>849</v>
      </c>
      <c r="CI59" s="75">
        <f t="shared" si="84"/>
        <v>403416</v>
      </c>
    </row>
    <row r="60" spans="1:87" s="50" customFormat="1" ht="12" customHeight="1">
      <c r="A60" s="53" t="s">
        <v>121</v>
      </c>
      <c r="B60" s="54" t="s">
        <v>319</v>
      </c>
      <c r="C60" s="53" t="s">
        <v>320</v>
      </c>
      <c r="D60" s="75">
        <f t="shared" si="45"/>
        <v>79521</v>
      </c>
      <c r="E60" s="75">
        <f t="shared" si="46"/>
        <v>79521</v>
      </c>
      <c r="F60" s="75">
        <v>0</v>
      </c>
      <c r="G60" s="75">
        <v>73431</v>
      </c>
      <c r="H60" s="75">
        <v>6090</v>
      </c>
      <c r="I60" s="75">
        <v>0</v>
      </c>
      <c r="J60" s="75">
        <v>0</v>
      </c>
      <c r="K60" s="76">
        <v>0</v>
      </c>
      <c r="L60" s="75">
        <f t="shared" si="47"/>
        <v>334835</v>
      </c>
      <c r="M60" s="75">
        <f t="shared" si="48"/>
        <v>120955</v>
      </c>
      <c r="N60" s="75">
        <v>55883</v>
      </c>
      <c r="O60" s="75">
        <v>0</v>
      </c>
      <c r="P60" s="75">
        <v>57842</v>
      </c>
      <c r="Q60" s="75">
        <v>7230</v>
      </c>
      <c r="R60" s="75">
        <f t="shared" si="49"/>
        <v>109896</v>
      </c>
      <c r="S60" s="75">
        <v>0</v>
      </c>
      <c r="T60" s="75">
        <v>104046</v>
      </c>
      <c r="U60" s="75">
        <v>5850</v>
      </c>
      <c r="V60" s="75">
        <v>0</v>
      </c>
      <c r="W60" s="75">
        <f t="shared" si="50"/>
        <v>103984</v>
      </c>
      <c r="X60" s="75">
        <v>0</v>
      </c>
      <c r="Y60" s="75">
        <v>95025</v>
      </c>
      <c r="Z60" s="75">
        <v>0</v>
      </c>
      <c r="AA60" s="75">
        <v>8959</v>
      </c>
      <c r="AB60" s="76">
        <v>0</v>
      </c>
      <c r="AC60" s="75">
        <v>0</v>
      </c>
      <c r="AD60" s="75">
        <v>69430</v>
      </c>
      <c r="AE60" s="75">
        <f t="shared" si="51"/>
        <v>483786</v>
      </c>
      <c r="AF60" s="75">
        <f t="shared" si="52"/>
        <v>0</v>
      </c>
      <c r="AG60" s="75">
        <f t="shared" si="53"/>
        <v>0</v>
      </c>
      <c r="AH60" s="75">
        <v>0</v>
      </c>
      <c r="AI60" s="75">
        <v>0</v>
      </c>
      <c r="AJ60" s="75">
        <v>0</v>
      </c>
      <c r="AK60" s="75">
        <v>0</v>
      </c>
      <c r="AL60" s="75">
        <v>0</v>
      </c>
      <c r="AM60" s="76">
        <v>0</v>
      </c>
      <c r="AN60" s="75">
        <f t="shared" si="54"/>
        <v>0</v>
      </c>
      <c r="AO60" s="75">
        <f t="shared" si="55"/>
        <v>0</v>
      </c>
      <c r="AP60" s="75">
        <v>0</v>
      </c>
      <c r="AQ60" s="75">
        <v>0</v>
      </c>
      <c r="AR60" s="75">
        <v>0</v>
      </c>
      <c r="AS60" s="75">
        <v>0</v>
      </c>
      <c r="AT60" s="75">
        <f t="shared" si="56"/>
        <v>0</v>
      </c>
      <c r="AU60" s="75">
        <v>0</v>
      </c>
      <c r="AV60" s="75">
        <v>0</v>
      </c>
      <c r="AW60" s="75">
        <v>0</v>
      </c>
      <c r="AX60" s="75">
        <v>0</v>
      </c>
      <c r="AY60" s="75">
        <f t="shared" si="57"/>
        <v>0</v>
      </c>
      <c r="AZ60" s="75">
        <v>0</v>
      </c>
      <c r="BA60" s="75">
        <v>0</v>
      </c>
      <c r="BB60" s="75">
        <v>0</v>
      </c>
      <c r="BC60" s="75">
        <v>0</v>
      </c>
      <c r="BD60" s="76">
        <v>0</v>
      </c>
      <c r="BE60" s="75">
        <v>0</v>
      </c>
      <c r="BF60" s="75">
        <v>0</v>
      </c>
      <c r="BG60" s="75">
        <f t="shared" si="58"/>
        <v>0</v>
      </c>
      <c r="BH60" s="75">
        <f t="shared" si="59"/>
        <v>79521</v>
      </c>
      <c r="BI60" s="75">
        <f t="shared" si="60"/>
        <v>79521</v>
      </c>
      <c r="BJ60" s="75">
        <f t="shared" si="61"/>
        <v>0</v>
      </c>
      <c r="BK60" s="75">
        <f t="shared" si="62"/>
        <v>73431</v>
      </c>
      <c r="BL60" s="75">
        <f t="shared" si="63"/>
        <v>6090</v>
      </c>
      <c r="BM60" s="75">
        <f t="shared" si="64"/>
        <v>0</v>
      </c>
      <c r="BN60" s="75">
        <f t="shared" si="65"/>
        <v>0</v>
      </c>
      <c r="BO60" s="76">
        <v>0</v>
      </c>
      <c r="BP60" s="75">
        <f t="shared" si="66"/>
        <v>334835</v>
      </c>
      <c r="BQ60" s="75">
        <f t="shared" si="67"/>
        <v>120955</v>
      </c>
      <c r="BR60" s="75">
        <f t="shared" si="68"/>
        <v>55883</v>
      </c>
      <c r="BS60" s="75">
        <f t="shared" si="69"/>
        <v>0</v>
      </c>
      <c r="BT60" s="75">
        <f t="shared" si="70"/>
        <v>57842</v>
      </c>
      <c r="BU60" s="75">
        <f t="shared" si="71"/>
        <v>7230</v>
      </c>
      <c r="BV60" s="75">
        <f t="shared" si="72"/>
        <v>109896</v>
      </c>
      <c r="BW60" s="75">
        <f t="shared" si="73"/>
        <v>0</v>
      </c>
      <c r="BX60" s="75">
        <f t="shared" si="74"/>
        <v>104046</v>
      </c>
      <c r="BY60" s="75">
        <f t="shared" si="75"/>
        <v>5850</v>
      </c>
      <c r="BZ60" s="75">
        <f t="shared" si="76"/>
        <v>0</v>
      </c>
      <c r="CA60" s="75">
        <f t="shared" si="77"/>
        <v>103984</v>
      </c>
      <c r="CB60" s="75">
        <f t="shared" si="78"/>
        <v>0</v>
      </c>
      <c r="CC60" s="75">
        <f t="shared" si="79"/>
        <v>95025</v>
      </c>
      <c r="CD60" s="75">
        <f t="shared" si="80"/>
        <v>0</v>
      </c>
      <c r="CE60" s="75">
        <f t="shared" si="81"/>
        <v>8959</v>
      </c>
      <c r="CF60" s="76">
        <v>0</v>
      </c>
      <c r="CG60" s="75">
        <f t="shared" si="82"/>
        <v>0</v>
      </c>
      <c r="CH60" s="75">
        <f t="shared" si="83"/>
        <v>69430</v>
      </c>
      <c r="CI60" s="75">
        <f t="shared" si="84"/>
        <v>483786</v>
      </c>
    </row>
    <row r="61" spans="1:87" s="50" customFormat="1" ht="12" customHeight="1">
      <c r="A61" s="53" t="s">
        <v>121</v>
      </c>
      <c r="B61" s="54" t="s">
        <v>321</v>
      </c>
      <c r="C61" s="53" t="s">
        <v>322</v>
      </c>
      <c r="D61" s="75">
        <f t="shared" si="45"/>
        <v>13112</v>
      </c>
      <c r="E61" s="75">
        <f t="shared" si="46"/>
        <v>1200</v>
      </c>
      <c r="F61" s="75">
        <v>0</v>
      </c>
      <c r="G61" s="75">
        <v>1200</v>
      </c>
      <c r="H61" s="75">
        <v>0</v>
      </c>
      <c r="I61" s="75">
        <v>0</v>
      </c>
      <c r="J61" s="75">
        <v>11912</v>
      </c>
      <c r="K61" s="76">
        <v>0</v>
      </c>
      <c r="L61" s="75">
        <f t="shared" si="47"/>
        <v>110909</v>
      </c>
      <c r="M61" s="75">
        <f t="shared" si="48"/>
        <v>110909</v>
      </c>
      <c r="N61" s="75">
        <v>110909</v>
      </c>
      <c r="O61" s="75">
        <v>0</v>
      </c>
      <c r="P61" s="75">
        <v>0</v>
      </c>
      <c r="Q61" s="75">
        <v>0</v>
      </c>
      <c r="R61" s="75">
        <f t="shared" si="49"/>
        <v>0</v>
      </c>
      <c r="S61" s="75">
        <v>0</v>
      </c>
      <c r="T61" s="75">
        <v>0</v>
      </c>
      <c r="U61" s="75">
        <v>0</v>
      </c>
      <c r="V61" s="75">
        <v>0</v>
      </c>
      <c r="W61" s="75">
        <f t="shared" si="50"/>
        <v>0</v>
      </c>
      <c r="X61" s="75">
        <v>0</v>
      </c>
      <c r="Y61" s="75">
        <v>0</v>
      </c>
      <c r="Z61" s="75">
        <v>0</v>
      </c>
      <c r="AA61" s="75">
        <v>0</v>
      </c>
      <c r="AB61" s="76">
        <v>0</v>
      </c>
      <c r="AC61" s="75">
        <v>0</v>
      </c>
      <c r="AD61" s="75">
        <v>54244</v>
      </c>
      <c r="AE61" s="75">
        <f t="shared" si="51"/>
        <v>178265</v>
      </c>
      <c r="AF61" s="75">
        <f t="shared" si="52"/>
        <v>0</v>
      </c>
      <c r="AG61" s="75">
        <f t="shared" si="53"/>
        <v>0</v>
      </c>
      <c r="AH61" s="75">
        <v>0</v>
      </c>
      <c r="AI61" s="75">
        <v>0</v>
      </c>
      <c r="AJ61" s="75">
        <v>0</v>
      </c>
      <c r="AK61" s="75">
        <v>0</v>
      </c>
      <c r="AL61" s="75">
        <v>0</v>
      </c>
      <c r="AM61" s="76">
        <v>0</v>
      </c>
      <c r="AN61" s="75">
        <f t="shared" si="54"/>
        <v>0</v>
      </c>
      <c r="AO61" s="75">
        <f t="shared" si="55"/>
        <v>0</v>
      </c>
      <c r="AP61" s="75">
        <v>0</v>
      </c>
      <c r="AQ61" s="75">
        <v>0</v>
      </c>
      <c r="AR61" s="75">
        <v>0</v>
      </c>
      <c r="AS61" s="75">
        <v>0</v>
      </c>
      <c r="AT61" s="75">
        <f t="shared" si="56"/>
        <v>0</v>
      </c>
      <c r="AU61" s="75">
        <v>0</v>
      </c>
      <c r="AV61" s="75">
        <v>0</v>
      </c>
      <c r="AW61" s="75">
        <v>0</v>
      </c>
      <c r="AX61" s="75">
        <v>0</v>
      </c>
      <c r="AY61" s="75">
        <f t="shared" si="57"/>
        <v>0</v>
      </c>
      <c r="AZ61" s="75">
        <v>0</v>
      </c>
      <c r="BA61" s="75">
        <v>0</v>
      </c>
      <c r="BB61" s="75">
        <v>0</v>
      </c>
      <c r="BC61" s="75">
        <v>0</v>
      </c>
      <c r="BD61" s="76">
        <v>0</v>
      </c>
      <c r="BE61" s="75">
        <v>0</v>
      </c>
      <c r="BF61" s="75">
        <v>0</v>
      </c>
      <c r="BG61" s="75">
        <f t="shared" si="58"/>
        <v>0</v>
      </c>
      <c r="BH61" s="75">
        <f t="shared" si="59"/>
        <v>13112</v>
      </c>
      <c r="BI61" s="75">
        <f t="shared" si="60"/>
        <v>1200</v>
      </c>
      <c r="BJ61" s="75">
        <f t="shared" si="61"/>
        <v>0</v>
      </c>
      <c r="BK61" s="75">
        <f t="shared" si="62"/>
        <v>1200</v>
      </c>
      <c r="BL61" s="75">
        <f t="shared" si="63"/>
        <v>0</v>
      </c>
      <c r="BM61" s="75">
        <f t="shared" si="64"/>
        <v>0</v>
      </c>
      <c r="BN61" s="75">
        <f t="shared" si="65"/>
        <v>11912</v>
      </c>
      <c r="BO61" s="76">
        <v>0</v>
      </c>
      <c r="BP61" s="75">
        <f t="shared" si="66"/>
        <v>110909</v>
      </c>
      <c r="BQ61" s="75">
        <f t="shared" si="67"/>
        <v>110909</v>
      </c>
      <c r="BR61" s="75">
        <f t="shared" si="68"/>
        <v>110909</v>
      </c>
      <c r="BS61" s="75">
        <f t="shared" si="69"/>
        <v>0</v>
      </c>
      <c r="BT61" s="75">
        <f t="shared" si="70"/>
        <v>0</v>
      </c>
      <c r="BU61" s="75">
        <f t="shared" si="71"/>
        <v>0</v>
      </c>
      <c r="BV61" s="75">
        <f t="shared" si="72"/>
        <v>0</v>
      </c>
      <c r="BW61" s="75">
        <f t="shared" si="73"/>
        <v>0</v>
      </c>
      <c r="BX61" s="75">
        <f t="shared" si="74"/>
        <v>0</v>
      </c>
      <c r="BY61" s="75">
        <f t="shared" si="75"/>
        <v>0</v>
      </c>
      <c r="BZ61" s="75">
        <f t="shared" si="76"/>
        <v>0</v>
      </c>
      <c r="CA61" s="75">
        <f t="shared" si="77"/>
        <v>0</v>
      </c>
      <c r="CB61" s="75">
        <f t="shared" si="78"/>
        <v>0</v>
      </c>
      <c r="CC61" s="75">
        <f t="shared" si="79"/>
        <v>0</v>
      </c>
      <c r="CD61" s="75">
        <f t="shared" si="80"/>
        <v>0</v>
      </c>
      <c r="CE61" s="75">
        <f t="shared" si="81"/>
        <v>0</v>
      </c>
      <c r="CF61" s="76">
        <v>0</v>
      </c>
      <c r="CG61" s="75">
        <f t="shared" si="82"/>
        <v>0</v>
      </c>
      <c r="CH61" s="75">
        <f t="shared" si="83"/>
        <v>54244</v>
      </c>
      <c r="CI61" s="75">
        <f t="shared" si="84"/>
        <v>178265</v>
      </c>
    </row>
    <row r="62" spans="1:87" s="50" customFormat="1" ht="12" customHeight="1">
      <c r="A62" s="53" t="s">
        <v>121</v>
      </c>
      <c r="B62" s="54" t="s">
        <v>323</v>
      </c>
      <c r="C62" s="53" t="s">
        <v>324</v>
      </c>
      <c r="D62" s="75">
        <f t="shared" si="45"/>
        <v>0</v>
      </c>
      <c r="E62" s="75">
        <f t="shared" si="46"/>
        <v>0</v>
      </c>
      <c r="F62" s="75">
        <v>0</v>
      </c>
      <c r="G62" s="75">
        <v>0</v>
      </c>
      <c r="H62" s="75">
        <v>0</v>
      </c>
      <c r="I62" s="75">
        <v>0</v>
      </c>
      <c r="J62" s="75">
        <v>0</v>
      </c>
      <c r="K62" s="76">
        <v>0</v>
      </c>
      <c r="L62" s="75">
        <f t="shared" si="47"/>
        <v>1414973</v>
      </c>
      <c r="M62" s="75">
        <f t="shared" si="48"/>
        <v>163987</v>
      </c>
      <c r="N62" s="75">
        <v>60252</v>
      </c>
      <c r="O62" s="75">
        <v>0</v>
      </c>
      <c r="P62" s="75">
        <v>103735</v>
      </c>
      <c r="Q62" s="75">
        <v>0</v>
      </c>
      <c r="R62" s="75">
        <f t="shared" si="49"/>
        <v>376240</v>
      </c>
      <c r="S62" s="75">
        <v>0</v>
      </c>
      <c r="T62" s="75">
        <v>376240</v>
      </c>
      <c r="U62" s="75">
        <v>0</v>
      </c>
      <c r="V62" s="75">
        <v>0</v>
      </c>
      <c r="W62" s="75">
        <f t="shared" si="50"/>
        <v>873947</v>
      </c>
      <c r="X62" s="75">
        <v>12154</v>
      </c>
      <c r="Y62" s="75">
        <v>828825</v>
      </c>
      <c r="Z62" s="75">
        <v>26891</v>
      </c>
      <c r="AA62" s="75">
        <v>6077</v>
      </c>
      <c r="AB62" s="76">
        <v>0</v>
      </c>
      <c r="AC62" s="75">
        <v>799</v>
      </c>
      <c r="AD62" s="75">
        <v>0</v>
      </c>
      <c r="AE62" s="75">
        <f t="shared" si="51"/>
        <v>1414973</v>
      </c>
      <c r="AF62" s="75">
        <f t="shared" si="52"/>
        <v>0</v>
      </c>
      <c r="AG62" s="75">
        <f t="shared" si="53"/>
        <v>0</v>
      </c>
      <c r="AH62" s="75">
        <v>0</v>
      </c>
      <c r="AI62" s="75">
        <v>0</v>
      </c>
      <c r="AJ62" s="75">
        <v>0</v>
      </c>
      <c r="AK62" s="75">
        <v>0</v>
      </c>
      <c r="AL62" s="75">
        <v>0</v>
      </c>
      <c r="AM62" s="76">
        <v>0</v>
      </c>
      <c r="AN62" s="75">
        <f t="shared" si="54"/>
        <v>0</v>
      </c>
      <c r="AO62" s="75">
        <f t="shared" si="55"/>
        <v>0</v>
      </c>
      <c r="AP62" s="75">
        <v>0</v>
      </c>
      <c r="AQ62" s="75">
        <v>0</v>
      </c>
      <c r="AR62" s="75">
        <v>0</v>
      </c>
      <c r="AS62" s="75">
        <v>0</v>
      </c>
      <c r="AT62" s="75">
        <f t="shared" si="56"/>
        <v>0</v>
      </c>
      <c r="AU62" s="75">
        <v>0</v>
      </c>
      <c r="AV62" s="75">
        <v>0</v>
      </c>
      <c r="AW62" s="75">
        <v>0</v>
      </c>
      <c r="AX62" s="75">
        <v>0</v>
      </c>
      <c r="AY62" s="75">
        <f t="shared" si="57"/>
        <v>0</v>
      </c>
      <c r="AZ62" s="75">
        <v>0</v>
      </c>
      <c r="BA62" s="75">
        <v>0</v>
      </c>
      <c r="BB62" s="75">
        <v>0</v>
      </c>
      <c r="BC62" s="75">
        <v>0</v>
      </c>
      <c r="BD62" s="76">
        <v>0</v>
      </c>
      <c r="BE62" s="75">
        <v>0</v>
      </c>
      <c r="BF62" s="75">
        <v>0</v>
      </c>
      <c r="BG62" s="75">
        <f t="shared" si="58"/>
        <v>0</v>
      </c>
      <c r="BH62" s="75">
        <f t="shared" si="59"/>
        <v>0</v>
      </c>
      <c r="BI62" s="75">
        <f t="shared" si="60"/>
        <v>0</v>
      </c>
      <c r="BJ62" s="75">
        <f t="shared" si="61"/>
        <v>0</v>
      </c>
      <c r="BK62" s="75">
        <f t="shared" si="62"/>
        <v>0</v>
      </c>
      <c r="BL62" s="75">
        <f t="shared" si="63"/>
        <v>0</v>
      </c>
      <c r="BM62" s="75">
        <f t="shared" si="64"/>
        <v>0</v>
      </c>
      <c r="BN62" s="75">
        <f t="shared" si="65"/>
        <v>0</v>
      </c>
      <c r="BO62" s="76">
        <v>0</v>
      </c>
      <c r="BP62" s="75">
        <f t="shared" si="66"/>
        <v>1414973</v>
      </c>
      <c r="BQ62" s="75">
        <f t="shared" si="67"/>
        <v>163987</v>
      </c>
      <c r="BR62" s="75">
        <f t="shared" si="68"/>
        <v>60252</v>
      </c>
      <c r="BS62" s="75">
        <f t="shared" si="69"/>
        <v>0</v>
      </c>
      <c r="BT62" s="75">
        <f t="shared" si="70"/>
        <v>103735</v>
      </c>
      <c r="BU62" s="75">
        <f t="shared" si="71"/>
        <v>0</v>
      </c>
      <c r="BV62" s="75">
        <f t="shared" si="72"/>
        <v>376240</v>
      </c>
      <c r="BW62" s="75">
        <f t="shared" si="73"/>
        <v>0</v>
      </c>
      <c r="BX62" s="75">
        <f t="shared" si="74"/>
        <v>376240</v>
      </c>
      <c r="BY62" s="75">
        <f t="shared" si="75"/>
        <v>0</v>
      </c>
      <c r="BZ62" s="75">
        <f t="shared" si="76"/>
        <v>0</v>
      </c>
      <c r="CA62" s="75">
        <f t="shared" si="77"/>
        <v>873947</v>
      </c>
      <c r="CB62" s="75">
        <f t="shared" si="78"/>
        <v>12154</v>
      </c>
      <c r="CC62" s="75">
        <f t="shared" si="79"/>
        <v>828825</v>
      </c>
      <c r="CD62" s="75">
        <f t="shared" si="80"/>
        <v>26891</v>
      </c>
      <c r="CE62" s="75">
        <f t="shared" si="81"/>
        <v>6077</v>
      </c>
      <c r="CF62" s="76">
        <v>0</v>
      </c>
      <c r="CG62" s="75">
        <f t="shared" si="82"/>
        <v>799</v>
      </c>
      <c r="CH62" s="75">
        <f t="shared" si="83"/>
        <v>0</v>
      </c>
      <c r="CI62" s="75">
        <f t="shared" si="84"/>
        <v>1414973</v>
      </c>
    </row>
    <row r="63" spans="1:87" s="50" customFormat="1" ht="12" customHeight="1">
      <c r="A63" s="53" t="s">
        <v>121</v>
      </c>
      <c r="B63" s="54" t="s">
        <v>389</v>
      </c>
      <c r="C63" s="53" t="s">
        <v>390</v>
      </c>
      <c r="D63" s="75">
        <f t="shared" si="45"/>
        <v>2605302</v>
      </c>
      <c r="E63" s="75">
        <f t="shared" si="46"/>
        <v>2602483</v>
      </c>
      <c r="F63" s="75">
        <v>0</v>
      </c>
      <c r="G63" s="75">
        <v>2602483</v>
      </c>
      <c r="H63" s="75">
        <v>0</v>
      </c>
      <c r="I63" s="75">
        <v>0</v>
      </c>
      <c r="J63" s="75">
        <v>2819</v>
      </c>
      <c r="K63" s="76">
        <v>0</v>
      </c>
      <c r="L63" s="75">
        <f t="shared" si="47"/>
        <v>61901</v>
      </c>
      <c r="M63" s="75">
        <f t="shared" si="48"/>
        <v>61901</v>
      </c>
      <c r="N63" s="75">
        <v>61901</v>
      </c>
      <c r="O63" s="75">
        <v>0</v>
      </c>
      <c r="P63" s="75">
        <v>0</v>
      </c>
      <c r="Q63" s="75">
        <v>0</v>
      </c>
      <c r="R63" s="75">
        <f t="shared" si="49"/>
        <v>0</v>
      </c>
      <c r="S63" s="75">
        <v>0</v>
      </c>
      <c r="T63" s="75">
        <v>0</v>
      </c>
      <c r="U63" s="75">
        <v>0</v>
      </c>
      <c r="V63" s="75">
        <v>0</v>
      </c>
      <c r="W63" s="75">
        <f t="shared" si="50"/>
        <v>0</v>
      </c>
      <c r="X63" s="75">
        <v>0</v>
      </c>
      <c r="Y63" s="75">
        <v>0</v>
      </c>
      <c r="Z63" s="75">
        <v>0</v>
      </c>
      <c r="AA63" s="75">
        <v>0</v>
      </c>
      <c r="AB63" s="76">
        <v>0</v>
      </c>
      <c r="AC63" s="75">
        <v>0</v>
      </c>
      <c r="AD63" s="75">
        <v>22976</v>
      </c>
      <c r="AE63" s="75">
        <f t="shared" si="51"/>
        <v>2690179</v>
      </c>
      <c r="AF63" s="75">
        <f t="shared" si="52"/>
        <v>0</v>
      </c>
      <c r="AG63" s="75">
        <f t="shared" si="53"/>
        <v>0</v>
      </c>
      <c r="AH63" s="75">
        <v>0</v>
      </c>
      <c r="AI63" s="75">
        <v>0</v>
      </c>
      <c r="AJ63" s="75">
        <v>0</v>
      </c>
      <c r="AK63" s="75">
        <v>0</v>
      </c>
      <c r="AL63" s="75">
        <v>0</v>
      </c>
      <c r="AM63" s="76">
        <v>0</v>
      </c>
      <c r="AN63" s="75">
        <f t="shared" si="54"/>
        <v>0</v>
      </c>
      <c r="AO63" s="75">
        <f t="shared" si="55"/>
        <v>0</v>
      </c>
      <c r="AP63" s="75">
        <v>0</v>
      </c>
      <c r="AQ63" s="75">
        <v>0</v>
      </c>
      <c r="AR63" s="75">
        <v>0</v>
      </c>
      <c r="AS63" s="75">
        <v>0</v>
      </c>
      <c r="AT63" s="75">
        <f t="shared" si="56"/>
        <v>0</v>
      </c>
      <c r="AU63" s="75">
        <v>0</v>
      </c>
      <c r="AV63" s="75">
        <v>0</v>
      </c>
      <c r="AW63" s="75">
        <v>0</v>
      </c>
      <c r="AX63" s="75">
        <v>0</v>
      </c>
      <c r="AY63" s="75">
        <f t="shared" si="57"/>
        <v>0</v>
      </c>
      <c r="AZ63" s="75">
        <v>0</v>
      </c>
      <c r="BA63" s="75">
        <v>0</v>
      </c>
      <c r="BB63" s="75">
        <v>0</v>
      </c>
      <c r="BC63" s="75">
        <v>0</v>
      </c>
      <c r="BD63" s="76">
        <v>0</v>
      </c>
      <c r="BE63" s="75">
        <v>0</v>
      </c>
      <c r="BF63" s="75">
        <v>0</v>
      </c>
      <c r="BG63" s="75">
        <f t="shared" si="58"/>
        <v>0</v>
      </c>
      <c r="BH63" s="75">
        <f t="shared" si="59"/>
        <v>2605302</v>
      </c>
      <c r="BI63" s="75">
        <f t="shared" si="60"/>
        <v>2602483</v>
      </c>
      <c r="BJ63" s="75">
        <f t="shared" si="61"/>
        <v>0</v>
      </c>
      <c r="BK63" s="75">
        <f t="shared" si="62"/>
        <v>2602483</v>
      </c>
      <c r="BL63" s="75">
        <f t="shared" si="63"/>
        <v>0</v>
      </c>
      <c r="BM63" s="75">
        <f t="shared" si="64"/>
        <v>0</v>
      </c>
      <c r="BN63" s="75">
        <f t="shared" si="65"/>
        <v>2819</v>
      </c>
      <c r="BO63" s="76">
        <v>0</v>
      </c>
      <c r="BP63" s="75">
        <f t="shared" si="66"/>
        <v>61901</v>
      </c>
      <c r="BQ63" s="75">
        <f t="shared" si="67"/>
        <v>61901</v>
      </c>
      <c r="BR63" s="75">
        <f t="shared" si="68"/>
        <v>61901</v>
      </c>
      <c r="BS63" s="75">
        <f t="shared" si="69"/>
        <v>0</v>
      </c>
      <c r="BT63" s="75">
        <f t="shared" si="70"/>
        <v>0</v>
      </c>
      <c r="BU63" s="75">
        <f t="shared" si="71"/>
        <v>0</v>
      </c>
      <c r="BV63" s="75">
        <f t="shared" si="72"/>
        <v>0</v>
      </c>
      <c r="BW63" s="75">
        <f t="shared" si="73"/>
        <v>0</v>
      </c>
      <c r="BX63" s="75">
        <f t="shared" si="74"/>
        <v>0</v>
      </c>
      <c r="BY63" s="75">
        <f t="shared" si="75"/>
        <v>0</v>
      </c>
      <c r="BZ63" s="75">
        <f t="shared" si="76"/>
        <v>0</v>
      </c>
      <c r="CA63" s="75">
        <f t="shared" si="77"/>
        <v>0</v>
      </c>
      <c r="CB63" s="75">
        <f t="shared" si="78"/>
        <v>0</v>
      </c>
      <c r="CC63" s="75">
        <f t="shared" si="79"/>
        <v>0</v>
      </c>
      <c r="CD63" s="75">
        <f t="shared" si="80"/>
        <v>0</v>
      </c>
      <c r="CE63" s="75">
        <f t="shared" si="81"/>
        <v>0</v>
      </c>
      <c r="CF63" s="76">
        <v>0</v>
      </c>
      <c r="CG63" s="75">
        <f t="shared" si="82"/>
        <v>0</v>
      </c>
      <c r="CH63" s="75">
        <f t="shared" si="83"/>
        <v>22976</v>
      </c>
      <c r="CI63" s="75">
        <f t="shared" si="84"/>
        <v>2690179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ゴシック,標準"&amp;14廃棄物処理事業経費（市区町村及び一部事務組合・広域連合の合計）【歳出】（平成23年度実績）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4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9" width="13.8984375" style="77" customWidth="1"/>
    <col min="10" max="10" width="6.59765625" style="34" customWidth="1"/>
    <col min="11" max="11" width="35.59765625" style="47" customWidth="1"/>
    <col min="12" max="17" width="13.8984375" style="77" customWidth="1"/>
    <col min="18" max="18" width="6.59765625" style="34" customWidth="1"/>
    <col min="19" max="19" width="35.59765625" style="47" customWidth="1"/>
    <col min="20" max="25" width="13.8984375" style="77" customWidth="1"/>
    <col min="26" max="26" width="6.59765625" style="34" customWidth="1"/>
    <col min="27" max="27" width="35.59765625" style="47" customWidth="1"/>
    <col min="28" max="33" width="13.8984375" style="77" customWidth="1"/>
    <col min="34" max="34" width="6.59765625" style="34" customWidth="1"/>
    <col min="35" max="35" width="35.59765625" style="47" customWidth="1"/>
    <col min="36" max="41" width="13.8984375" style="77" customWidth="1"/>
    <col min="42" max="42" width="6.59765625" style="34" customWidth="1"/>
    <col min="43" max="43" width="35.59765625" style="47" customWidth="1"/>
    <col min="44" max="49" width="13.8984375" style="77" customWidth="1"/>
    <col min="50" max="50" width="6.59765625" style="34" customWidth="1"/>
    <col min="51" max="51" width="35.59765625" style="47" customWidth="1"/>
    <col min="52" max="52" width="14.09765625" style="77" customWidth="1"/>
    <col min="53" max="57" width="13.8984375" style="77" customWidth="1"/>
    <col min="58" max="16384" width="9" style="47" customWidth="1"/>
  </cols>
  <sheetData>
    <row r="1" spans="1:57" s="45" customFormat="1" ht="17.25">
      <c r="A1" s="124" t="s">
        <v>65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113"/>
      <c r="N1" s="58"/>
      <c r="O1" s="58"/>
      <c r="P1" s="58"/>
      <c r="Q1" s="58"/>
      <c r="R1" s="58"/>
      <c r="S1" s="58"/>
      <c r="T1" s="58"/>
      <c r="U1" s="113"/>
      <c r="V1" s="58"/>
      <c r="W1" s="58"/>
      <c r="X1" s="58"/>
      <c r="Y1" s="58"/>
      <c r="Z1" s="58"/>
      <c r="AA1" s="58"/>
      <c r="AB1" s="58"/>
      <c r="AC1" s="113"/>
      <c r="AD1" s="58"/>
      <c r="AE1" s="58"/>
      <c r="AF1" s="58"/>
      <c r="AG1" s="58"/>
      <c r="AH1" s="58"/>
      <c r="AI1" s="58"/>
      <c r="AJ1" s="58"/>
      <c r="AK1" s="113"/>
      <c r="AL1" s="58"/>
      <c r="AM1" s="58"/>
      <c r="AN1" s="58"/>
      <c r="AO1" s="58"/>
      <c r="AP1" s="58"/>
      <c r="AQ1" s="58"/>
      <c r="AR1" s="58"/>
      <c r="AS1" s="113"/>
      <c r="AT1" s="58"/>
      <c r="AU1" s="58"/>
      <c r="AV1" s="58"/>
      <c r="AW1" s="58"/>
      <c r="AX1" s="58"/>
      <c r="AY1" s="58"/>
      <c r="AZ1" s="58"/>
      <c r="BA1" s="113"/>
      <c r="BB1" s="58"/>
      <c r="BC1" s="58"/>
      <c r="BD1" s="58"/>
      <c r="BE1" s="58"/>
    </row>
    <row r="2" spans="1:57" s="45" customFormat="1" ht="13.5">
      <c r="A2" s="154" t="s">
        <v>401</v>
      </c>
      <c r="B2" s="145" t="s">
        <v>402</v>
      </c>
      <c r="C2" s="157" t="s">
        <v>403</v>
      </c>
      <c r="D2" s="136" t="s">
        <v>404</v>
      </c>
      <c r="E2" s="115"/>
      <c r="F2" s="115"/>
      <c r="G2" s="115"/>
      <c r="H2" s="115"/>
      <c r="I2" s="115"/>
      <c r="J2" s="136" t="s">
        <v>37</v>
      </c>
      <c r="K2" s="59"/>
      <c r="L2" s="59"/>
      <c r="M2" s="59"/>
      <c r="N2" s="59"/>
      <c r="O2" s="59"/>
      <c r="P2" s="59"/>
      <c r="Q2" s="116"/>
      <c r="R2" s="136" t="s">
        <v>38</v>
      </c>
      <c r="S2" s="59"/>
      <c r="T2" s="59"/>
      <c r="U2" s="59"/>
      <c r="V2" s="59"/>
      <c r="W2" s="59"/>
      <c r="X2" s="59"/>
      <c r="Y2" s="116"/>
      <c r="Z2" s="136" t="s">
        <v>39</v>
      </c>
      <c r="AA2" s="59"/>
      <c r="AB2" s="59"/>
      <c r="AC2" s="59"/>
      <c r="AD2" s="59"/>
      <c r="AE2" s="59"/>
      <c r="AF2" s="59"/>
      <c r="AG2" s="116"/>
      <c r="AH2" s="136" t="s">
        <v>40</v>
      </c>
      <c r="AI2" s="59"/>
      <c r="AJ2" s="59"/>
      <c r="AK2" s="59"/>
      <c r="AL2" s="59"/>
      <c r="AM2" s="59"/>
      <c r="AN2" s="59"/>
      <c r="AO2" s="116"/>
      <c r="AP2" s="136" t="s">
        <v>41</v>
      </c>
      <c r="AQ2" s="59"/>
      <c r="AR2" s="59"/>
      <c r="AS2" s="59"/>
      <c r="AT2" s="59"/>
      <c r="AU2" s="59"/>
      <c r="AV2" s="59"/>
      <c r="AW2" s="116"/>
      <c r="AX2" s="136" t="s">
        <v>42</v>
      </c>
      <c r="AY2" s="59"/>
      <c r="AZ2" s="59"/>
      <c r="BA2" s="59"/>
      <c r="BB2" s="59"/>
      <c r="BC2" s="59"/>
      <c r="BD2" s="59"/>
      <c r="BE2" s="116"/>
    </row>
    <row r="3" spans="1:57" s="45" customFormat="1" ht="13.5">
      <c r="A3" s="155"/>
      <c r="B3" s="146"/>
      <c r="C3" s="158"/>
      <c r="D3" s="114"/>
      <c r="E3" s="115"/>
      <c r="F3" s="117"/>
      <c r="G3" s="115"/>
      <c r="H3" s="115"/>
      <c r="I3" s="117"/>
      <c r="J3" s="118"/>
      <c r="K3" s="60"/>
      <c r="L3" s="59"/>
      <c r="M3" s="59"/>
      <c r="N3" s="60"/>
      <c r="O3" s="59"/>
      <c r="P3" s="59"/>
      <c r="Q3" s="119"/>
      <c r="R3" s="118"/>
      <c r="S3" s="60"/>
      <c r="T3" s="59"/>
      <c r="U3" s="59"/>
      <c r="V3" s="60"/>
      <c r="W3" s="59"/>
      <c r="X3" s="59"/>
      <c r="Y3" s="119"/>
      <c r="Z3" s="118"/>
      <c r="AA3" s="60"/>
      <c r="AB3" s="59"/>
      <c r="AC3" s="59"/>
      <c r="AD3" s="60"/>
      <c r="AE3" s="59"/>
      <c r="AF3" s="59"/>
      <c r="AG3" s="119"/>
      <c r="AH3" s="118"/>
      <c r="AI3" s="60"/>
      <c r="AJ3" s="59"/>
      <c r="AK3" s="59"/>
      <c r="AL3" s="60"/>
      <c r="AM3" s="59"/>
      <c r="AN3" s="59"/>
      <c r="AO3" s="119"/>
      <c r="AP3" s="118"/>
      <c r="AQ3" s="60"/>
      <c r="AR3" s="59"/>
      <c r="AS3" s="59"/>
      <c r="AT3" s="60"/>
      <c r="AU3" s="59"/>
      <c r="AV3" s="59"/>
      <c r="AW3" s="119"/>
      <c r="AX3" s="118"/>
      <c r="AY3" s="60"/>
      <c r="AZ3" s="59"/>
      <c r="BA3" s="59"/>
      <c r="BB3" s="60"/>
      <c r="BC3" s="59"/>
      <c r="BD3" s="59"/>
      <c r="BE3" s="119"/>
    </row>
    <row r="4" spans="1:57" s="45" customFormat="1" ht="13.5">
      <c r="A4" s="155"/>
      <c r="B4" s="146"/>
      <c r="C4" s="159"/>
      <c r="D4" s="120" t="s">
        <v>0</v>
      </c>
      <c r="E4" s="59"/>
      <c r="F4" s="119"/>
      <c r="G4" s="120" t="s">
        <v>405</v>
      </c>
      <c r="H4" s="59"/>
      <c r="I4" s="119"/>
      <c r="J4" s="154" t="s">
        <v>36</v>
      </c>
      <c r="K4" s="157" t="s">
        <v>406</v>
      </c>
      <c r="L4" s="120" t="s">
        <v>0</v>
      </c>
      <c r="M4" s="59"/>
      <c r="N4" s="119"/>
      <c r="O4" s="120" t="s">
        <v>405</v>
      </c>
      <c r="P4" s="59"/>
      <c r="Q4" s="119"/>
      <c r="R4" s="154" t="s">
        <v>36</v>
      </c>
      <c r="S4" s="157" t="s">
        <v>406</v>
      </c>
      <c r="T4" s="120" t="s">
        <v>0</v>
      </c>
      <c r="U4" s="59"/>
      <c r="V4" s="119"/>
      <c r="W4" s="120" t="s">
        <v>405</v>
      </c>
      <c r="X4" s="59"/>
      <c r="Y4" s="119"/>
      <c r="Z4" s="154" t="s">
        <v>36</v>
      </c>
      <c r="AA4" s="157" t="s">
        <v>406</v>
      </c>
      <c r="AB4" s="120" t="s">
        <v>0</v>
      </c>
      <c r="AC4" s="59"/>
      <c r="AD4" s="119"/>
      <c r="AE4" s="120" t="s">
        <v>405</v>
      </c>
      <c r="AF4" s="59"/>
      <c r="AG4" s="119"/>
      <c r="AH4" s="154" t="s">
        <v>36</v>
      </c>
      <c r="AI4" s="157" t="s">
        <v>406</v>
      </c>
      <c r="AJ4" s="120" t="s">
        <v>0</v>
      </c>
      <c r="AK4" s="59"/>
      <c r="AL4" s="119"/>
      <c r="AM4" s="120" t="s">
        <v>405</v>
      </c>
      <c r="AN4" s="59"/>
      <c r="AO4" s="119"/>
      <c r="AP4" s="154" t="s">
        <v>36</v>
      </c>
      <c r="AQ4" s="157" t="s">
        <v>406</v>
      </c>
      <c r="AR4" s="120" t="s">
        <v>0</v>
      </c>
      <c r="AS4" s="59"/>
      <c r="AT4" s="119"/>
      <c r="AU4" s="120" t="s">
        <v>405</v>
      </c>
      <c r="AV4" s="59"/>
      <c r="AW4" s="119"/>
      <c r="AX4" s="154" t="s">
        <v>36</v>
      </c>
      <c r="AY4" s="157" t="s">
        <v>406</v>
      </c>
      <c r="AZ4" s="120" t="s">
        <v>0</v>
      </c>
      <c r="BA4" s="59"/>
      <c r="BB4" s="119"/>
      <c r="BC4" s="120" t="s">
        <v>405</v>
      </c>
      <c r="BD4" s="59"/>
      <c r="BE4" s="119"/>
    </row>
    <row r="5" spans="1:57" s="45" customFormat="1" ht="22.5">
      <c r="A5" s="155"/>
      <c r="B5" s="146"/>
      <c r="C5" s="159"/>
      <c r="D5" s="137" t="s">
        <v>408</v>
      </c>
      <c r="E5" s="127" t="s">
        <v>409</v>
      </c>
      <c r="F5" s="70" t="s">
        <v>410</v>
      </c>
      <c r="G5" s="119" t="s">
        <v>408</v>
      </c>
      <c r="H5" s="127" t="s">
        <v>409</v>
      </c>
      <c r="I5" s="70" t="s">
        <v>410</v>
      </c>
      <c r="J5" s="155"/>
      <c r="K5" s="159"/>
      <c r="L5" s="137" t="s">
        <v>408</v>
      </c>
      <c r="M5" s="127" t="s">
        <v>409</v>
      </c>
      <c r="N5" s="70" t="s">
        <v>412</v>
      </c>
      <c r="O5" s="137" t="s">
        <v>408</v>
      </c>
      <c r="P5" s="127" t="s">
        <v>409</v>
      </c>
      <c r="Q5" s="70" t="s">
        <v>412</v>
      </c>
      <c r="R5" s="155"/>
      <c r="S5" s="159"/>
      <c r="T5" s="137" t="s">
        <v>408</v>
      </c>
      <c r="U5" s="127" t="s">
        <v>409</v>
      </c>
      <c r="V5" s="70" t="s">
        <v>412</v>
      </c>
      <c r="W5" s="137" t="s">
        <v>408</v>
      </c>
      <c r="X5" s="127" t="s">
        <v>409</v>
      </c>
      <c r="Y5" s="70" t="s">
        <v>412</v>
      </c>
      <c r="Z5" s="155"/>
      <c r="AA5" s="159"/>
      <c r="AB5" s="137" t="s">
        <v>408</v>
      </c>
      <c r="AC5" s="127" t="s">
        <v>409</v>
      </c>
      <c r="AD5" s="70" t="s">
        <v>412</v>
      </c>
      <c r="AE5" s="137" t="s">
        <v>408</v>
      </c>
      <c r="AF5" s="127" t="s">
        <v>409</v>
      </c>
      <c r="AG5" s="70" t="s">
        <v>412</v>
      </c>
      <c r="AH5" s="155"/>
      <c r="AI5" s="159"/>
      <c r="AJ5" s="137" t="s">
        <v>408</v>
      </c>
      <c r="AK5" s="127" t="s">
        <v>409</v>
      </c>
      <c r="AL5" s="70" t="s">
        <v>412</v>
      </c>
      <c r="AM5" s="137" t="s">
        <v>408</v>
      </c>
      <c r="AN5" s="127" t="s">
        <v>409</v>
      </c>
      <c r="AO5" s="70" t="s">
        <v>412</v>
      </c>
      <c r="AP5" s="155"/>
      <c r="AQ5" s="159"/>
      <c r="AR5" s="137" t="s">
        <v>408</v>
      </c>
      <c r="AS5" s="127" t="s">
        <v>409</v>
      </c>
      <c r="AT5" s="70" t="s">
        <v>412</v>
      </c>
      <c r="AU5" s="137" t="s">
        <v>408</v>
      </c>
      <c r="AV5" s="127" t="s">
        <v>409</v>
      </c>
      <c r="AW5" s="70" t="s">
        <v>412</v>
      </c>
      <c r="AX5" s="155"/>
      <c r="AY5" s="159"/>
      <c r="AZ5" s="137" t="s">
        <v>408</v>
      </c>
      <c r="BA5" s="127" t="s">
        <v>409</v>
      </c>
      <c r="BB5" s="70" t="s">
        <v>412</v>
      </c>
      <c r="BC5" s="137" t="s">
        <v>408</v>
      </c>
      <c r="BD5" s="127" t="s">
        <v>409</v>
      </c>
      <c r="BE5" s="70" t="s">
        <v>412</v>
      </c>
    </row>
    <row r="6" spans="1:57" s="46" customFormat="1" ht="13.5">
      <c r="A6" s="156"/>
      <c r="B6" s="147"/>
      <c r="C6" s="160"/>
      <c r="D6" s="138" t="s">
        <v>413</v>
      </c>
      <c r="E6" s="139" t="s">
        <v>413</v>
      </c>
      <c r="F6" s="139" t="s">
        <v>413</v>
      </c>
      <c r="G6" s="138" t="s">
        <v>413</v>
      </c>
      <c r="H6" s="139" t="s">
        <v>413</v>
      </c>
      <c r="I6" s="139" t="s">
        <v>413</v>
      </c>
      <c r="J6" s="156"/>
      <c r="K6" s="160"/>
      <c r="L6" s="138" t="s">
        <v>413</v>
      </c>
      <c r="M6" s="139" t="s">
        <v>413</v>
      </c>
      <c r="N6" s="139" t="s">
        <v>413</v>
      </c>
      <c r="O6" s="138" t="s">
        <v>413</v>
      </c>
      <c r="P6" s="139" t="s">
        <v>413</v>
      </c>
      <c r="Q6" s="139" t="s">
        <v>413</v>
      </c>
      <c r="R6" s="156"/>
      <c r="S6" s="160"/>
      <c r="T6" s="138" t="s">
        <v>413</v>
      </c>
      <c r="U6" s="139" t="s">
        <v>413</v>
      </c>
      <c r="V6" s="139" t="s">
        <v>413</v>
      </c>
      <c r="W6" s="138" t="s">
        <v>413</v>
      </c>
      <c r="X6" s="139" t="s">
        <v>413</v>
      </c>
      <c r="Y6" s="139" t="s">
        <v>413</v>
      </c>
      <c r="Z6" s="156"/>
      <c r="AA6" s="160"/>
      <c r="AB6" s="138" t="s">
        <v>413</v>
      </c>
      <c r="AC6" s="139" t="s">
        <v>413</v>
      </c>
      <c r="AD6" s="139" t="s">
        <v>413</v>
      </c>
      <c r="AE6" s="138" t="s">
        <v>413</v>
      </c>
      <c r="AF6" s="139" t="s">
        <v>413</v>
      </c>
      <c r="AG6" s="139" t="s">
        <v>413</v>
      </c>
      <c r="AH6" s="156"/>
      <c r="AI6" s="160"/>
      <c r="AJ6" s="138" t="s">
        <v>413</v>
      </c>
      <c r="AK6" s="139" t="s">
        <v>413</v>
      </c>
      <c r="AL6" s="139" t="s">
        <v>413</v>
      </c>
      <c r="AM6" s="138" t="s">
        <v>413</v>
      </c>
      <c r="AN6" s="139" t="s">
        <v>413</v>
      </c>
      <c r="AO6" s="139" t="s">
        <v>413</v>
      </c>
      <c r="AP6" s="156"/>
      <c r="AQ6" s="160"/>
      <c r="AR6" s="138" t="s">
        <v>413</v>
      </c>
      <c r="AS6" s="139" t="s">
        <v>413</v>
      </c>
      <c r="AT6" s="139" t="s">
        <v>413</v>
      </c>
      <c r="AU6" s="138" t="s">
        <v>413</v>
      </c>
      <c r="AV6" s="139" t="s">
        <v>413</v>
      </c>
      <c r="AW6" s="139" t="s">
        <v>413</v>
      </c>
      <c r="AX6" s="156"/>
      <c r="AY6" s="160"/>
      <c r="AZ6" s="138" t="s">
        <v>413</v>
      </c>
      <c r="BA6" s="139" t="s">
        <v>413</v>
      </c>
      <c r="BB6" s="139" t="s">
        <v>413</v>
      </c>
      <c r="BC6" s="138" t="s">
        <v>413</v>
      </c>
      <c r="BD6" s="139" t="s">
        <v>413</v>
      </c>
      <c r="BE6" s="139" t="s">
        <v>413</v>
      </c>
    </row>
    <row r="7" spans="1:57" s="61" customFormat="1" ht="12" customHeight="1">
      <c r="A7" s="48" t="s">
        <v>414</v>
      </c>
      <c r="B7" s="63">
        <v>28000</v>
      </c>
      <c r="C7" s="48" t="s">
        <v>410</v>
      </c>
      <c r="D7" s="71">
        <f aca="true" t="shared" si="0" ref="D7:I7">SUM(D8:D48)</f>
        <v>633867</v>
      </c>
      <c r="E7" s="71">
        <f t="shared" si="0"/>
        <v>5308424</v>
      </c>
      <c r="F7" s="71">
        <f t="shared" si="0"/>
        <v>5942291</v>
      </c>
      <c r="G7" s="71">
        <f t="shared" si="0"/>
        <v>163223</v>
      </c>
      <c r="H7" s="71">
        <f t="shared" si="0"/>
        <v>715106</v>
      </c>
      <c r="I7" s="71">
        <f t="shared" si="0"/>
        <v>878329</v>
      </c>
      <c r="J7" s="49">
        <f>COUNTIF(J8:J48,"&lt;&gt;")</f>
        <v>25</v>
      </c>
      <c r="K7" s="49">
        <f>COUNTIF(K8:K48,"&lt;&gt;")</f>
        <v>25</v>
      </c>
      <c r="L7" s="71">
        <f aca="true" t="shared" si="1" ref="L7:Q7">SUM(L8:L48)</f>
        <v>478973</v>
      </c>
      <c r="M7" s="71">
        <f t="shared" si="1"/>
        <v>5066694</v>
      </c>
      <c r="N7" s="71">
        <f t="shared" si="1"/>
        <v>5545667</v>
      </c>
      <c r="O7" s="71">
        <f t="shared" si="1"/>
        <v>0</v>
      </c>
      <c r="P7" s="71">
        <f t="shared" si="1"/>
        <v>380037</v>
      </c>
      <c r="Q7" s="71">
        <f t="shared" si="1"/>
        <v>380037</v>
      </c>
      <c r="R7" s="49">
        <f>COUNTIF(R8:R48,"&lt;&gt;")</f>
        <v>12</v>
      </c>
      <c r="S7" s="49">
        <f>COUNTIF(S8:S48,"&lt;&gt;")</f>
        <v>12</v>
      </c>
      <c r="T7" s="71">
        <f aca="true" t="shared" si="2" ref="T7:Y7">SUM(T8:T48)</f>
        <v>140075</v>
      </c>
      <c r="U7" s="71">
        <f t="shared" si="2"/>
        <v>241730</v>
      </c>
      <c r="V7" s="71">
        <f t="shared" si="2"/>
        <v>381805</v>
      </c>
      <c r="W7" s="71">
        <f t="shared" si="2"/>
        <v>89877</v>
      </c>
      <c r="X7" s="71">
        <f t="shared" si="2"/>
        <v>243101</v>
      </c>
      <c r="Y7" s="71">
        <f t="shared" si="2"/>
        <v>332978</v>
      </c>
      <c r="Z7" s="49">
        <f>COUNTIF(Z8:Z48,"&lt;&gt;")</f>
        <v>3</v>
      </c>
      <c r="AA7" s="49">
        <f>COUNTIF(AA8:AA48,"&lt;&gt;")</f>
        <v>3</v>
      </c>
      <c r="AB7" s="71">
        <f aca="true" t="shared" si="3" ref="AB7:AG7">SUM(AB8:AB48)</f>
        <v>14819</v>
      </c>
      <c r="AC7" s="71">
        <f t="shared" si="3"/>
        <v>0</v>
      </c>
      <c r="AD7" s="71">
        <f t="shared" si="3"/>
        <v>14819</v>
      </c>
      <c r="AE7" s="71">
        <f t="shared" si="3"/>
        <v>0</v>
      </c>
      <c r="AF7" s="71">
        <f t="shared" si="3"/>
        <v>78146</v>
      </c>
      <c r="AG7" s="71">
        <f t="shared" si="3"/>
        <v>78146</v>
      </c>
      <c r="AH7" s="49">
        <f>COUNTIF(AH8:AH48,"&lt;&gt;")</f>
        <v>1</v>
      </c>
      <c r="AI7" s="49">
        <f>COUNTIF(AI8:AI48,"&lt;&gt;")</f>
        <v>1</v>
      </c>
      <c r="AJ7" s="71">
        <f aca="true" t="shared" si="4" ref="AJ7:AO7">SUM(AJ8:AJ48)</f>
        <v>0</v>
      </c>
      <c r="AK7" s="71">
        <f t="shared" si="4"/>
        <v>0</v>
      </c>
      <c r="AL7" s="71">
        <f t="shared" si="4"/>
        <v>0</v>
      </c>
      <c r="AM7" s="71">
        <f t="shared" si="4"/>
        <v>73346</v>
      </c>
      <c r="AN7" s="71">
        <f t="shared" si="4"/>
        <v>13822</v>
      </c>
      <c r="AO7" s="71">
        <f t="shared" si="4"/>
        <v>87168</v>
      </c>
      <c r="AP7" s="49">
        <f>COUNTIF(AP8:AP48,"&lt;&gt;")</f>
        <v>0</v>
      </c>
      <c r="AQ7" s="49">
        <f>COUNTIF(AQ8:AQ48,"&lt;&gt;")</f>
        <v>0</v>
      </c>
      <c r="AR7" s="71">
        <f aca="true" t="shared" si="5" ref="AR7:AW7">SUM(AR8:AR48)</f>
        <v>0</v>
      </c>
      <c r="AS7" s="71">
        <f t="shared" si="5"/>
        <v>0</v>
      </c>
      <c r="AT7" s="71">
        <f t="shared" si="5"/>
        <v>0</v>
      </c>
      <c r="AU7" s="71">
        <f t="shared" si="5"/>
        <v>0</v>
      </c>
      <c r="AV7" s="71">
        <f t="shared" si="5"/>
        <v>0</v>
      </c>
      <c r="AW7" s="71">
        <f t="shared" si="5"/>
        <v>0</v>
      </c>
      <c r="AX7" s="49">
        <f>COUNTIF(AX8:AX48,"&lt;&gt;")</f>
        <v>0</v>
      </c>
      <c r="AY7" s="49">
        <f>COUNTIF(AY8:AY48,"&lt;&gt;")</f>
        <v>0</v>
      </c>
      <c r="AZ7" s="71">
        <f aca="true" t="shared" si="6" ref="AZ7:BE7">SUM(AZ8:AZ48)</f>
        <v>0</v>
      </c>
      <c r="BA7" s="71">
        <f t="shared" si="6"/>
        <v>0</v>
      </c>
      <c r="BB7" s="71">
        <f t="shared" si="6"/>
        <v>0</v>
      </c>
      <c r="BC7" s="71">
        <f t="shared" si="6"/>
        <v>0</v>
      </c>
      <c r="BD7" s="71">
        <f t="shared" si="6"/>
        <v>0</v>
      </c>
      <c r="BE7" s="71">
        <f t="shared" si="6"/>
        <v>0</v>
      </c>
    </row>
    <row r="8" spans="1:57" s="50" customFormat="1" ht="12" customHeight="1">
      <c r="A8" s="51" t="s">
        <v>414</v>
      </c>
      <c r="B8" s="64" t="s">
        <v>415</v>
      </c>
      <c r="C8" s="51" t="s">
        <v>416</v>
      </c>
      <c r="D8" s="73">
        <f aca="true" t="shared" si="7" ref="D8:D48">SUM(L8,T8,AB8,AJ8,AR8,AZ8)</f>
        <v>0</v>
      </c>
      <c r="E8" s="73">
        <f aca="true" t="shared" si="8" ref="E8:E48">SUM(M8,U8,AC8,AK8,AS8,BA8)</f>
        <v>0</v>
      </c>
      <c r="F8" s="73">
        <f aca="true" t="shared" si="9" ref="F8:F48">SUM(D8:E8)</f>
        <v>0</v>
      </c>
      <c r="G8" s="73">
        <f aca="true" t="shared" si="10" ref="G8:G48">SUM(O8,W8,AE8,AM8,AU8,BC8)</f>
        <v>0</v>
      </c>
      <c r="H8" s="73">
        <f aca="true" t="shared" si="11" ref="H8:H48">SUM(P8,X8,AF8,AN8,AV8,BD8)</f>
        <v>0</v>
      </c>
      <c r="I8" s="73">
        <f aca="true" t="shared" si="12" ref="I8:I48">SUM(G8:H8)</f>
        <v>0</v>
      </c>
      <c r="J8" s="65"/>
      <c r="K8" s="52"/>
      <c r="L8" s="73">
        <v>0</v>
      </c>
      <c r="M8" s="73">
        <v>0</v>
      </c>
      <c r="N8" s="73">
        <f aca="true" t="shared" si="13" ref="N8:N48">SUM(L8,+M8)</f>
        <v>0</v>
      </c>
      <c r="O8" s="73">
        <v>0</v>
      </c>
      <c r="P8" s="73">
        <v>0</v>
      </c>
      <c r="Q8" s="73">
        <f aca="true" t="shared" si="14" ref="Q8:Q48">SUM(O8,+P8)</f>
        <v>0</v>
      </c>
      <c r="R8" s="65"/>
      <c r="S8" s="52"/>
      <c r="T8" s="73">
        <v>0</v>
      </c>
      <c r="U8" s="73">
        <v>0</v>
      </c>
      <c r="V8" s="73">
        <f aca="true" t="shared" si="15" ref="V8:V48">+SUM(T8,U8)</f>
        <v>0</v>
      </c>
      <c r="W8" s="73">
        <v>0</v>
      </c>
      <c r="X8" s="73">
        <v>0</v>
      </c>
      <c r="Y8" s="73">
        <f aca="true" t="shared" si="16" ref="Y8:Y48">+SUM(W8,X8)</f>
        <v>0</v>
      </c>
      <c r="Z8" s="65"/>
      <c r="AA8" s="52"/>
      <c r="AB8" s="73">
        <v>0</v>
      </c>
      <c r="AC8" s="73">
        <v>0</v>
      </c>
      <c r="AD8" s="73">
        <f aca="true" t="shared" si="17" ref="AD8:AD48">+SUM(AB8,AC8)</f>
        <v>0</v>
      </c>
      <c r="AE8" s="73">
        <v>0</v>
      </c>
      <c r="AF8" s="73">
        <v>0</v>
      </c>
      <c r="AG8" s="73">
        <f aca="true" t="shared" si="18" ref="AG8:AG48">SUM(AE8,+AF8)</f>
        <v>0</v>
      </c>
      <c r="AH8" s="65"/>
      <c r="AI8" s="52"/>
      <c r="AJ8" s="73">
        <v>0</v>
      </c>
      <c r="AK8" s="73">
        <v>0</v>
      </c>
      <c r="AL8" s="73">
        <f aca="true" t="shared" si="19" ref="AL8:AL48">SUM(AJ8,+AK8)</f>
        <v>0</v>
      </c>
      <c r="AM8" s="73">
        <v>0</v>
      </c>
      <c r="AN8" s="73">
        <v>0</v>
      </c>
      <c r="AO8" s="73">
        <f aca="true" t="shared" si="20" ref="AO8:AO48">SUM(AM8,+AN8)</f>
        <v>0</v>
      </c>
      <c r="AP8" s="65"/>
      <c r="AQ8" s="52"/>
      <c r="AR8" s="73">
        <v>0</v>
      </c>
      <c r="AS8" s="73">
        <v>0</v>
      </c>
      <c r="AT8" s="73">
        <f aca="true" t="shared" si="21" ref="AT8:AT48">SUM(AR8,+AS8)</f>
        <v>0</v>
      </c>
      <c r="AU8" s="73">
        <v>0</v>
      </c>
      <c r="AV8" s="73">
        <v>0</v>
      </c>
      <c r="AW8" s="73">
        <f aca="true" t="shared" si="22" ref="AW8:AW48">SUM(AU8,+AV8)</f>
        <v>0</v>
      </c>
      <c r="AX8" s="65"/>
      <c r="AY8" s="52"/>
      <c r="AZ8" s="73">
        <v>0</v>
      </c>
      <c r="BA8" s="73">
        <v>0</v>
      </c>
      <c r="BB8" s="73">
        <f aca="true" t="shared" si="23" ref="BB8:BB48">SUM(AZ8,BA8)</f>
        <v>0</v>
      </c>
      <c r="BC8" s="73">
        <v>0</v>
      </c>
      <c r="BD8" s="73">
        <v>0</v>
      </c>
      <c r="BE8" s="73">
        <f aca="true" t="shared" si="24" ref="BE8:BE48">SUM(BC8,+BD8)</f>
        <v>0</v>
      </c>
    </row>
    <row r="9" spans="1:57" s="50" customFormat="1" ht="12" customHeight="1">
      <c r="A9" s="51" t="s">
        <v>414</v>
      </c>
      <c r="B9" s="64" t="s">
        <v>417</v>
      </c>
      <c r="C9" s="51" t="s">
        <v>418</v>
      </c>
      <c r="D9" s="73">
        <f t="shared" si="7"/>
        <v>65726</v>
      </c>
      <c r="E9" s="73">
        <f t="shared" si="8"/>
        <v>297348</v>
      </c>
      <c r="F9" s="73">
        <f t="shared" si="9"/>
        <v>363074</v>
      </c>
      <c r="G9" s="73">
        <f t="shared" si="10"/>
        <v>73346</v>
      </c>
      <c r="H9" s="73">
        <f t="shared" si="11"/>
        <v>13822</v>
      </c>
      <c r="I9" s="73">
        <f t="shared" si="12"/>
        <v>87168</v>
      </c>
      <c r="J9" s="65" t="s">
        <v>419</v>
      </c>
      <c r="K9" s="52" t="s">
        <v>420</v>
      </c>
      <c r="L9" s="73">
        <v>50907</v>
      </c>
      <c r="M9" s="73">
        <v>204641</v>
      </c>
      <c r="N9" s="73">
        <f t="shared" si="13"/>
        <v>255548</v>
      </c>
      <c r="O9" s="73">
        <v>0</v>
      </c>
      <c r="P9" s="73">
        <v>0</v>
      </c>
      <c r="Q9" s="73">
        <f t="shared" si="14"/>
        <v>0</v>
      </c>
      <c r="R9" s="65" t="s">
        <v>421</v>
      </c>
      <c r="S9" s="52" t="s">
        <v>422</v>
      </c>
      <c r="T9" s="73">
        <v>0</v>
      </c>
      <c r="U9" s="73">
        <v>92707</v>
      </c>
      <c r="V9" s="73">
        <f t="shared" si="15"/>
        <v>92707</v>
      </c>
      <c r="W9" s="73">
        <v>0</v>
      </c>
      <c r="X9" s="73">
        <v>0</v>
      </c>
      <c r="Y9" s="73">
        <f t="shared" si="16"/>
        <v>0</v>
      </c>
      <c r="Z9" s="65" t="s">
        <v>423</v>
      </c>
      <c r="AA9" s="52" t="s">
        <v>424</v>
      </c>
      <c r="AB9" s="73">
        <v>14819</v>
      </c>
      <c r="AC9" s="73">
        <v>0</v>
      </c>
      <c r="AD9" s="73">
        <f t="shared" si="17"/>
        <v>14819</v>
      </c>
      <c r="AE9" s="73">
        <v>0</v>
      </c>
      <c r="AF9" s="73">
        <v>0</v>
      </c>
      <c r="AG9" s="73">
        <f t="shared" si="18"/>
        <v>0</v>
      </c>
      <c r="AH9" s="65" t="s">
        <v>425</v>
      </c>
      <c r="AI9" s="52" t="s">
        <v>426</v>
      </c>
      <c r="AJ9" s="73">
        <v>0</v>
      </c>
      <c r="AK9" s="73">
        <v>0</v>
      </c>
      <c r="AL9" s="73">
        <f t="shared" si="19"/>
        <v>0</v>
      </c>
      <c r="AM9" s="73">
        <v>73346</v>
      </c>
      <c r="AN9" s="73">
        <v>13822</v>
      </c>
      <c r="AO9" s="73">
        <f t="shared" si="20"/>
        <v>87168</v>
      </c>
      <c r="AP9" s="65"/>
      <c r="AQ9" s="52"/>
      <c r="AR9" s="73">
        <v>0</v>
      </c>
      <c r="AS9" s="73">
        <v>0</v>
      </c>
      <c r="AT9" s="73">
        <f t="shared" si="21"/>
        <v>0</v>
      </c>
      <c r="AU9" s="73">
        <v>0</v>
      </c>
      <c r="AV9" s="73">
        <v>0</v>
      </c>
      <c r="AW9" s="73">
        <f t="shared" si="22"/>
        <v>0</v>
      </c>
      <c r="AX9" s="65"/>
      <c r="AY9" s="52"/>
      <c r="AZ9" s="73">
        <v>0</v>
      </c>
      <c r="BA9" s="73">
        <v>0</v>
      </c>
      <c r="BB9" s="73">
        <f t="shared" si="23"/>
        <v>0</v>
      </c>
      <c r="BC9" s="73">
        <v>0</v>
      </c>
      <c r="BD9" s="73">
        <v>0</v>
      </c>
      <c r="BE9" s="73">
        <f t="shared" si="24"/>
        <v>0</v>
      </c>
    </row>
    <row r="10" spans="1:57" s="50" customFormat="1" ht="12" customHeight="1">
      <c r="A10" s="51" t="s">
        <v>414</v>
      </c>
      <c r="B10" s="64" t="s">
        <v>427</v>
      </c>
      <c r="C10" s="51" t="s">
        <v>428</v>
      </c>
      <c r="D10" s="73">
        <f t="shared" si="7"/>
        <v>0</v>
      </c>
      <c r="E10" s="73">
        <f t="shared" si="8"/>
        <v>0</v>
      </c>
      <c r="F10" s="73">
        <f t="shared" si="9"/>
        <v>0</v>
      </c>
      <c r="G10" s="73">
        <f t="shared" si="10"/>
        <v>0</v>
      </c>
      <c r="H10" s="73">
        <f t="shared" si="11"/>
        <v>0</v>
      </c>
      <c r="I10" s="73">
        <f t="shared" si="12"/>
        <v>0</v>
      </c>
      <c r="J10" s="65"/>
      <c r="K10" s="52"/>
      <c r="L10" s="73">
        <v>0</v>
      </c>
      <c r="M10" s="73">
        <v>0</v>
      </c>
      <c r="N10" s="73">
        <f t="shared" si="13"/>
        <v>0</v>
      </c>
      <c r="O10" s="73">
        <v>0</v>
      </c>
      <c r="P10" s="73">
        <v>0</v>
      </c>
      <c r="Q10" s="73">
        <f t="shared" si="14"/>
        <v>0</v>
      </c>
      <c r="R10" s="65"/>
      <c r="S10" s="52"/>
      <c r="T10" s="73">
        <v>0</v>
      </c>
      <c r="U10" s="73">
        <v>0</v>
      </c>
      <c r="V10" s="73">
        <f t="shared" si="15"/>
        <v>0</v>
      </c>
      <c r="W10" s="73">
        <v>0</v>
      </c>
      <c r="X10" s="73">
        <v>0</v>
      </c>
      <c r="Y10" s="73">
        <f t="shared" si="16"/>
        <v>0</v>
      </c>
      <c r="Z10" s="65"/>
      <c r="AA10" s="52"/>
      <c r="AB10" s="73">
        <v>0</v>
      </c>
      <c r="AC10" s="73">
        <v>0</v>
      </c>
      <c r="AD10" s="73">
        <f t="shared" si="17"/>
        <v>0</v>
      </c>
      <c r="AE10" s="73">
        <v>0</v>
      </c>
      <c r="AF10" s="73">
        <v>0</v>
      </c>
      <c r="AG10" s="73">
        <f t="shared" si="18"/>
        <v>0</v>
      </c>
      <c r="AH10" s="65"/>
      <c r="AI10" s="52"/>
      <c r="AJ10" s="73">
        <v>0</v>
      </c>
      <c r="AK10" s="73">
        <v>0</v>
      </c>
      <c r="AL10" s="73">
        <f t="shared" si="19"/>
        <v>0</v>
      </c>
      <c r="AM10" s="73">
        <v>0</v>
      </c>
      <c r="AN10" s="73">
        <v>0</v>
      </c>
      <c r="AO10" s="73">
        <f t="shared" si="20"/>
        <v>0</v>
      </c>
      <c r="AP10" s="65"/>
      <c r="AQ10" s="52"/>
      <c r="AR10" s="73">
        <v>0</v>
      </c>
      <c r="AS10" s="73">
        <v>0</v>
      </c>
      <c r="AT10" s="73">
        <f t="shared" si="21"/>
        <v>0</v>
      </c>
      <c r="AU10" s="73">
        <v>0</v>
      </c>
      <c r="AV10" s="73">
        <v>0</v>
      </c>
      <c r="AW10" s="73">
        <f t="shared" si="22"/>
        <v>0</v>
      </c>
      <c r="AX10" s="65"/>
      <c r="AY10" s="52"/>
      <c r="AZ10" s="73">
        <v>0</v>
      </c>
      <c r="BA10" s="73">
        <v>0</v>
      </c>
      <c r="BB10" s="73">
        <f t="shared" si="23"/>
        <v>0</v>
      </c>
      <c r="BC10" s="73">
        <v>0</v>
      </c>
      <c r="BD10" s="73">
        <v>0</v>
      </c>
      <c r="BE10" s="73">
        <f t="shared" si="24"/>
        <v>0</v>
      </c>
    </row>
    <row r="11" spans="1:57" s="50" customFormat="1" ht="12" customHeight="1">
      <c r="A11" s="51" t="s">
        <v>429</v>
      </c>
      <c r="B11" s="64" t="s">
        <v>430</v>
      </c>
      <c r="C11" s="51" t="s">
        <v>431</v>
      </c>
      <c r="D11" s="73">
        <f t="shared" si="7"/>
        <v>0</v>
      </c>
      <c r="E11" s="73">
        <f t="shared" si="8"/>
        <v>0</v>
      </c>
      <c r="F11" s="73">
        <f t="shared" si="9"/>
        <v>0</v>
      </c>
      <c r="G11" s="73">
        <f t="shared" si="10"/>
        <v>0</v>
      </c>
      <c r="H11" s="73">
        <f t="shared" si="11"/>
        <v>0</v>
      </c>
      <c r="I11" s="73">
        <f t="shared" si="12"/>
        <v>0</v>
      </c>
      <c r="J11" s="65"/>
      <c r="K11" s="52"/>
      <c r="L11" s="73">
        <v>0</v>
      </c>
      <c r="M11" s="73">
        <v>0</v>
      </c>
      <c r="N11" s="73">
        <f t="shared" si="13"/>
        <v>0</v>
      </c>
      <c r="O11" s="73">
        <v>0</v>
      </c>
      <c r="P11" s="73">
        <v>0</v>
      </c>
      <c r="Q11" s="73">
        <f t="shared" si="14"/>
        <v>0</v>
      </c>
      <c r="R11" s="65"/>
      <c r="S11" s="52"/>
      <c r="T11" s="73">
        <v>0</v>
      </c>
      <c r="U11" s="73">
        <v>0</v>
      </c>
      <c r="V11" s="73">
        <f t="shared" si="15"/>
        <v>0</v>
      </c>
      <c r="W11" s="73">
        <v>0</v>
      </c>
      <c r="X11" s="73">
        <v>0</v>
      </c>
      <c r="Y11" s="73">
        <f t="shared" si="16"/>
        <v>0</v>
      </c>
      <c r="Z11" s="65"/>
      <c r="AA11" s="52"/>
      <c r="AB11" s="73">
        <v>0</v>
      </c>
      <c r="AC11" s="73">
        <v>0</v>
      </c>
      <c r="AD11" s="73">
        <f t="shared" si="17"/>
        <v>0</v>
      </c>
      <c r="AE11" s="73">
        <v>0</v>
      </c>
      <c r="AF11" s="73">
        <v>0</v>
      </c>
      <c r="AG11" s="73">
        <f t="shared" si="18"/>
        <v>0</v>
      </c>
      <c r="AH11" s="65"/>
      <c r="AI11" s="52"/>
      <c r="AJ11" s="73">
        <v>0</v>
      </c>
      <c r="AK11" s="73">
        <v>0</v>
      </c>
      <c r="AL11" s="73">
        <f t="shared" si="19"/>
        <v>0</v>
      </c>
      <c r="AM11" s="73">
        <v>0</v>
      </c>
      <c r="AN11" s="73">
        <v>0</v>
      </c>
      <c r="AO11" s="73">
        <f t="shared" si="20"/>
        <v>0</v>
      </c>
      <c r="AP11" s="65"/>
      <c r="AQ11" s="52"/>
      <c r="AR11" s="73">
        <v>0</v>
      </c>
      <c r="AS11" s="73">
        <v>0</v>
      </c>
      <c r="AT11" s="73">
        <f t="shared" si="21"/>
        <v>0</v>
      </c>
      <c r="AU11" s="73">
        <v>0</v>
      </c>
      <c r="AV11" s="73">
        <v>0</v>
      </c>
      <c r="AW11" s="73">
        <f t="shared" si="22"/>
        <v>0</v>
      </c>
      <c r="AX11" s="65"/>
      <c r="AY11" s="52"/>
      <c r="AZ11" s="73">
        <v>0</v>
      </c>
      <c r="BA11" s="73">
        <v>0</v>
      </c>
      <c r="BB11" s="73">
        <f t="shared" si="23"/>
        <v>0</v>
      </c>
      <c r="BC11" s="73">
        <v>0</v>
      </c>
      <c r="BD11" s="73">
        <v>0</v>
      </c>
      <c r="BE11" s="73">
        <f t="shared" si="24"/>
        <v>0</v>
      </c>
    </row>
    <row r="12" spans="1:57" s="50" customFormat="1" ht="12" customHeight="1">
      <c r="A12" s="53" t="s">
        <v>432</v>
      </c>
      <c r="B12" s="54" t="s">
        <v>433</v>
      </c>
      <c r="C12" s="53" t="s">
        <v>434</v>
      </c>
      <c r="D12" s="75">
        <f t="shared" si="7"/>
        <v>0</v>
      </c>
      <c r="E12" s="75">
        <f t="shared" si="8"/>
        <v>0</v>
      </c>
      <c r="F12" s="75">
        <f t="shared" si="9"/>
        <v>0</v>
      </c>
      <c r="G12" s="75">
        <f t="shared" si="10"/>
        <v>0</v>
      </c>
      <c r="H12" s="75">
        <f t="shared" si="11"/>
        <v>0</v>
      </c>
      <c r="I12" s="75">
        <f t="shared" si="12"/>
        <v>0</v>
      </c>
      <c r="J12" s="54"/>
      <c r="K12" s="53"/>
      <c r="L12" s="75">
        <v>0</v>
      </c>
      <c r="M12" s="75">
        <v>0</v>
      </c>
      <c r="N12" s="75">
        <f t="shared" si="13"/>
        <v>0</v>
      </c>
      <c r="O12" s="75">
        <v>0</v>
      </c>
      <c r="P12" s="75">
        <v>0</v>
      </c>
      <c r="Q12" s="75">
        <f t="shared" si="14"/>
        <v>0</v>
      </c>
      <c r="R12" s="54"/>
      <c r="S12" s="53"/>
      <c r="T12" s="75">
        <v>0</v>
      </c>
      <c r="U12" s="75">
        <v>0</v>
      </c>
      <c r="V12" s="75">
        <f t="shared" si="15"/>
        <v>0</v>
      </c>
      <c r="W12" s="75">
        <v>0</v>
      </c>
      <c r="X12" s="75">
        <v>0</v>
      </c>
      <c r="Y12" s="75">
        <f t="shared" si="16"/>
        <v>0</v>
      </c>
      <c r="Z12" s="54"/>
      <c r="AA12" s="53"/>
      <c r="AB12" s="75">
        <v>0</v>
      </c>
      <c r="AC12" s="75">
        <v>0</v>
      </c>
      <c r="AD12" s="75">
        <f t="shared" si="17"/>
        <v>0</v>
      </c>
      <c r="AE12" s="75">
        <v>0</v>
      </c>
      <c r="AF12" s="75">
        <v>0</v>
      </c>
      <c r="AG12" s="75">
        <f t="shared" si="18"/>
        <v>0</v>
      </c>
      <c r="AH12" s="54"/>
      <c r="AI12" s="53"/>
      <c r="AJ12" s="75">
        <v>0</v>
      </c>
      <c r="AK12" s="75">
        <v>0</v>
      </c>
      <c r="AL12" s="75">
        <f t="shared" si="19"/>
        <v>0</v>
      </c>
      <c r="AM12" s="75">
        <v>0</v>
      </c>
      <c r="AN12" s="75">
        <v>0</v>
      </c>
      <c r="AO12" s="75">
        <f t="shared" si="20"/>
        <v>0</v>
      </c>
      <c r="AP12" s="54"/>
      <c r="AQ12" s="53"/>
      <c r="AR12" s="75">
        <v>0</v>
      </c>
      <c r="AS12" s="75">
        <v>0</v>
      </c>
      <c r="AT12" s="75">
        <f t="shared" si="21"/>
        <v>0</v>
      </c>
      <c r="AU12" s="75">
        <v>0</v>
      </c>
      <c r="AV12" s="75">
        <v>0</v>
      </c>
      <c r="AW12" s="75">
        <f t="shared" si="22"/>
        <v>0</v>
      </c>
      <c r="AX12" s="54"/>
      <c r="AY12" s="53"/>
      <c r="AZ12" s="75">
        <v>0</v>
      </c>
      <c r="BA12" s="75">
        <v>0</v>
      </c>
      <c r="BB12" s="75">
        <f t="shared" si="23"/>
        <v>0</v>
      </c>
      <c r="BC12" s="75">
        <v>0</v>
      </c>
      <c r="BD12" s="75">
        <v>0</v>
      </c>
      <c r="BE12" s="75">
        <f t="shared" si="24"/>
        <v>0</v>
      </c>
    </row>
    <row r="13" spans="1:57" s="50" customFormat="1" ht="12" customHeight="1">
      <c r="A13" s="53" t="s">
        <v>435</v>
      </c>
      <c r="B13" s="54" t="s">
        <v>436</v>
      </c>
      <c r="C13" s="53" t="s">
        <v>437</v>
      </c>
      <c r="D13" s="75">
        <f t="shared" si="7"/>
        <v>2249</v>
      </c>
      <c r="E13" s="75">
        <f t="shared" si="8"/>
        <v>193602</v>
      </c>
      <c r="F13" s="75">
        <f t="shared" si="9"/>
        <v>195851</v>
      </c>
      <c r="G13" s="75">
        <f t="shared" si="10"/>
        <v>0</v>
      </c>
      <c r="H13" s="75">
        <f t="shared" si="11"/>
        <v>0</v>
      </c>
      <c r="I13" s="75">
        <f t="shared" si="12"/>
        <v>0</v>
      </c>
      <c r="J13" s="54" t="s">
        <v>438</v>
      </c>
      <c r="K13" s="53" t="s">
        <v>439</v>
      </c>
      <c r="L13" s="75">
        <v>2249</v>
      </c>
      <c r="M13" s="75">
        <v>187741</v>
      </c>
      <c r="N13" s="75">
        <f t="shared" si="13"/>
        <v>189990</v>
      </c>
      <c r="O13" s="75">
        <v>0</v>
      </c>
      <c r="P13" s="75">
        <v>0</v>
      </c>
      <c r="Q13" s="75">
        <f t="shared" si="14"/>
        <v>0</v>
      </c>
      <c r="R13" s="54" t="s">
        <v>440</v>
      </c>
      <c r="S13" s="53" t="s">
        <v>441</v>
      </c>
      <c r="T13" s="75">
        <v>0</v>
      </c>
      <c r="U13" s="75">
        <v>5861</v>
      </c>
      <c r="V13" s="75">
        <f t="shared" si="15"/>
        <v>5861</v>
      </c>
      <c r="W13" s="75">
        <v>0</v>
      </c>
      <c r="X13" s="75">
        <v>0</v>
      </c>
      <c r="Y13" s="75">
        <f t="shared" si="16"/>
        <v>0</v>
      </c>
      <c r="Z13" s="54"/>
      <c r="AA13" s="53"/>
      <c r="AB13" s="75">
        <v>0</v>
      </c>
      <c r="AC13" s="75">
        <v>0</v>
      </c>
      <c r="AD13" s="75">
        <f t="shared" si="17"/>
        <v>0</v>
      </c>
      <c r="AE13" s="75">
        <v>0</v>
      </c>
      <c r="AF13" s="75">
        <v>0</v>
      </c>
      <c r="AG13" s="75">
        <f t="shared" si="18"/>
        <v>0</v>
      </c>
      <c r="AH13" s="54"/>
      <c r="AI13" s="53"/>
      <c r="AJ13" s="75">
        <v>0</v>
      </c>
      <c r="AK13" s="75">
        <v>0</v>
      </c>
      <c r="AL13" s="75">
        <f t="shared" si="19"/>
        <v>0</v>
      </c>
      <c r="AM13" s="75">
        <v>0</v>
      </c>
      <c r="AN13" s="75">
        <v>0</v>
      </c>
      <c r="AO13" s="75">
        <f t="shared" si="20"/>
        <v>0</v>
      </c>
      <c r="AP13" s="54"/>
      <c r="AQ13" s="53"/>
      <c r="AR13" s="75">
        <v>0</v>
      </c>
      <c r="AS13" s="75">
        <v>0</v>
      </c>
      <c r="AT13" s="75">
        <f t="shared" si="21"/>
        <v>0</v>
      </c>
      <c r="AU13" s="75">
        <v>0</v>
      </c>
      <c r="AV13" s="75">
        <v>0</v>
      </c>
      <c r="AW13" s="75">
        <f t="shared" si="22"/>
        <v>0</v>
      </c>
      <c r="AX13" s="54"/>
      <c r="AY13" s="53"/>
      <c r="AZ13" s="75">
        <v>0</v>
      </c>
      <c r="BA13" s="75">
        <v>0</v>
      </c>
      <c r="BB13" s="75">
        <f t="shared" si="23"/>
        <v>0</v>
      </c>
      <c r="BC13" s="75">
        <v>0</v>
      </c>
      <c r="BD13" s="75">
        <v>0</v>
      </c>
      <c r="BE13" s="75">
        <f t="shared" si="24"/>
        <v>0</v>
      </c>
    </row>
    <row r="14" spans="1:57" s="50" customFormat="1" ht="12" customHeight="1">
      <c r="A14" s="53" t="s">
        <v>414</v>
      </c>
      <c r="B14" s="54" t="s">
        <v>442</v>
      </c>
      <c r="C14" s="53" t="s">
        <v>443</v>
      </c>
      <c r="D14" s="75">
        <f t="shared" si="7"/>
        <v>0</v>
      </c>
      <c r="E14" s="75">
        <f t="shared" si="8"/>
        <v>0</v>
      </c>
      <c r="F14" s="75">
        <f t="shared" si="9"/>
        <v>0</v>
      </c>
      <c r="G14" s="75">
        <f t="shared" si="10"/>
        <v>0</v>
      </c>
      <c r="H14" s="75">
        <f t="shared" si="11"/>
        <v>0</v>
      </c>
      <c r="I14" s="75">
        <f t="shared" si="12"/>
        <v>0</v>
      </c>
      <c r="J14" s="54"/>
      <c r="K14" s="53"/>
      <c r="L14" s="75">
        <v>0</v>
      </c>
      <c r="M14" s="75">
        <v>0</v>
      </c>
      <c r="N14" s="75">
        <f t="shared" si="13"/>
        <v>0</v>
      </c>
      <c r="O14" s="75">
        <v>0</v>
      </c>
      <c r="P14" s="75">
        <v>0</v>
      </c>
      <c r="Q14" s="75">
        <f t="shared" si="14"/>
        <v>0</v>
      </c>
      <c r="R14" s="54"/>
      <c r="S14" s="53"/>
      <c r="T14" s="75">
        <v>0</v>
      </c>
      <c r="U14" s="75">
        <v>0</v>
      </c>
      <c r="V14" s="75">
        <f t="shared" si="15"/>
        <v>0</v>
      </c>
      <c r="W14" s="75">
        <v>0</v>
      </c>
      <c r="X14" s="75">
        <v>0</v>
      </c>
      <c r="Y14" s="75">
        <f t="shared" si="16"/>
        <v>0</v>
      </c>
      <c r="Z14" s="54"/>
      <c r="AA14" s="53"/>
      <c r="AB14" s="75">
        <v>0</v>
      </c>
      <c r="AC14" s="75">
        <v>0</v>
      </c>
      <c r="AD14" s="75">
        <f t="shared" si="17"/>
        <v>0</v>
      </c>
      <c r="AE14" s="75">
        <v>0</v>
      </c>
      <c r="AF14" s="75">
        <v>0</v>
      </c>
      <c r="AG14" s="75">
        <f t="shared" si="18"/>
        <v>0</v>
      </c>
      <c r="AH14" s="54"/>
      <c r="AI14" s="53"/>
      <c r="AJ14" s="75">
        <v>0</v>
      </c>
      <c r="AK14" s="75">
        <v>0</v>
      </c>
      <c r="AL14" s="75">
        <f t="shared" si="19"/>
        <v>0</v>
      </c>
      <c r="AM14" s="75">
        <v>0</v>
      </c>
      <c r="AN14" s="75">
        <v>0</v>
      </c>
      <c r="AO14" s="75">
        <f t="shared" si="20"/>
        <v>0</v>
      </c>
      <c r="AP14" s="54"/>
      <c r="AQ14" s="53"/>
      <c r="AR14" s="75">
        <v>0</v>
      </c>
      <c r="AS14" s="75">
        <v>0</v>
      </c>
      <c r="AT14" s="75">
        <f t="shared" si="21"/>
        <v>0</v>
      </c>
      <c r="AU14" s="75">
        <v>0</v>
      </c>
      <c r="AV14" s="75">
        <v>0</v>
      </c>
      <c r="AW14" s="75">
        <f t="shared" si="22"/>
        <v>0</v>
      </c>
      <c r="AX14" s="54"/>
      <c r="AY14" s="53"/>
      <c r="AZ14" s="75">
        <v>0</v>
      </c>
      <c r="BA14" s="75">
        <v>0</v>
      </c>
      <c r="BB14" s="75">
        <f t="shared" si="23"/>
        <v>0</v>
      </c>
      <c r="BC14" s="75">
        <v>0</v>
      </c>
      <c r="BD14" s="75">
        <v>0</v>
      </c>
      <c r="BE14" s="75">
        <f t="shared" si="24"/>
        <v>0</v>
      </c>
    </row>
    <row r="15" spans="1:57" s="50" customFormat="1" ht="12" customHeight="1">
      <c r="A15" s="53" t="s">
        <v>414</v>
      </c>
      <c r="B15" s="54" t="s">
        <v>444</v>
      </c>
      <c r="C15" s="53" t="s">
        <v>445</v>
      </c>
      <c r="D15" s="75">
        <f t="shared" si="7"/>
        <v>104970</v>
      </c>
      <c r="E15" s="75">
        <f t="shared" si="8"/>
        <v>630821</v>
      </c>
      <c r="F15" s="75">
        <f t="shared" si="9"/>
        <v>735791</v>
      </c>
      <c r="G15" s="75">
        <f t="shared" si="10"/>
        <v>0</v>
      </c>
      <c r="H15" s="75">
        <f t="shared" si="11"/>
        <v>0</v>
      </c>
      <c r="I15" s="75">
        <f t="shared" si="12"/>
        <v>0</v>
      </c>
      <c r="J15" s="54" t="s">
        <v>446</v>
      </c>
      <c r="K15" s="53" t="s">
        <v>447</v>
      </c>
      <c r="L15" s="75">
        <v>104970</v>
      </c>
      <c r="M15" s="75">
        <v>630821</v>
      </c>
      <c r="N15" s="75">
        <f t="shared" si="13"/>
        <v>735791</v>
      </c>
      <c r="O15" s="75">
        <v>0</v>
      </c>
      <c r="P15" s="75">
        <v>0</v>
      </c>
      <c r="Q15" s="75">
        <f t="shared" si="14"/>
        <v>0</v>
      </c>
      <c r="R15" s="54"/>
      <c r="S15" s="53"/>
      <c r="T15" s="75">
        <v>0</v>
      </c>
      <c r="U15" s="75">
        <v>0</v>
      </c>
      <c r="V15" s="75">
        <f t="shared" si="15"/>
        <v>0</v>
      </c>
      <c r="W15" s="75">
        <v>0</v>
      </c>
      <c r="X15" s="75">
        <v>0</v>
      </c>
      <c r="Y15" s="75">
        <f t="shared" si="16"/>
        <v>0</v>
      </c>
      <c r="Z15" s="54"/>
      <c r="AA15" s="53"/>
      <c r="AB15" s="75">
        <v>0</v>
      </c>
      <c r="AC15" s="75">
        <v>0</v>
      </c>
      <c r="AD15" s="75">
        <f t="shared" si="17"/>
        <v>0</v>
      </c>
      <c r="AE15" s="75">
        <v>0</v>
      </c>
      <c r="AF15" s="75">
        <v>0</v>
      </c>
      <c r="AG15" s="75">
        <f t="shared" si="18"/>
        <v>0</v>
      </c>
      <c r="AH15" s="54"/>
      <c r="AI15" s="53"/>
      <c r="AJ15" s="75">
        <v>0</v>
      </c>
      <c r="AK15" s="75">
        <v>0</v>
      </c>
      <c r="AL15" s="75">
        <f t="shared" si="19"/>
        <v>0</v>
      </c>
      <c r="AM15" s="75">
        <v>0</v>
      </c>
      <c r="AN15" s="75">
        <v>0</v>
      </c>
      <c r="AO15" s="75">
        <f t="shared" si="20"/>
        <v>0</v>
      </c>
      <c r="AP15" s="54"/>
      <c r="AQ15" s="53"/>
      <c r="AR15" s="75">
        <v>0</v>
      </c>
      <c r="AS15" s="75">
        <v>0</v>
      </c>
      <c r="AT15" s="75">
        <f t="shared" si="21"/>
        <v>0</v>
      </c>
      <c r="AU15" s="75">
        <v>0</v>
      </c>
      <c r="AV15" s="75">
        <v>0</v>
      </c>
      <c r="AW15" s="75">
        <f t="shared" si="22"/>
        <v>0</v>
      </c>
      <c r="AX15" s="54"/>
      <c r="AY15" s="53"/>
      <c r="AZ15" s="75">
        <v>0</v>
      </c>
      <c r="BA15" s="75">
        <v>0</v>
      </c>
      <c r="BB15" s="75">
        <f t="shared" si="23"/>
        <v>0</v>
      </c>
      <c r="BC15" s="75">
        <v>0</v>
      </c>
      <c r="BD15" s="75">
        <v>0</v>
      </c>
      <c r="BE15" s="75">
        <f t="shared" si="24"/>
        <v>0</v>
      </c>
    </row>
    <row r="16" spans="1:57" s="50" customFormat="1" ht="12" customHeight="1">
      <c r="A16" s="53" t="s">
        <v>414</v>
      </c>
      <c r="B16" s="54" t="s">
        <v>448</v>
      </c>
      <c r="C16" s="53" t="s">
        <v>449</v>
      </c>
      <c r="D16" s="75">
        <f t="shared" si="7"/>
        <v>0</v>
      </c>
      <c r="E16" s="75">
        <f t="shared" si="8"/>
        <v>0</v>
      </c>
      <c r="F16" s="75">
        <f t="shared" si="9"/>
        <v>0</v>
      </c>
      <c r="G16" s="75">
        <f t="shared" si="10"/>
        <v>0</v>
      </c>
      <c r="H16" s="75">
        <f t="shared" si="11"/>
        <v>0</v>
      </c>
      <c r="I16" s="75">
        <f t="shared" si="12"/>
        <v>0</v>
      </c>
      <c r="J16" s="54"/>
      <c r="K16" s="53"/>
      <c r="L16" s="75">
        <v>0</v>
      </c>
      <c r="M16" s="75">
        <v>0</v>
      </c>
      <c r="N16" s="75">
        <f t="shared" si="13"/>
        <v>0</v>
      </c>
      <c r="O16" s="75">
        <v>0</v>
      </c>
      <c r="P16" s="75">
        <v>0</v>
      </c>
      <c r="Q16" s="75">
        <f t="shared" si="14"/>
        <v>0</v>
      </c>
      <c r="R16" s="54"/>
      <c r="S16" s="53"/>
      <c r="T16" s="75">
        <v>0</v>
      </c>
      <c r="U16" s="75">
        <v>0</v>
      </c>
      <c r="V16" s="75">
        <f t="shared" si="15"/>
        <v>0</v>
      </c>
      <c r="W16" s="75">
        <v>0</v>
      </c>
      <c r="X16" s="75">
        <v>0</v>
      </c>
      <c r="Y16" s="75">
        <f t="shared" si="16"/>
        <v>0</v>
      </c>
      <c r="Z16" s="54"/>
      <c r="AA16" s="53"/>
      <c r="AB16" s="75">
        <v>0</v>
      </c>
      <c r="AC16" s="75">
        <v>0</v>
      </c>
      <c r="AD16" s="75">
        <f t="shared" si="17"/>
        <v>0</v>
      </c>
      <c r="AE16" s="75">
        <v>0</v>
      </c>
      <c r="AF16" s="75">
        <v>0</v>
      </c>
      <c r="AG16" s="75">
        <f t="shared" si="18"/>
        <v>0</v>
      </c>
      <c r="AH16" s="54"/>
      <c r="AI16" s="53"/>
      <c r="AJ16" s="75">
        <v>0</v>
      </c>
      <c r="AK16" s="75">
        <v>0</v>
      </c>
      <c r="AL16" s="75">
        <f t="shared" si="19"/>
        <v>0</v>
      </c>
      <c r="AM16" s="75">
        <v>0</v>
      </c>
      <c r="AN16" s="75">
        <v>0</v>
      </c>
      <c r="AO16" s="75">
        <f t="shared" si="20"/>
        <v>0</v>
      </c>
      <c r="AP16" s="54"/>
      <c r="AQ16" s="53"/>
      <c r="AR16" s="75">
        <v>0</v>
      </c>
      <c r="AS16" s="75">
        <v>0</v>
      </c>
      <c r="AT16" s="75">
        <f t="shared" si="21"/>
        <v>0</v>
      </c>
      <c r="AU16" s="75">
        <v>0</v>
      </c>
      <c r="AV16" s="75">
        <v>0</v>
      </c>
      <c r="AW16" s="75">
        <f t="shared" si="22"/>
        <v>0</v>
      </c>
      <c r="AX16" s="54"/>
      <c r="AY16" s="53"/>
      <c r="AZ16" s="75">
        <v>0</v>
      </c>
      <c r="BA16" s="75">
        <v>0</v>
      </c>
      <c r="BB16" s="75">
        <f t="shared" si="23"/>
        <v>0</v>
      </c>
      <c r="BC16" s="75">
        <v>0</v>
      </c>
      <c r="BD16" s="75">
        <v>0</v>
      </c>
      <c r="BE16" s="75">
        <f t="shared" si="24"/>
        <v>0</v>
      </c>
    </row>
    <row r="17" spans="1:57" s="50" customFormat="1" ht="12" customHeight="1">
      <c r="A17" s="53" t="s">
        <v>414</v>
      </c>
      <c r="B17" s="54" t="s">
        <v>450</v>
      </c>
      <c r="C17" s="53" t="s">
        <v>451</v>
      </c>
      <c r="D17" s="75">
        <f t="shared" si="7"/>
        <v>96665</v>
      </c>
      <c r="E17" s="75">
        <f t="shared" si="8"/>
        <v>0</v>
      </c>
      <c r="F17" s="75">
        <f t="shared" si="9"/>
        <v>96665</v>
      </c>
      <c r="G17" s="75">
        <f t="shared" si="10"/>
        <v>0</v>
      </c>
      <c r="H17" s="75">
        <f t="shared" si="11"/>
        <v>0</v>
      </c>
      <c r="I17" s="75">
        <f t="shared" si="12"/>
        <v>0</v>
      </c>
      <c r="J17" s="54" t="s">
        <v>452</v>
      </c>
      <c r="K17" s="53" t="s">
        <v>453</v>
      </c>
      <c r="L17" s="75">
        <v>96665</v>
      </c>
      <c r="M17" s="75">
        <v>0</v>
      </c>
      <c r="N17" s="75">
        <f t="shared" si="13"/>
        <v>96665</v>
      </c>
      <c r="O17" s="75">
        <v>0</v>
      </c>
      <c r="P17" s="75">
        <v>0</v>
      </c>
      <c r="Q17" s="75">
        <f t="shared" si="14"/>
        <v>0</v>
      </c>
      <c r="R17" s="54"/>
      <c r="S17" s="53"/>
      <c r="T17" s="75">
        <v>0</v>
      </c>
      <c r="U17" s="75">
        <v>0</v>
      </c>
      <c r="V17" s="75">
        <f t="shared" si="15"/>
        <v>0</v>
      </c>
      <c r="W17" s="75">
        <v>0</v>
      </c>
      <c r="X17" s="75">
        <v>0</v>
      </c>
      <c r="Y17" s="75">
        <f t="shared" si="16"/>
        <v>0</v>
      </c>
      <c r="Z17" s="54"/>
      <c r="AA17" s="53"/>
      <c r="AB17" s="75">
        <v>0</v>
      </c>
      <c r="AC17" s="75">
        <v>0</v>
      </c>
      <c r="AD17" s="75">
        <f t="shared" si="17"/>
        <v>0</v>
      </c>
      <c r="AE17" s="75">
        <v>0</v>
      </c>
      <c r="AF17" s="75">
        <v>0</v>
      </c>
      <c r="AG17" s="75">
        <f t="shared" si="18"/>
        <v>0</v>
      </c>
      <c r="AH17" s="54"/>
      <c r="AI17" s="53"/>
      <c r="AJ17" s="75">
        <v>0</v>
      </c>
      <c r="AK17" s="75">
        <v>0</v>
      </c>
      <c r="AL17" s="75">
        <f t="shared" si="19"/>
        <v>0</v>
      </c>
      <c r="AM17" s="75">
        <v>0</v>
      </c>
      <c r="AN17" s="75">
        <v>0</v>
      </c>
      <c r="AO17" s="75">
        <f t="shared" si="20"/>
        <v>0</v>
      </c>
      <c r="AP17" s="54"/>
      <c r="AQ17" s="53"/>
      <c r="AR17" s="75">
        <v>0</v>
      </c>
      <c r="AS17" s="75">
        <v>0</v>
      </c>
      <c r="AT17" s="75">
        <f t="shared" si="21"/>
        <v>0</v>
      </c>
      <c r="AU17" s="75">
        <v>0</v>
      </c>
      <c r="AV17" s="75">
        <v>0</v>
      </c>
      <c r="AW17" s="75">
        <f t="shared" si="22"/>
        <v>0</v>
      </c>
      <c r="AX17" s="54"/>
      <c r="AY17" s="53"/>
      <c r="AZ17" s="75">
        <v>0</v>
      </c>
      <c r="BA17" s="75">
        <v>0</v>
      </c>
      <c r="BB17" s="75">
        <f t="shared" si="23"/>
        <v>0</v>
      </c>
      <c r="BC17" s="75">
        <v>0</v>
      </c>
      <c r="BD17" s="75">
        <v>0</v>
      </c>
      <c r="BE17" s="75">
        <f t="shared" si="24"/>
        <v>0</v>
      </c>
    </row>
    <row r="18" spans="1:57" s="50" customFormat="1" ht="12" customHeight="1">
      <c r="A18" s="53" t="s">
        <v>414</v>
      </c>
      <c r="B18" s="54" t="s">
        <v>454</v>
      </c>
      <c r="C18" s="53" t="s">
        <v>455</v>
      </c>
      <c r="D18" s="75">
        <f t="shared" si="7"/>
        <v>0</v>
      </c>
      <c r="E18" s="75">
        <f t="shared" si="8"/>
        <v>0</v>
      </c>
      <c r="F18" s="75">
        <f t="shared" si="9"/>
        <v>0</v>
      </c>
      <c r="G18" s="75">
        <f t="shared" si="10"/>
        <v>0</v>
      </c>
      <c r="H18" s="75">
        <f t="shared" si="11"/>
        <v>0</v>
      </c>
      <c r="I18" s="75">
        <f t="shared" si="12"/>
        <v>0</v>
      </c>
      <c r="J18" s="54"/>
      <c r="K18" s="53"/>
      <c r="L18" s="75">
        <v>0</v>
      </c>
      <c r="M18" s="75">
        <v>0</v>
      </c>
      <c r="N18" s="75">
        <f t="shared" si="13"/>
        <v>0</v>
      </c>
      <c r="O18" s="75">
        <v>0</v>
      </c>
      <c r="P18" s="75">
        <v>0</v>
      </c>
      <c r="Q18" s="75">
        <f t="shared" si="14"/>
        <v>0</v>
      </c>
      <c r="R18" s="54"/>
      <c r="S18" s="53"/>
      <c r="T18" s="75">
        <v>0</v>
      </c>
      <c r="U18" s="75">
        <v>0</v>
      </c>
      <c r="V18" s="75">
        <f t="shared" si="15"/>
        <v>0</v>
      </c>
      <c r="W18" s="75">
        <v>0</v>
      </c>
      <c r="X18" s="75">
        <v>0</v>
      </c>
      <c r="Y18" s="75">
        <f t="shared" si="16"/>
        <v>0</v>
      </c>
      <c r="Z18" s="54"/>
      <c r="AA18" s="53"/>
      <c r="AB18" s="75">
        <v>0</v>
      </c>
      <c r="AC18" s="75">
        <v>0</v>
      </c>
      <c r="AD18" s="75">
        <f t="shared" si="17"/>
        <v>0</v>
      </c>
      <c r="AE18" s="75">
        <v>0</v>
      </c>
      <c r="AF18" s="75">
        <v>0</v>
      </c>
      <c r="AG18" s="75">
        <f t="shared" si="18"/>
        <v>0</v>
      </c>
      <c r="AH18" s="54"/>
      <c r="AI18" s="53"/>
      <c r="AJ18" s="75">
        <v>0</v>
      </c>
      <c r="AK18" s="75">
        <v>0</v>
      </c>
      <c r="AL18" s="75">
        <f t="shared" si="19"/>
        <v>0</v>
      </c>
      <c r="AM18" s="75">
        <v>0</v>
      </c>
      <c r="AN18" s="75">
        <v>0</v>
      </c>
      <c r="AO18" s="75">
        <f t="shared" si="20"/>
        <v>0</v>
      </c>
      <c r="AP18" s="54"/>
      <c r="AQ18" s="53"/>
      <c r="AR18" s="75">
        <v>0</v>
      </c>
      <c r="AS18" s="75">
        <v>0</v>
      </c>
      <c r="AT18" s="75">
        <f t="shared" si="21"/>
        <v>0</v>
      </c>
      <c r="AU18" s="75">
        <v>0</v>
      </c>
      <c r="AV18" s="75">
        <v>0</v>
      </c>
      <c r="AW18" s="75">
        <f t="shared" si="22"/>
        <v>0</v>
      </c>
      <c r="AX18" s="54"/>
      <c r="AY18" s="53"/>
      <c r="AZ18" s="75">
        <v>0</v>
      </c>
      <c r="BA18" s="75">
        <v>0</v>
      </c>
      <c r="BB18" s="75">
        <f t="shared" si="23"/>
        <v>0</v>
      </c>
      <c r="BC18" s="75">
        <v>0</v>
      </c>
      <c r="BD18" s="75">
        <v>0</v>
      </c>
      <c r="BE18" s="75">
        <f t="shared" si="24"/>
        <v>0</v>
      </c>
    </row>
    <row r="19" spans="1:57" s="50" customFormat="1" ht="12" customHeight="1">
      <c r="A19" s="53" t="s">
        <v>414</v>
      </c>
      <c r="B19" s="54" t="s">
        <v>456</v>
      </c>
      <c r="C19" s="53" t="s">
        <v>457</v>
      </c>
      <c r="D19" s="75">
        <f t="shared" si="7"/>
        <v>0</v>
      </c>
      <c r="E19" s="75">
        <f t="shared" si="8"/>
        <v>0</v>
      </c>
      <c r="F19" s="75">
        <f t="shared" si="9"/>
        <v>0</v>
      </c>
      <c r="G19" s="75">
        <f t="shared" si="10"/>
        <v>0</v>
      </c>
      <c r="H19" s="75">
        <f t="shared" si="11"/>
        <v>0</v>
      </c>
      <c r="I19" s="75">
        <f t="shared" si="12"/>
        <v>0</v>
      </c>
      <c r="J19" s="54"/>
      <c r="K19" s="53"/>
      <c r="L19" s="75">
        <v>0</v>
      </c>
      <c r="M19" s="75">
        <v>0</v>
      </c>
      <c r="N19" s="75">
        <f t="shared" si="13"/>
        <v>0</v>
      </c>
      <c r="O19" s="75">
        <v>0</v>
      </c>
      <c r="P19" s="75">
        <v>0</v>
      </c>
      <c r="Q19" s="75">
        <f t="shared" si="14"/>
        <v>0</v>
      </c>
      <c r="R19" s="54"/>
      <c r="S19" s="53"/>
      <c r="T19" s="75">
        <v>0</v>
      </c>
      <c r="U19" s="75">
        <v>0</v>
      </c>
      <c r="V19" s="75">
        <f t="shared" si="15"/>
        <v>0</v>
      </c>
      <c r="W19" s="75">
        <v>0</v>
      </c>
      <c r="X19" s="75">
        <v>0</v>
      </c>
      <c r="Y19" s="75">
        <f t="shared" si="16"/>
        <v>0</v>
      </c>
      <c r="Z19" s="54"/>
      <c r="AA19" s="53"/>
      <c r="AB19" s="75">
        <v>0</v>
      </c>
      <c r="AC19" s="75">
        <v>0</v>
      </c>
      <c r="AD19" s="75">
        <f t="shared" si="17"/>
        <v>0</v>
      </c>
      <c r="AE19" s="75">
        <v>0</v>
      </c>
      <c r="AF19" s="75">
        <v>0</v>
      </c>
      <c r="AG19" s="75">
        <f t="shared" si="18"/>
        <v>0</v>
      </c>
      <c r="AH19" s="54"/>
      <c r="AI19" s="53"/>
      <c r="AJ19" s="75">
        <v>0</v>
      </c>
      <c r="AK19" s="75">
        <v>0</v>
      </c>
      <c r="AL19" s="75">
        <f t="shared" si="19"/>
        <v>0</v>
      </c>
      <c r="AM19" s="75">
        <v>0</v>
      </c>
      <c r="AN19" s="75">
        <v>0</v>
      </c>
      <c r="AO19" s="75">
        <f t="shared" si="20"/>
        <v>0</v>
      </c>
      <c r="AP19" s="54"/>
      <c r="AQ19" s="53"/>
      <c r="AR19" s="75">
        <v>0</v>
      </c>
      <c r="AS19" s="75">
        <v>0</v>
      </c>
      <c r="AT19" s="75">
        <f t="shared" si="21"/>
        <v>0</v>
      </c>
      <c r="AU19" s="75">
        <v>0</v>
      </c>
      <c r="AV19" s="75">
        <v>0</v>
      </c>
      <c r="AW19" s="75">
        <f t="shared" si="22"/>
        <v>0</v>
      </c>
      <c r="AX19" s="54"/>
      <c r="AY19" s="53"/>
      <c r="AZ19" s="75">
        <v>0</v>
      </c>
      <c r="BA19" s="75">
        <v>0</v>
      </c>
      <c r="BB19" s="75">
        <f t="shared" si="23"/>
        <v>0</v>
      </c>
      <c r="BC19" s="75">
        <v>0</v>
      </c>
      <c r="BD19" s="75">
        <v>0</v>
      </c>
      <c r="BE19" s="75">
        <f t="shared" si="24"/>
        <v>0</v>
      </c>
    </row>
    <row r="20" spans="1:57" s="50" customFormat="1" ht="12" customHeight="1">
      <c r="A20" s="53" t="s">
        <v>414</v>
      </c>
      <c r="B20" s="54" t="s">
        <v>458</v>
      </c>
      <c r="C20" s="53" t="s">
        <v>459</v>
      </c>
      <c r="D20" s="75">
        <f t="shared" si="7"/>
        <v>22697</v>
      </c>
      <c r="E20" s="75">
        <f t="shared" si="8"/>
        <v>472197</v>
      </c>
      <c r="F20" s="75">
        <f t="shared" si="9"/>
        <v>494894</v>
      </c>
      <c r="G20" s="75">
        <f t="shared" si="10"/>
        <v>0</v>
      </c>
      <c r="H20" s="75">
        <f t="shared" si="11"/>
        <v>63850</v>
      </c>
      <c r="I20" s="75">
        <f t="shared" si="12"/>
        <v>63850</v>
      </c>
      <c r="J20" s="54" t="s">
        <v>460</v>
      </c>
      <c r="K20" s="53" t="s">
        <v>461</v>
      </c>
      <c r="L20" s="75">
        <v>22697</v>
      </c>
      <c r="M20" s="75">
        <v>472197</v>
      </c>
      <c r="N20" s="75">
        <f t="shared" si="13"/>
        <v>494894</v>
      </c>
      <c r="O20" s="75">
        <v>0</v>
      </c>
      <c r="P20" s="75">
        <v>0</v>
      </c>
      <c r="Q20" s="75">
        <f t="shared" si="14"/>
        <v>0</v>
      </c>
      <c r="R20" s="54" t="s">
        <v>462</v>
      </c>
      <c r="S20" s="53" t="s">
        <v>463</v>
      </c>
      <c r="T20" s="75">
        <v>0</v>
      </c>
      <c r="U20" s="75">
        <v>0</v>
      </c>
      <c r="V20" s="75">
        <f t="shared" si="15"/>
        <v>0</v>
      </c>
      <c r="W20" s="75">
        <v>0</v>
      </c>
      <c r="X20" s="75">
        <v>53754</v>
      </c>
      <c r="Y20" s="75">
        <f t="shared" si="16"/>
        <v>53754</v>
      </c>
      <c r="Z20" s="54" t="s">
        <v>464</v>
      </c>
      <c r="AA20" s="53" t="s">
        <v>465</v>
      </c>
      <c r="AB20" s="75">
        <v>0</v>
      </c>
      <c r="AC20" s="75">
        <v>0</v>
      </c>
      <c r="AD20" s="75">
        <f t="shared" si="17"/>
        <v>0</v>
      </c>
      <c r="AE20" s="75">
        <v>0</v>
      </c>
      <c r="AF20" s="75">
        <v>10096</v>
      </c>
      <c r="AG20" s="75">
        <f t="shared" si="18"/>
        <v>10096</v>
      </c>
      <c r="AH20" s="54"/>
      <c r="AI20" s="53"/>
      <c r="AJ20" s="75">
        <v>0</v>
      </c>
      <c r="AK20" s="75">
        <v>0</v>
      </c>
      <c r="AL20" s="75">
        <f t="shared" si="19"/>
        <v>0</v>
      </c>
      <c r="AM20" s="75">
        <v>0</v>
      </c>
      <c r="AN20" s="75">
        <v>0</v>
      </c>
      <c r="AO20" s="75">
        <f t="shared" si="20"/>
        <v>0</v>
      </c>
      <c r="AP20" s="54"/>
      <c r="AQ20" s="53"/>
      <c r="AR20" s="75">
        <v>0</v>
      </c>
      <c r="AS20" s="75">
        <v>0</v>
      </c>
      <c r="AT20" s="75">
        <f t="shared" si="21"/>
        <v>0</v>
      </c>
      <c r="AU20" s="75">
        <v>0</v>
      </c>
      <c r="AV20" s="75">
        <v>0</v>
      </c>
      <c r="AW20" s="75">
        <f t="shared" si="22"/>
        <v>0</v>
      </c>
      <c r="AX20" s="54"/>
      <c r="AY20" s="53"/>
      <c r="AZ20" s="75">
        <v>0</v>
      </c>
      <c r="BA20" s="75">
        <v>0</v>
      </c>
      <c r="BB20" s="75">
        <f t="shared" si="23"/>
        <v>0</v>
      </c>
      <c r="BC20" s="75">
        <v>0</v>
      </c>
      <c r="BD20" s="75">
        <v>0</v>
      </c>
      <c r="BE20" s="75">
        <f t="shared" si="24"/>
        <v>0</v>
      </c>
    </row>
    <row r="21" spans="1:57" s="50" customFormat="1" ht="12" customHeight="1">
      <c r="A21" s="53" t="s">
        <v>414</v>
      </c>
      <c r="B21" s="54" t="s">
        <v>466</v>
      </c>
      <c r="C21" s="53" t="s">
        <v>467</v>
      </c>
      <c r="D21" s="75">
        <f t="shared" si="7"/>
        <v>0</v>
      </c>
      <c r="E21" s="75">
        <f t="shared" si="8"/>
        <v>0</v>
      </c>
      <c r="F21" s="75">
        <f t="shared" si="9"/>
        <v>0</v>
      </c>
      <c r="G21" s="75">
        <f t="shared" si="10"/>
        <v>0</v>
      </c>
      <c r="H21" s="75">
        <f t="shared" si="11"/>
        <v>0</v>
      </c>
      <c r="I21" s="75">
        <f t="shared" si="12"/>
        <v>0</v>
      </c>
      <c r="J21" s="54"/>
      <c r="K21" s="53"/>
      <c r="L21" s="75">
        <v>0</v>
      </c>
      <c r="M21" s="75">
        <v>0</v>
      </c>
      <c r="N21" s="75">
        <f t="shared" si="13"/>
        <v>0</v>
      </c>
      <c r="O21" s="75">
        <v>0</v>
      </c>
      <c r="P21" s="75">
        <v>0</v>
      </c>
      <c r="Q21" s="75">
        <f t="shared" si="14"/>
        <v>0</v>
      </c>
      <c r="R21" s="54"/>
      <c r="S21" s="53"/>
      <c r="T21" s="75">
        <v>0</v>
      </c>
      <c r="U21" s="75">
        <v>0</v>
      </c>
      <c r="V21" s="75">
        <f t="shared" si="15"/>
        <v>0</v>
      </c>
      <c r="W21" s="75">
        <v>0</v>
      </c>
      <c r="X21" s="75">
        <v>0</v>
      </c>
      <c r="Y21" s="75">
        <f t="shared" si="16"/>
        <v>0</v>
      </c>
      <c r="Z21" s="54"/>
      <c r="AA21" s="53"/>
      <c r="AB21" s="75">
        <v>0</v>
      </c>
      <c r="AC21" s="75">
        <v>0</v>
      </c>
      <c r="AD21" s="75">
        <f t="shared" si="17"/>
        <v>0</v>
      </c>
      <c r="AE21" s="75">
        <v>0</v>
      </c>
      <c r="AF21" s="75">
        <v>0</v>
      </c>
      <c r="AG21" s="75">
        <f t="shared" si="18"/>
        <v>0</v>
      </c>
      <c r="AH21" s="54"/>
      <c r="AI21" s="53"/>
      <c r="AJ21" s="75">
        <v>0</v>
      </c>
      <c r="AK21" s="75">
        <v>0</v>
      </c>
      <c r="AL21" s="75">
        <f t="shared" si="19"/>
        <v>0</v>
      </c>
      <c r="AM21" s="75">
        <v>0</v>
      </c>
      <c r="AN21" s="75">
        <v>0</v>
      </c>
      <c r="AO21" s="75">
        <f t="shared" si="20"/>
        <v>0</v>
      </c>
      <c r="AP21" s="54"/>
      <c r="AQ21" s="53"/>
      <c r="AR21" s="75">
        <v>0</v>
      </c>
      <c r="AS21" s="75">
        <v>0</v>
      </c>
      <c r="AT21" s="75">
        <f t="shared" si="21"/>
        <v>0</v>
      </c>
      <c r="AU21" s="75">
        <v>0</v>
      </c>
      <c r="AV21" s="75">
        <v>0</v>
      </c>
      <c r="AW21" s="75">
        <f t="shared" si="22"/>
        <v>0</v>
      </c>
      <c r="AX21" s="54"/>
      <c r="AY21" s="53"/>
      <c r="AZ21" s="75">
        <v>0</v>
      </c>
      <c r="BA21" s="75">
        <v>0</v>
      </c>
      <c r="BB21" s="75">
        <f t="shared" si="23"/>
        <v>0</v>
      </c>
      <c r="BC21" s="75">
        <v>0</v>
      </c>
      <c r="BD21" s="75">
        <v>0</v>
      </c>
      <c r="BE21" s="75">
        <f t="shared" si="24"/>
        <v>0</v>
      </c>
    </row>
    <row r="22" spans="1:57" s="50" customFormat="1" ht="12" customHeight="1">
      <c r="A22" s="53" t="s">
        <v>414</v>
      </c>
      <c r="B22" s="54" t="s">
        <v>468</v>
      </c>
      <c r="C22" s="53" t="s">
        <v>469</v>
      </c>
      <c r="D22" s="75">
        <f t="shared" si="7"/>
        <v>0</v>
      </c>
      <c r="E22" s="75">
        <f t="shared" si="8"/>
        <v>0</v>
      </c>
      <c r="F22" s="75">
        <f t="shared" si="9"/>
        <v>0</v>
      </c>
      <c r="G22" s="75">
        <f t="shared" si="10"/>
        <v>0</v>
      </c>
      <c r="H22" s="75">
        <f t="shared" si="11"/>
        <v>0</v>
      </c>
      <c r="I22" s="75">
        <f t="shared" si="12"/>
        <v>0</v>
      </c>
      <c r="J22" s="54"/>
      <c r="K22" s="53"/>
      <c r="L22" s="75">
        <v>0</v>
      </c>
      <c r="M22" s="75">
        <v>0</v>
      </c>
      <c r="N22" s="75">
        <f t="shared" si="13"/>
        <v>0</v>
      </c>
      <c r="O22" s="75">
        <v>0</v>
      </c>
      <c r="P22" s="75">
        <v>0</v>
      </c>
      <c r="Q22" s="75">
        <f t="shared" si="14"/>
        <v>0</v>
      </c>
      <c r="R22" s="54"/>
      <c r="S22" s="53"/>
      <c r="T22" s="75">
        <v>0</v>
      </c>
      <c r="U22" s="75">
        <v>0</v>
      </c>
      <c r="V22" s="75">
        <f t="shared" si="15"/>
        <v>0</v>
      </c>
      <c r="W22" s="75">
        <v>0</v>
      </c>
      <c r="X22" s="75">
        <v>0</v>
      </c>
      <c r="Y22" s="75">
        <f t="shared" si="16"/>
        <v>0</v>
      </c>
      <c r="Z22" s="54"/>
      <c r="AA22" s="53"/>
      <c r="AB22" s="75">
        <v>0</v>
      </c>
      <c r="AC22" s="75">
        <v>0</v>
      </c>
      <c r="AD22" s="75">
        <f t="shared" si="17"/>
        <v>0</v>
      </c>
      <c r="AE22" s="75">
        <v>0</v>
      </c>
      <c r="AF22" s="75">
        <v>0</v>
      </c>
      <c r="AG22" s="75">
        <f t="shared" si="18"/>
        <v>0</v>
      </c>
      <c r="AH22" s="54"/>
      <c r="AI22" s="53"/>
      <c r="AJ22" s="75">
        <v>0</v>
      </c>
      <c r="AK22" s="75">
        <v>0</v>
      </c>
      <c r="AL22" s="75">
        <f t="shared" si="19"/>
        <v>0</v>
      </c>
      <c r="AM22" s="75">
        <v>0</v>
      </c>
      <c r="AN22" s="75">
        <v>0</v>
      </c>
      <c r="AO22" s="75">
        <f t="shared" si="20"/>
        <v>0</v>
      </c>
      <c r="AP22" s="54"/>
      <c r="AQ22" s="53"/>
      <c r="AR22" s="75">
        <v>0</v>
      </c>
      <c r="AS22" s="75">
        <v>0</v>
      </c>
      <c r="AT22" s="75">
        <f t="shared" si="21"/>
        <v>0</v>
      </c>
      <c r="AU22" s="75">
        <v>0</v>
      </c>
      <c r="AV22" s="75">
        <v>0</v>
      </c>
      <c r="AW22" s="75">
        <f t="shared" si="22"/>
        <v>0</v>
      </c>
      <c r="AX22" s="54"/>
      <c r="AY22" s="53"/>
      <c r="AZ22" s="75">
        <v>0</v>
      </c>
      <c r="BA22" s="75">
        <v>0</v>
      </c>
      <c r="BB22" s="75">
        <f t="shared" si="23"/>
        <v>0</v>
      </c>
      <c r="BC22" s="75">
        <v>0</v>
      </c>
      <c r="BD22" s="75">
        <v>0</v>
      </c>
      <c r="BE22" s="75">
        <f t="shared" si="24"/>
        <v>0</v>
      </c>
    </row>
    <row r="23" spans="1:57" s="50" customFormat="1" ht="12" customHeight="1">
      <c r="A23" s="53" t="s">
        <v>414</v>
      </c>
      <c r="B23" s="54" t="s">
        <v>470</v>
      </c>
      <c r="C23" s="53" t="s">
        <v>471</v>
      </c>
      <c r="D23" s="75">
        <f t="shared" si="7"/>
        <v>0</v>
      </c>
      <c r="E23" s="75">
        <f t="shared" si="8"/>
        <v>0</v>
      </c>
      <c r="F23" s="75">
        <f t="shared" si="9"/>
        <v>0</v>
      </c>
      <c r="G23" s="75">
        <f t="shared" si="10"/>
        <v>0</v>
      </c>
      <c r="H23" s="75">
        <f t="shared" si="11"/>
        <v>0</v>
      </c>
      <c r="I23" s="75">
        <f t="shared" si="12"/>
        <v>0</v>
      </c>
      <c r="J23" s="54"/>
      <c r="K23" s="53"/>
      <c r="L23" s="75">
        <v>0</v>
      </c>
      <c r="M23" s="75">
        <v>0</v>
      </c>
      <c r="N23" s="75">
        <f t="shared" si="13"/>
        <v>0</v>
      </c>
      <c r="O23" s="75">
        <v>0</v>
      </c>
      <c r="P23" s="75">
        <v>0</v>
      </c>
      <c r="Q23" s="75">
        <f t="shared" si="14"/>
        <v>0</v>
      </c>
      <c r="R23" s="54"/>
      <c r="S23" s="53"/>
      <c r="T23" s="75">
        <v>0</v>
      </c>
      <c r="U23" s="75">
        <v>0</v>
      </c>
      <c r="V23" s="75">
        <f t="shared" si="15"/>
        <v>0</v>
      </c>
      <c r="W23" s="75">
        <v>0</v>
      </c>
      <c r="X23" s="75">
        <v>0</v>
      </c>
      <c r="Y23" s="75">
        <f t="shared" si="16"/>
        <v>0</v>
      </c>
      <c r="Z23" s="54"/>
      <c r="AA23" s="53"/>
      <c r="AB23" s="75">
        <v>0</v>
      </c>
      <c r="AC23" s="75">
        <v>0</v>
      </c>
      <c r="AD23" s="75">
        <f t="shared" si="17"/>
        <v>0</v>
      </c>
      <c r="AE23" s="75">
        <v>0</v>
      </c>
      <c r="AF23" s="75">
        <v>0</v>
      </c>
      <c r="AG23" s="75">
        <f t="shared" si="18"/>
        <v>0</v>
      </c>
      <c r="AH23" s="54"/>
      <c r="AI23" s="53"/>
      <c r="AJ23" s="75">
        <v>0</v>
      </c>
      <c r="AK23" s="75">
        <v>0</v>
      </c>
      <c r="AL23" s="75">
        <f t="shared" si="19"/>
        <v>0</v>
      </c>
      <c r="AM23" s="75">
        <v>0</v>
      </c>
      <c r="AN23" s="75">
        <v>0</v>
      </c>
      <c r="AO23" s="75">
        <f t="shared" si="20"/>
        <v>0</v>
      </c>
      <c r="AP23" s="54"/>
      <c r="AQ23" s="53"/>
      <c r="AR23" s="75">
        <v>0</v>
      </c>
      <c r="AS23" s="75">
        <v>0</v>
      </c>
      <c r="AT23" s="75">
        <f t="shared" si="21"/>
        <v>0</v>
      </c>
      <c r="AU23" s="75">
        <v>0</v>
      </c>
      <c r="AV23" s="75">
        <v>0</v>
      </c>
      <c r="AW23" s="75">
        <f t="shared" si="22"/>
        <v>0</v>
      </c>
      <c r="AX23" s="54"/>
      <c r="AY23" s="53"/>
      <c r="AZ23" s="75">
        <v>0</v>
      </c>
      <c r="BA23" s="75">
        <v>0</v>
      </c>
      <c r="BB23" s="75">
        <f t="shared" si="23"/>
        <v>0</v>
      </c>
      <c r="BC23" s="75">
        <v>0</v>
      </c>
      <c r="BD23" s="75">
        <v>0</v>
      </c>
      <c r="BE23" s="75">
        <f t="shared" si="24"/>
        <v>0</v>
      </c>
    </row>
    <row r="24" spans="1:57" s="50" customFormat="1" ht="12" customHeight="1">
      <c r="A24" s="53" t="s">
        <v>414</v>
      </c>
      <c r="B24" s="54" t="s">
        <v>472</v>
      </c>
      <c r="C24" s="53" t="s">
        <v>473</v>
      </c>
      <c r="D24" s="75">
        <f t="shared" si="7"/>
        <v>0</v>
      </c>
      <c r="E24" s="75">
        <f t="shared" si="8"/>
        <v>795628</v>
      </c>
      <c r="F24" s="75">
        <f t="shared" si="9"/>
        <v>795628</v>
      </c>
      <c r="G24" s="75">
        <f t="shared" si="10"/>
        <v>0</v>
      </c>
      <c r="H24" s="75">
        <f t="shared" si="11"/>
        <v>0</v>
      </c>
      <c r="I24" s="75">
        <f t="shared" si="12"/>
        <v>0</v>
      </c>
      <c r="J24" s="54" t="s">
        <v>474</v>
      </c>
      <c r="K24" s="53" t="s">
        <v>475</v>
      </c>
      <c r="L24" s="75">
        <v>0</v>
      </c>
      <c r="M24" s="75">
        <v>795628</v>
      </c>
      <c r="N24" s="75">
        <f t="shared" si="13"/>
        <v>795628</v>
      </c>
      <c r="O24" s="75">
        <v>0</v>
      </c>
      <c r="P24" s="75">
        <v>0</v>
      </c>
      <c r="Q24" s="75">
        <f t="shared" si="14"/>
        <v>0</v>
      </c>
      <c r="R24" s="54"/>
      <c r="S24" s="53"/>
      <c r="T24" s="75">
        <v>0</v>
      </c>
      <c r="U24" s="75">
        <v>0</v>
      </c>
      <c r="V24" s="75">
        <f t="shared" si="15"/>
        <v>0</v>
      </c>
      <c r="W24" s="75">
        <v>0</v>
      </c>
      <c r="X24" s="75">
        <v>0</v>
      </c>
      <c r="Y24" s="75">
        <f t="shared" si="16"/>
        <v>0</v>
      </c>
      <c r="Z24" s="54"/>
      <c r="AA24" s="53"/>
      <c r="AB24" s="75">
        <v>0</v>
      </c>
      <c r="AC24" s="75">
        <v>0</v>
      </c>
      <c r="AD24" s="75">
        <f t="shared" si="17"/>
        <v>0</v>
      </c>
      <c r="AE24" s="75">
        <v>0</v>
      </c>
      <c r="AF24" s="75">
        <v>0</v>
      </c>
      <c r="AG24" s="75">
        <f t="shared" si="18"/>
        <v>0</v>
      </c>
      <c r="AH24" s="54"/>
      <c r="AI24" s="53"/>
      <c r="AJ24" s="75">
        <v>0</v>
      </c>
      <c r="AK24" s="75">
        <v>0</v>
      </c>
      <c r="AL24" s="75">
        <f t="shared" si="19"/>
        <v>0</v>
      </c>
      <c r="AM24" s="75">
        <v>0</v>
      </c>
      <c r="AN24" s="75">
        <v>0</v>
      </c>
      <c r="AO24" s="75">
        <f t="shared" si="20"/>
        <v>0</v>
      </c>
      <c r="AP24" s="54"/>
      <c r="AQ24" s="53"/>
      <c r="AR24" s="75">
        <v>0</v>
      </c>
      <c r="AS24" s="75">
        <v>0</v>
      </c>
      <c r="AT24" s="75">
        <f t="shared" si="21"/>
        <v>0</v>
      </c>
      <c r="AU24" s="75">
        <v>0</v>
      </c>
      <c r="AV24" s="75">
        <v>0</v>
      </c>
      <c r="AW24" s="75">
        <f t="shared" si="22"/>
        <v>0</v>
      </c>
      <c r="AX24" s="54"/>
      <c r="AY24" s="53"/>
      <c r="AZ24" s="75">
        <v>0</v>
      </c>
      <c r="BA24" s="75">
        <v>0</v>
      </c>
      <c r="BB24" s="75">
        <f t="shared" si="23"/>
        <v>0</v>
      </c>
      <c r="BC24" s="75">
        <v>0</v>
      </c>
      <c r="BD24" s="75">
        <v>0</v>
      </c>
      <c r="BE24" s="75">
        <f t="shared" si="24"/>
        <v>0</v>
      </c>
    </row>
    <row r="25" spans="1:57" s="50" customFormat="1" ht="12" customHeight="1">
      <c r="A25" s="53" t="s">
        <v>414</v>
      </c>
      <c r="B25" s="54" t="s">
        <v>476</v>
      </c>
      <c r="C25" s="53" t="s">
        <v>477</v>
      </c>
      <c r="D25" s="75">
        <f t="shared" si="7"/>
        <v>0</v>
      </c>
      <c r="E25" s="75">
        <f t="shared" si="8"/>
        <v>178371</v>
      </c>
      <c r="F25" s="75">
        <f t="shared" si="9"/>
        <v>178371</v>
      </c>
      <c r="G25" s="75">
        <f t="shared" si="10"/>
        <v>0</v>
      </c>
      <c r="H25" s="75">
        <f t="shared" si="11"/>
        <v>58810</v>
      </c>
      <c r="I25" s="75">
        <f t="shared" si="12"/>
        <v>58810</v>
      </c>
      <c r="J25" s="54" t="s">
        <v>478</v>
      </c>
      <c r="K25" s="53" t="s">
        <v>479</v>
      </c>
      <c r="L25" s="75">
        <v>0</v>
      </c>
      <c r="M25" s="75">
        <v>178371</v>
      </c>
      <c r="N25" s="75">
        <f t="shared" si="13"/>
        <v>178371</v>
      </c>
      <c r="O25" s="75">
        <v>0</v>
      </c>
      <c r="P25" s="75">
        <v>0</v>
      </c>
      <c r="Q25" s="75">
        <f t="shared" si="14"/>
        <v>0</v>
      </c>
      <c r="R25" s="54" t="s">
        <v>462</v>
      </c>
      <c r="S25" s="53" t="s">
        <v>463</v>
      </c>
      <c r="T25" s="75">
        <v>0</v>
      </c>
      <c r="U25" s="75"/>
      <c r="V25" s="75">
        <f t="shared" si="15"/>
        <v>0</v>
      </c>
      <c r="W25" s="75">
        <v>0</v>
      </c>
      <c r="X25" s="75">
        <v>58810</v>
      </c>
      <c r="Y25" s="75">
        <f t="shared" si="16"/>
        <v>58810</v>
      </c>
      <c r="Z25" s="54"/>
      <c r="AA25" s="53"/>
      <c r="AB25" s="75">
        <v>0</v>
      </c>
      <c r="AC25" s="75">
        <v>0</v>
      </c>
      <c r="AD25" s="75">
        <f t="shared" si="17"/>
        <v>0</v>
      </c>
      <c r="AE25" s="75">
        <v>0</v>
      </c>
      <c r="AF25" s="75">
        <v>0</v>
      </c>
      <c r="AG25" s="75">
        <f t="shared" si="18"/>
        <v>0</v>
      </c>
      <c r="AH25" s="54"/>
      <c r="AI25" s="53"/>
      <c r="AJ25" s="75">
        <v>0</v>
      </c>
      <c r="AK25" s="75">
        <v>0</v>
      </c>
      <c r="AL25" s="75">
        <f t="shared" si="19"/>
        <v>0</v>
      </c>
      <c r="AM25" s="75">
        <v>0</v>
      </c>
      <c r="AN25" s="75">
        <v>0</v>
      </c>
      <c r="AO25" s="75">
        <f t="shared" si="20"/>
        <v>0</v>
      </c>
      <c r="AP25" s="54"/>
      <c r="AQ25" s="53"/>
      <c r="AR25" s="75">
        <v>0</v>
      </c>
      <c r="AS25" s="75">
        <v>0</v>
      </c>
      <c r="AT25" s="75">
        <f t="shared" si="21"/>
        <v>0</v>
      </c>
      <c r="AU25" s="75">
        <v>0</v>
      </c>
      <c r="AV25" s="75">
        <v>0</v>
      </c>
      <c r="AW25" s="75">
        <f t="shared" si="22"/>
        <v>0</v>
      </c>
      <c r="AX25" s="54"/>
      <c r="AY25" s="53"/>
      <c r="AZ25" s="75">
        <v>0</v>
      </c>
      <c r="BA25" s="75">
        <v>0</v>
      </c>
      <c r="BB25" s="75">
        <f t="shared" si="23"/>
        <v>0</v>
      </c>
      <c r="BC25" s="75">
        <v>0</v>
      </c>
      <c r="BD25" s="75">
        <v>0</v>
      </c>
      <c r="BE25" s="75">
        <f t="shared" si="24"/>
        <v>0</v>
      </c>
    </row>
    <row r="26" spans="1:57" s="50" customFormat="1" ht="12" customHeight="1">
      <c r="A26" s="53" t="s">
        <v>414</v>
      </c>
      <c r="B26" s="54" t="s">
        <v>480</v>
      </c>
      <c r="C26" s="53" t="s">
        <v>481</v>
      </c>
      <c r="D26" s="75">
        <f t="shared" si="7"/>
        <v>0</v>
      </c>
      <c r="E26" s="75">
        <f t="shared" si="8"/>
        <v>0</v>
      </c>
      <c r="F26" s="75">
        <f t="shared" si="9"/>
        <v>0</v>
      </c>
      <c r="G26" s="75">
        <f t="shared" si="10"/>
        <v>0</v>
      </c>
      <c r="H26" s="75">
        <f t="shared" si="11"/>
        <v>0</v>
      </c>
      <c r="I26" s="75">
        <f t="shared" si="12"/>
        <v>0</v>
      </c>
      <c r="J26" s="54"/>
      <c r="K26" s="53"/>
      <c r="L26" s="75">
        <v>0</v>
      </c>
      <c r="M26" s="75">
        <v>0</v>
      </c>
      <c r="N26" s="75">
        <f t="shared" si="13"/>
        <v>0</v>
      </c>
      <c r="O26" s="75">
        <v>0</v>
      </c>
      <c r="P26" s="75">
        <v>0</v>
      </c>
      <c r="Q26" s="75">
        <f t="shared" si="14"/>
        <v>0</v>
      </c>
      <c r="R26" s="54"/>
      <c r="S26" s="53"/>
      <c r="T26" s="75">
        <v>0</v>
      </c>
      <c r="U26" s="75">
        <v>0</v>
      </c>
      <c r="V26" s="75">
        <f t="shared" si="15"/>
        <v>0</v>
      </c>
      <c r="W26" s="75">
        <v>0</v>
      </c>
      <c r="X26" s="75">
        <v>0</v>
      </c>
      <c r="Y26" s="75">
        <f t="shared" si="16"/>
        <v>0</v>
      </c>
      <c r="Z26" s="54"/>
      <c r="AA26" s="53"/>
      <c r="AB26" s="75">
        <v>0</v>
      </c>
      <c r="AC26" s="75">
        <v>0</v>
      </c>
      <c r="AD26" s="75">
        <f t="shared" si="17"/>
        <v>0</v>
      </c>
      <c r="AE26" s="75">
        <v>0</v>
      </c>
      <c r="AF26" s="75">
        <v>0</v>
      </c>
      <c r="AG26" s="75">
        <f t="shared" si="18"/>
        <v>0</v>
      </c>
      <c r="AH26" s="54"/>
      <c r="AI26" s="53"/>
      <c r="AJ26" s="75">
        <v>0</v>
      </c>
      <c r="AK26" s="75">
        <v>0</v>
      </c>
      <c r="AL26" s="75">
        <f t="shared" si="19"/>
        <v>0</v>
      </c>
      <c r="AM26" s="75">
        <v>0</v>
      </c>
      <c r="AN26" s="75">
        <v>0</v>
      </c>
      <c r="AO26" s="75">
        <f t="shared" si="20"/>
        <v>0</v>
      </c>
      <c r="AP26" s="54"/>
      <c r="AQ26" s="53"/>
      <c r="AR26" s="75">
        <v>0</v>
      </c>
      <c r="AS26" s="75">
        <v>0</v>
      </c>
      <c r="AT26" s="75">
        <f t="shared" si="21"/>
        <v>0</v>
      </c>
      <c r="AU26" s="75">
        <v>0</v>
      </c>
      <c r="AV26" s="75">
        <v>0</v>
      </c>
      <c r="AW26" s="75">
        <f t="shared" si="22"/>
        <v>0</v>
      </c>
      <c r="AX26" s="54"/>
      <c r="AY26" s="53"/>
      <c r="AZ26" s="75">
        <v>0</v>
      </c>
      <c r="BA26" s="75">
        <v>0</v>
      </c>
      <c r="BB26" s="75">
        <f t="shared" si="23"/>
        <v>0</v>
      </c>
      <c r="BC26" s="75">
        <v>0</v>
      </c>
      <c r="BD26" s="75">
        <v>0</v>
      </c>
      <c r="BE26" s="75">
        <f t="shared" si="24"/>
        <v>0</v>
      </c>
    </row>
    <row r="27" spans="1:57" s="50" customFormat="1" ht="12" customHeight="1">
      <c r="A27" s="53" t="s">
        <v>414</v>
      </c>
      <c r="B27" s="54" t="s">
        <v>482</v>
      </c>
      <c r="C27" s="53" t="s">
        <v>483</v>
      </c>
      <c r="D27" s="75">
        <f t="shared" si="7"/>
        <v>0</v>
      </c>
      <c r="E27" s="75">
        <f t="shared" si="8"/>
        <v>0</v>
      </c>
      <c r="F27" s="75">
        <f t="shared" si="9"/>
        <v>0</v>
      </c>
      <c r="G27" s="75">
        <f t="shared" si="10"/>
        <v>0</v>
      </c>
      <c r="H27" s="75">
        <f t="shared" si="11"/>
        <v>0</v>
      </c>
      <c r="I27" s="75">
        <f t="shared" si="12"/>
        <v>0</v>
      </c>
      <c r="J27" s="54"/>
      <c r="K27" s="53"/>
      <c r="L27" s="75">
        <v>0</v>
      </c>
      <c r="M27" s="75">
        <v>0</v>
      </c>
      <c r="N27" s="75">
        <f t="shared" si="13"/>
        <v>0</v>
      </c>
      <c r="O27" s="75">
        <v>0</v>
      </c>
      <c r="P27" s="75">
        <v>0</v>
      </c>
      <c r="Q27" s="75">
        <f t="shared" si="14"/>
        <v>0</v>
      </c>
      <c r="R27" s="54"/>
      <c r="S27" s="53"/>
      <c r="T27" s="75">
        <v>0</v>
      </c>
      <c r="U27" s="75">
        <v>0</v>
      </c>
      <c r="V27" s="75">
        <f t="shared" si="15"/>
        <v>0</v>
      </c>
      <c r="W27" s="75">
        <v>0</v>
      </c>
      <c r="X27" s="75">
        <v>0</v>
      </c>
      <c r="Y27" s="75">
        <f t="shared" si="16"/>
        <v>0</v>
      </c>
      <c r="Z27" s="54"/>
      <c r="AA27" s="53"/>
      <c r="AB27" s="75">
        <v>0</v>
      </c>
      <c r="AC27" s="75">
        <v>0</v>
      </c>
      <c r="AD27" s="75">
        <f t="shared" si="17"/>
        <v>0</v>
      </c>
      <c r="AE27" s="75">
        <v>0</v>
      </c>
      <c r="AF27" s="75">
        <v>0</v>
      </c>
      <c r="AG27" s="75">
        <f t="shared" si="18"/>
        <v>0</v>
      </c>
      <c r="AH27" s="54"/>
      <c r="AI27" s="53"/>
      <c r="AJ27" s="75">
        <v>0</v>
      </c>
      <c r="AK27" s="75">
        <v>0</v>
      </c>
      <c r="AL27" s="75">
        <f t="shared" si="19"/>
        <v>0</v>
      </c>
      <c r="AM27" s="75">
        <v>0</v>
      </c>
      <c r="AN27" s="75">
        <v>0</v>
      </c>
      <c r="AO27" s="75">
        <f t="shared" si="20"/>
        <v>0</v>
      </c>
      <c r="AP27" s="54"/>
      <c r="AQ27" s="53"/>
      <c r="AR27" s="75">
        <v>0</v>
      </c>
      <c r="AS27" s="75">
        <v>0</v>
      </c>
      <c r="AT27" s="75">
        <f t="shared" si="21"/>
        <v>0</v>
      </c>
      <c r="AU27" s="75">
        <v>0</v>
      </c>
      <c r="AV27" s="75">
        <v>0</v>
      </c>
      <c r="AW27" s="75">
        <f t="shared" si="22"/>
        <v>0</v>
      </c>
      <c r="AX27" s="54"/>
      <c r="AY27" s="53"/>
      <c r="AZ27" s="75">
        <v>0</v>
      </c>
      <c r="BA27" s="75">
        <v>0</v>
      </c>
      <c r="BB27" s="75">
        <f t="shared" si="23"/>
        <v>0</v>
      </c>
      <c r="BC27" s="75">
        <v>0</v>
      </c>
      <c r="BD27" s="75">
        <v>0</v>
      </c>
      <c r="BE27" s="75">
        <f t="shared" si="24"/>
        <v>0</v>
      </c>
    </row>
    <row r="28" spans="1:57" s="50" customFormat="1" ht="12" customHeight="1">
      <c r="A28" s="53" t="s">
        <v>414</v>
      </c>
      <c r="B28" s="54" t="s">
        <v>484</v>
      </c>
      <c r="C28" s="53" t="s">
        <v>485</v>
      </c>
      <c r="D28" s="75">
        <f t="shared" si="7"/>
        <v>0</v>
      </c>
      <c r="E28" s="75">
        <f t="shared" si="8"/>
        <v>0</v>
      </c>
      <c r="F28" s="75">
        <f t="shared" si="9"/>
        <v>0</v>
      </c>
      <c r="G28" s="75">
        <f t="shared" si="10"/>
        <v>0</v>
      </c>
      <c r="H28" s="75">
        <f t="shared" si="11"/>
        <v>0</v>
      </c>
      <c r="I28" s="75">
        <f t="shared" si="12"/>
        <v>0</v>
      </c>
      <c r="J28" s="54"/>
      <c r="K28" s="53"/>
      <c r="L28" s="75">
        <v>0</v>
      </c>
      <c r="M28" s="75">
        <v>0</v>
      </c>
      <c r="N28" s="75">
        <f t="shared" si="13"/>
        <v>0</v>
      </c>
      <c r="O28" s="75">
        <v>0</v>
      </c>
      <c r="P28" s="75">
        <v>0</v>
      </c>
      <c r="Q28" s="75">
        <f t="shared" si="14"/>
        <v>0</v>
      </c>
      <c r="R28" s="54"/>
      <c r="S28" s="53"/>
      <c r="T28" s="75">
        <v>0</v>
      </c>
      <c r="U28" s="75">
        <v>0</v>
      </c>
      <c r="V28" s="75">
        <f t="shared" si="15"/>
        <v>0</v>
      </c>
      <c r="W28" s="75">
        <v>0</v>
      </c>
      <c r="X28" s="75">
        <v>0</v>
      </c>
      <c r="Y28" s="75">
        <f t="shared" si="16"/>
        <v>0</v>
      </c>
      <c r="Z28" s="54"/>
      <c r="AA28" s="53"/>
      <c r="AB28" s="75">
        <v>0</v>
      </c>
      <c r="AC28" s="75">
        <v>0</v>
      </c>
      <c r="AD28" s="75">
        <f t="shared" si="17"/>
        <v>0</v>
      </c>
      <c r="AE28" s="75">
        <v>0</v>
      </c>
      <c r="AF28" s="75">
        <v>0</v>
      </c>
      <c r="AG28" s="75">
        <f t="shared" si="18"/>
        <v>0</v>
      </c>
      <c r="AH28" s="54"/>
      <c r="AI28" s="53"/>
      <c r="AJ28" s="75">
        <v>0</v>
      </c>
      <c r="AK28" s="75">
        <v>0</v>
      </c>
      <c r="AL28" s="75">
        <f t="shared" si="19"/>
        <v>0</v>
      </c>
      <c r="AM28" s="75">
        <v>0</v>
      </c>
      <c r="AN28" s="75">
        <v>0</v>
      </c>
      <c r="AO28" s="75">
        <f t="shared" si="20"/>
        <v>0</v>
      </c>
      <c r="AP28" s="54"/>
      <c r="AQ28" s="53"/>
      <c r="AR28" s="75">
        <v>0</v>
      </c>
      <c r="AS28" s="75">
        <v>0</v>
      </c>
      <c r="AT28" s="75">
        <f t="shared" si="21"/>
        <v>0</v>
      </c>
      <c r="AU28" s="75">
        <v>0</v>
      </c>
      <c r="AV28" s="75">
        <v>0</v>
      </c>
      <c r="AW28" s="75">
        <f t="shared" si="22"/>
        <v>0</v>
      </c>
      <c r="AX28" s="54"/>
      <c r="AY28" s="53"/>
      <c r="AZ28" s="75">
        <v>0</v>
      </c>
      <c r="BA28" s="75">
        <v>0</v>
      </c>
      <c r="BB28" s="75">
        <f t="shared" si="23"/>
        <v>0</v>
      </c>
      <c r="BC28" s="75">
        <v>0</v>
      </c>
      <c r="BD28" s="75">
        <v>0</v>
      </c>
      <c r="BE28" s="75">
        <f t="shared" si="24"/>
        <v>0</v>
      </c>
    </row>
    <row r="29" spans="1:57" s="50" customFormat="1" ht="12" customHeight="1">
      <c r="A29" s="53" t="s">
        <v>414</v>
      </c>
      <c r="B29" s="54" t="s">
        <v>486</v>
      </c>
      <c r="C29" s="53" t="s">
        <v>487</v>
      </c>
      <c r="D29" s="75">
        <f t="shared" si="7"/>
        <v>0</v>
      </c>
      <c r="E29" s="75">
        <f t="shared" si="8"/>
        <v>0</v>
      </c>
      <c r="F29" s="75">
        <f t="shared" si="9"/>
        <v>0</v>
      </c>
      <c r="G29" s="75">
        <f t="shared" si="10"/>
        <v>0</v>
      </c>
      <c r="H29" s="75">
        <f t="shared" si="11"/>
        <v>0</v>
      </c>
      <c r="I29" s="75">
        <f t="shared" si="12"/>
        <v>0</v>
      </c>
      <c r="J29" s="54"/>
      <c r="K29" s="53"/>
      <c r="L29" s="75">
        <v>0</v>
      </c>
      <c r="M29" s="75">
        <v>0</v>
      </c>
      <c r="N29" s="75">
        <f t="shared" si="13"/>
        <v>0</v>
      </c>
      <c r="O29" s="75">
        <v>0</v>
      </c>
      <c r="P29" s="75">
        <v>0</v>
      </c>
      <c r="Q29" s="75">
        <f t="shared" si="14"/>
        <v>0</v>
      </c>
      <c r="R29" s="54"/>
      <c r="S29" s="53"/>
      <c r="T29" s="75">
        <v>0</v>
      </c>
      <c r="U29" s="75">
        <v>0</v>
      </c>
      <c r="V29" s="75">
        <f t="shared" si="15"/>
        <v>0</v>
      </c>
      <c r="W29" s="75">
        <v>0</v>
      </c>
      <c r="X29" s="75">
        <v>0</v>
      </c>
      <c r="Y29" s="75">
        <f t="shared" si="16"/>
        <v>0</v>
      </c>
      <c r="Z29" s="54"/>
      <c r="AA29" s="53"/>
      <c r="AB29" s="75">
        <v>0</v>
      </c>
      <c r="AC29" s="75">
        <v>0</v>
      </c>
      <c r="AD29" s="75">
        <f t="shared" si="17"/>
        <v>0</v>
      </c>
      <c r="AE29" s="75">
        <v>0</v>
      </c>
      <c r="AF29" s="75">
        <v>0</v>
      </c>
      <c r="AG29" s="75">
        <f t="shared" si="18"/>
        <v>0</v>
      </c>
      <c r="AH29" s="54"/>
      <c r="AI29" s="53"/>
      <c r="AJ29" s="75">
        <v>0</v>
      </c>
      <c r="AK29" s="75">
        <v>0</v>
      </c>
      <c r="AL29" s="75">
        <f t="shared" si="19"/>
        <v>0</v>
      </c>
      <c r="AM29" s="75">
        <v>0</v>
      </c>
      <c r="AN29" s="75">
        <v>0</v>
      </c>
      <c r="AO29" s="75">
        <f t="shared" si="20"/>
        <v>0</v>
      </c>
      <c r="AP29" s="54"/>
      <c r="AQ29" s="53"/>
      <c r="AR29" s="75">
        <v>0</v>
      </c>
      <c r="AS29" s="75">
        <v>0</v>
      </c>
      <c r="AT29" s="75">
        <f t="shared" si="21"/>
        <v>0</v>
      </c>
      <c r="AU29" s="75">
        <v>0</v>
      </c>
      <c r="AV29" s="75">
        <v>0</v>
      </c>
      <c r="AW29" s="75">
        <f t="shared" si="22"/>
        <v>0</v>
      </c>
      <c r="AX29" s="54"/>
      <c r="AY29" s="53"/>
      <c r="AZ29" s="75">
        <v>0</v>
      </c>
      <c r="BA29" s="75">
        <v>0</v>
      </c>
      <c r="BB29" s="75">
        <f t="shared" si="23"/>
        <v>0</v>
      </c>
      <c r="BC29" s="75">
        <v>0</v>
      </c>
      <c r="BD29" s="75">
        <v>0</v>
      </c>
      <c r="BE29" s="75">
        <f t="shared" si="24"/>
        <v>0</v>
      </c>
    </row>
    <row r="30" spans="1:57" s="50" customFormat="1" ht="12" customHeight="1">
      <c r="A30" s="53" t="s">
        <v>414</v>
      </c>
      <c r="B30" s="54" t="s">
        <v>488</v>
      </c>
      <c r="C30" s="53" t="s">
        <v>489</v>
      </c>
      <c r="D30" s="75">
        <f t="shared" si="7"/>
        <v>0</v>
      </c>
      <c r="E30" s="75">
        <f t="shared" si="8"/>
        <v>0</v>
      </c>
      <c r="F30" s="75">
        <f t="shared" si="9"/>
        <v>0</v>
      </c>
      <c r="G30" s="75">
        <f t="shared" si="10"/>
        <v>0</v>
      </c>
      <c r="H30" s="75">
        <f t="shared" si="11"/>
        <v>97300</v>
      </c>
      <c r="I30" s="75">
        <f t="shared" si="12"/>
        <v>97300</v>
      </c>
      <c r="J30" s="54" t="s">
        <v>464</v>
      </c>
      <c r="K30" s="53" t="s">
        <v>465</v>
      </c>
      <c r="L30" s="75">
        <v>0</v>
      </c>
      <c r="M30" s="75">
        <v>0</v>
      </c>
      <c r="N30" s="75">
        <f t="shared" si="13"/>
        <v>0</v>
      </c>
      <c r="O30" s="75">
        <v>0</v>
      </c>
      <c r="P30" s="75">
        <v>97300</v>
      </c>
      <c r="Q30" s="75">
        <f t="shared" si="14"/>
        <v>97300</v>
      </c>
      <c r="R30" s="54"/>
      <c r="S30" s="53"/>
      <c r="T30" s="75">
        <v>0</v>
      </c>
      <c r="U30" s="75">
        <v>0</v>
      </c>
      <c r="V30" s="75">
        <f t="shared" si="15"/>
        <v>0</v>
      </c>
      <c r="W30" s="75">
        <v>0</v>
      </c>
      <c r="X30" s="75">
        <v>0</v>
      </c>
      <c r="Y30" s="75">
        <f t="shared" si="16"/>
        <v>0</v>
      </c>
      <c r="Z30" s="54"/>
      <c r="AA30" s="53"/>
      <c r="AB30" s="75">
        <v>0</v>
      </c>
      <c r="AC30" s="75">
        <v>0</v>
      </c>
      <c r="AD30" s="75">
        <f t="shared" si="17"/>
        <v>0</v>
      </c>
      <c r="AE30" s="75">
        <v>0</v>
      </c>
      <c r="AF30" s="75">
        <v>0</v>
      </c>
      <c r="AG30" s="75">
        <f t="shared" si="18"/>
        <v>0</v>
      </c>
      <c r="AH30" s="54"/>
      <c r="AI30" s="53"/>
      <c r="AJ30" s="75">
        <v>0</v>
      </c>
      <c r="AK30" s="75">
        <v>0</v>
      </c>
      <c r="AL30" s="75">
        <f t="shared" si="19"/>
        <v>0</v>
      </c>
      <c r="AM30" s="75">
        <v>0</v>
      </c>
      <c r="AN30" s="75">
        <v>0</v>
      </c>
      <c r="AO30" s="75">
        <f t="shared" si="20"/>
        <v>0</v>
      </c>
      <c r="AP30" s="54"/>
      <c r="AQ30" s="53"/>
      <c r="AR30" s="75">
        <v>0</v>
      </c>
      <c r="AS30" s="75">
        <v>0</v>
      </c>
      <c r="AT30" s="75">
        <f t="shared" si="21"/>
        <v>0</v>
      </c>
      <c r="AU30" s="75">
        <v>0</v>
      </c>
      <c r="AV30" s="75">
        <v>0</v>
      </c>
      <c r="AW30" s="75">
        <f t="shared" si="22"/>
        <v>0</v>
      </c>
      <c r="AX30" s="54"/>
      <c r="AY30" s="53"/>
      <c r="AZ30" s="75">
        <v>0</v>
      </c>
      <c r="BA30" s="75">
        <v>0</v>
      </c>
      <c r="BB30" s="75">
        <f t="shared" si="23"/>
        <v>0</v>
      </c>
      <c r="BC30" s="75">
        <v>0</v>
      </c>
      <c r="BD30" s="75">
        <v>0</v>
      </c>
      <c r="BE30" s="75">
        <f t="shared" si="24"/>
        <v>0</v>
      </c>
    </row>
    <row r="31" spans="1:57" s="50" customFormat="1" ht="12" customHeight="1">
      <c r="A31" s="53" t="s">
        <v>414</v>
      </c>
      <c r="B31" s="54" t="s">
        <v>490</v>
      </c>
      <c r="C31" s="53" t="s">
        <v>491</v>
      </c>
      <c r="D31" s="75">
        <f t="shared" si="7"/>
        <v>0</v>
      </c>
      <c r="E31" s="75">
        <f t="shared" si="8"/>
        <v>31683</v>
      </c>
      <c r="F31" s="75">
        <f t="shared" si="9"/>
        <v>31683</v>
      </c>
      <c r="G31" s="75">
        <f t="shared" si="10"/>
        <v>0</v>
      </c>
      <c r="H31" s="75">
        <f t="shared" si="11"/>
        <v>0</v>
      </c>
      <c r="I31" s="75">
        <f t="shared" si="12"/>
        <v>0</v>
      </c>
      <c r="J31" s="54" t="s">
        <v>492</v>
      </c>
      <c r="K31" s="53" t="s">
        <v>493</v>
      </c>
      <c r="L31" s="75">
        <v>0</v>
      </c>
      <c r="M31" s="75">
        <v>6038</v>
      </c>
      <c r="N31" s="75">
        <f t="shared" si="13"/>
        <v>6038</v>
      </c>
      <c r="O31" s="75">
        <v>0</v>
      </c>
      <c r="P31" s="75">
        <v>0</v>
      </c>
      <c r="Q31" s="75">
        <f t="shared" si="14"/>
        <v>0</v>
      </c>
      <c r="R31" s="54" t="s">
        <v>494</v>
      </c>
      <c r="S31" s="53" t="s">
        <v>495</v>
      </c>
      <c r="T31" s="75">
        <v>0</v>
      </c>
      <c r="U31" s="75">
        <v>25645</v>
      </c>
      <c r="V31" s="75">
        <f t="shared" si="15"/>
        <v>25645</v>
      </c>
      <c r="W31" s="75">
        <v>0</v>
      </c>
      <c r="X31" s="75">
        <v>0</v>
      </c>
      <c r="Y31" s="75">
        <f t="shared" si="16"/>
        <v>0</v>
      </c>
      <c r="Z31" s="54"/>
      <c r="AA31" s="53"/>
      <c r="AB31" s="75">
        <v>0</v>
      </c>
      <c r="AC31" s="75">
        <v>0</v>
      </c>
      <c r="AD31" s="75">
        <f t="shared" si="17"/>
        <v>0</v>
      </c>
      <c r="AE31" s="75">
        <v>0</v>
      </c>
      <c r="AF31" s="75">
        <v>0</v>
      </c>
      <c r="AG31" s="75">
        <f t="shared" si="18"/>
        <v>0</v>
      </c>
      <c r="AH31" s="54"/>
      <c r="AI31" s="53"/>
      <c r="AJ31" s="75">
        <v>0</v>
      </c>
      <c r="AK31" s="75">
        <v>0</v>
      </c>
      <c r="AL31" s="75">
        <f t="shared" si="19"/>
        <v>0</v>
      </c>
      <c r="AM31" s="75">
        <v>0</v>
      </c>
      <c r="AN31" s="75">
        <v>0</v>
      </c>
      <c r="AO31" s="75">
        <f t="shared" si="20"/>
        <v>0</v>
      </c>
      <c r="AP31" s="54"/>
      <c r="AQ31" s="53"/>
      <c r="AR31" s="75">
        <v>0</v>
      </c>
      <c r="AS31" s="75">
        <v>0</v>
      </c>
      <c r="AT31" s="75">
        <f t="shared" si="21"/>
        <v>0</v>
      </c>
      <c r="AU31" s="75">
        <v>0</v>
      </c>
      <c r="AV31" s="75">
        <v>0</v>
      </c>
      <c r="AW31" s="75">
        <f t="shared" si="22"/>
        <v>0</v>
      </c>
      <c r="AX31" s="54"/>
      <c r="AY31" s="53"/>
      <c r="AZ31" s="75">
        <v>0</v>
      </c>
      <c r="BA31" s="75">
        <v>0</v>
      </c>
      <c r="BB31" s="75">
        <f t="shared" si="23"/>
        <v>0</v>
      </c>
      <c r="BC31" s="75">
        <v>0</v>
      </c>
      <c r="BD31" s="75">
        <v>0</v>
      </c>
      <c r="BE31" s="75">
        <f t="shared" si="24"/>
        <v>0</v>
      </c>
    </row>
    <row r="32" spans="1:57" s="50" customFormat="1" ht="12" customHeight="1">
      <c r="A32" s="53" t="s">
        <v>414</v>
      </c>
      <c r="B32" s="54" t="s">
        <v>496</v>
      </c>
      <c r="C32" s="53" t="s">
        <v>497</v>
      </c>
      <c r="D32" s="75">
        <f t="shared" si="7"/>
        <v>0</v>
      </c>
      <c r="E32" s="75">
        <f t="shared" si="8"/>
        <v>0</v>
      </c>
      <c r="F32" s="75">
        <f t="shared" si="9"/>
        <v>0</v>
      </c>
      <c r="G32" s="75">
        <f t="shared" si="10"/>
        <v>0</v>
      </c>
      <c r="H32" s="75">
        <f t="shared" si="11"/>
        <v>0</v>
      </c>
      <c r="I32" s="75">
        <f t="shared" si="12"/>
        <v>0</v>
      </c>
      <c r="J32" s="54"/>
      <c r="K32" s="53"/>
      <c r="L32" s="75">
        <v>0</v>
      </c>
      <c r="M32" s="75">
        <v>0</v>
      </c>
      <c r="N32" s="75">
        <f t="shared" si="13"/>
        <v>0</v>
      </c>
      <c r="O32" s="75">
        <v>0</v>
      </c>
      <c r="P32" s="75">
        <v>0</v>
      </c>
      <c r="Q32" s="75">
        <f t="shared" si="14"/>
        <v>0</v>
      </c>
      <c r="R32" s="54"/>
      <c r="S32" s="53"/>
      <c r="T32" s="75">
        <v>0</v>
      </c>
      <c r="U32" s="75">
        <v>0</v>
      </c>
      <c r="V32" s="75">
        <f t="shared" si="15"/>
        <v>0</v>
      </c>
      <c r="W32" s="75">
        <v>0</v>
      </c>
      <c r="X32" s="75">
        <v>0</v>
      </c>
      <c r="Y32" s="75">
        <f t="shared" si="16"/>
        <v>0</v>
      </c>
      <c r="Z32" s="54"/>
      <c r="AA32" s="53"/>
      <c r="AB32" s="75">
        <v>0</v>
      </c>
      <c r="AC32" s="75">
        <v>0</v>
      </c>
      <c r="AD32" s="75">
        <f t="shared" si="17"/>
        <v>0</v>
      </c>
      <c r="AE32" s="75">
        <v>0</v>
      </c>
      <c r="AF32" s="75">
        <v>0</v>
      </c>
      <c r="AG32" s="75">
        <f t="shared" si="18"/>
        <v>0</v>
      </c>
      <c r="AH32" s="54"/>
      <c r="AI32" s="53"/>
      <c r="AJ32" s="75">
        <v>0</v>
      </c>
      <c r="AK32" s="75">
        <v>0</v>
      </c>
      <c r="AL32" s="75">
        <f t="shared" si="19"/>
        <v>0</v>
      </c>
      <c r="AM32" s="75">
        <v>0</v>
      </c>
      <c r="AN32" s="75">
        <v>0</v>
      </c>
      <c r="AO32" s="75">
        <f t="shared" si="20"/>
        <v>0</v>
      </c>
      <c r="AP32" s="54"/>
      <c r="AQ32" s="53"/>
      <c r="AR32" s="75">
        <v>0</v>
      </c>
      <c r="AS32" s="75">
        <v>0</v>
      </c>
      <c r="AT32" s="75">
        <f t="shared" si="21"/>
        <v>0</v>
      </c>
      <c r="AU32" s="75">
        <v>0</v>
      </c>
      <c r="AV32" s="75">
        <v>0</v>
      </c>
      <c r="AW32" s="75">
        <f t="shared" si="22"/>
        <v>0</v>
      </c>
      <c r="AX32" s="54"/>
      <c r="AY32" s="53"/>
      <c r="AZ32" s="75">
        <v>0</v>
      </c>
      <c r="BA32" s="75">
        <v>0</v>
      </c>
      <c r="BB32" s="75">
        <f t="shared" si="23"/>
        <v>0</v>
      </c>
      <c r="BC32" s="75">
        <v>0</v>
      </c>
      <c r="BD32" s="75">
        <v>0</v>
      </c>
      <c r="BE32" s="75">
        <f t="shared" si="24"/>
        <v>0</v>
      </c>
    </row>
    <row r="33" spans="1:57" s="50" customFormat="1" ht="12" customHeight="1">
      <c r="A33" s="53" t="s">
        <v>414</v>
      </c>
      <c r="B33" s="54" t="s">
        <v>498</v>
      </c>
      <c r="C33" s="53" t="s">
        <v>499</v>
      </c>
      <c r="D33" s="75">
        <f t="shared" si="7"/>
        <v>0</v>
      </c>
      <c r="E33" s="75">
        <f t="shared" si="8"/>
        <v>5787</v>
      </c>
      <c r="F33" s="75">
        <f t="shared" si="9"/>
        <v>5787</v>
      </c>
      <c r="G33" s="75">
        <f t="shared" si="10"/>
        <v>0</v>
      </c>
      <c r="H33" s="75">
        <f t="shared" si="11"/>
        <v>0</v>
      </c>
      <c r="I33" s="75">
        <f t="shared" si="12"/>
        <v>0</v>
      </c>
      <c r="J33" s="54" t="s">
        <v>492</v>
      </c>
      <c r="K33" s="53" t="s">
        <v>493</v>
      </c>
      <c r="L33" s="75">
        <v>0</v>
      </c>
      <c r="M33" s="75">
        <v>5787</v>
      </c>
      <c r="N33" s="75">
        <f t="shared" si="13"/>
        <v>5787</v>
      </c>
      <c r="O33" s="75">
        <v>0</v>
      </c>
      <c r="P33" s="75">
        <v>0</v>
      </c>
      <c r="Q33" s="75">
        <f t="shared" si="14"/>
        <v>0</v>
      </c>
      <c r="R33" s="54"/>
      <c r="S33" s="53"/>
      <c r="T33" s="75">
        <v>0</v>
      </c>
      <c r="U33" s="75">
        <v>0</v>
      </c>
      <c r="V33" s="75">
        <f t="shared" si="15"/>
        <v>0</v>
      </c>
      <c r="W33" s="75">
        <v>0</v>
      </c>
      <c r="X33" s="75">
        <v>0</v>
      </c>
      <c r="Y33" s="75">
        <f t="shared" si="16"/>
        <v>0</v>
      </c>
      <c r="Z33" s="54"/>
      <c r="AA33" s="53"/>
      <c r="AB33" s="75">
        <v>0</v>
      </c>
      <c r="AC33" s="75">
        <v>0</v>
      </c>
      <c r="AD33" s="75">
        <f t="shared" si="17"/>
        <v>0</v>
      </c>
      <c r="AE33" s="75">
        <v>0</v>
      </c>
      <c r="AF33" s="75">
        <v>0</v>
      </c>
      <c r="AG33" s="75">
        <f t="shared" si="18"/>
        <v>0</v>
      </c>
      <c r="AH33" s="54"/>
      <c r="AI33" s="53"/>
      <c r="AJ33" s="75">
        <v>0</v>
      </c>
      <c r="AK33" s="75">
        <v>0</v>
      </c>
      <c r="AL33" s="75">
        <f t="shared" si="19"/>
        <v>0</v>
      </c>
      <c r="AM33" s="75">
        <v>0</v>
      </c>
      <c r="AN33" s="75">
        <v>0</v>
      </c>
      <c r="AO33" s="75">
        <f t="shared" si="20"/>
        <v>0</v>
      </c>
      <c r="AP33" s="54"/>
      <c r="AQ33" s="53"/>
      <c r="AR33" s="75">
        <v>0</v>
      </c>
      <c r="AS33" s="75">
        <v>0</v>
      </c>
      <c r="AT33" s="75">
        <f t="shared" si="21"/>
        <v>0</v>
      </c>
      <c r="AU33" s="75">
        <v>0</v>
      </c>
      <c r="AV33" s="75">
        <v>0</v>
      </c>
      <c r="AW33" s="75">
        <f t="shared" si="22"/>
        <v>0</v>
      </c>
      <c r="AX33" s="54"/>
      <c r="AY33" s="53"/>
      <c r="AZ33" s="75">
        <v>0</v>
      </c>
      <c r="BA33" s="75">
        <v>0</v>
      </c>
      <c r="BB33" s="75">
        <f t="shared" si="23"/>
        <v>0</v>
      </c>
      <c r="BC33" s="75">
        <v>0</v>
      </c>
      <c r="BD33" s="75">
        <v>0</v>
      </c>
      <c r="BE33" s="75">
        <f t="shared" si="24"/>
        <v>0</v>
      </c>
    </row>
    <row r="34" spans="1:57" s="50" customFormat="1" ht="12" customHeight="1">
      <c r="A34" s="53" t="s">
        <v>414</v>
      </c>
      <c r="B34" s="54" t="s">
        <v>500</v>
      </c>
      <c r="C34" s="53" t="s">
        <v>501</v>
      </c>
      <c r="D34" s="75">
        <f t="shared" si="7"/>
        <v>97309</v>
      </c>
      <c r="E34" s="75">
        <f t="shared" si="8"/>
        <v>340431</v>
      </c>
      <c r="F34" s="75">
        <f t="shared" si="9"/>
        <v>437740</v>
      </c>
      <c r="G34" s="75">
        <f t="shared" si="10"/>
        <v>0</v>
      </c>
      <c r="H34" s="75">
        <f t="shared" si="11"/>
        <v>0</v>
      </c>
      <c r="I34" s="75">
        <f t="shared" si="12"/>
        <v>0</v>
      </c>
      <c r="J34" s="54" t="s">
        <v>421</v>
      </c>
      <c r="K34" s="53" t="s">
        <v>422</v>
      </c>
      <c r="L34" s="75">
        <v>0</v>
      </c>
      <c r="M34" s="75">
        <v>340431</v>
      </c>
      <c r="N34" s="75">
        <f t="shared" si="13"/>
        <v>340431</v>
      </c>
      <c r="O34" s="75">
        <v>0</v>
      </c>
      <c r="P34" s="75">
        <v>0</v>
      </c>
      <c r="Q34" s="75">
        <f t="shared" si="14"/>
        <v>0</v>
      </c>
      <c r="R34" s="54" t="s">
        <v>423</v>
      </c>
      <c r="S34" s="53" t="s">
        <v>424</v>
      </c>
      <c r="T34" s="75">
        <v>97309</v>
      </c>
      <c r="U34" s="75">
        <v>0</v>
      </c>
      <c r="V34" s="75">
        <f t="shared" si="15"/>
        <v>97309</v>
      </c>
      <c r="W34" s="75">
        <v>0</v>
      </c>
      <c r="X34" s="75">
        <v>0</v>
      </c>
      <c r="Y34" s="75">
        <f t="shared" si="16"/>
        <v>0</v>
      </c>
      <c r="Z34" s="54"/>
      <c r="AA34" s="53"/>
      <c r="AB34" s="75">
        <v>0</v>
      </c>
      <c r="AC34" s="75">
        <v>0</v>
      </c>
      <c r="AD34" s="75">
        <f t="shared" si="17"/>
        <v>0</v>
      </c>
      <c r="AE34" s="75">
        <v>0</v>
      </c>
      <c r="AF34" s="75">
        <v>0</v>
      </c>
      <c r="AG34" s="75">
        <f t="shared" si="18"/>
        <v>0</v>
      </c>
      <c r="AH34" s="54"/>
      <c r="AI34" s="53"/>
      <c r="AJ34" s="75">
        <v>0</v>
      </c>
      <c r="AK34" s="75">
        <v>0</v>
      </c>
      <c r="AL34" s="75">
        <f t="shared" si="19"/>
        <v>0</v>
      </c>
      <c r="AM34" s="75">
        <v>0</v>
      </c>
      <c r="AN34" s="75">
        <v>0</v>
      </c>
      <c r="AO34" s="75">
        <f t="shared" si="20"/>
        <v>0</v>
      </c>
      <c r="AP34" s="54"/>
      <c r="AQ34" s="53"/>
      <c r="AR34" s="75">
        <v>0</v>
      </c>
      <c r="AS34" s="75">
        <v>0</v>
      </c>
      <c r="AT34" s="75">
        <f t="shared" si="21"/>
        <v>0</v>
      </c>
      <c r="AU34" s="75">
        <v>0</v>
      </c>
      <c r="AV34" s="75">
        <v>0</v>
      </c>
      <c r="AW34" s="75">
        <f t="shared" si="22"/>
        <v>0</v>
      </c>
      <c r="AX34" s="54"/>
      <c r="AY34" s="53"/>
      <c r="AZ34" s="75">
        <v>0</v>
      </c>
      <c r="BA34" s="75">
        <v>0</v>
      </c>
      <c r="BB34" s="75">
        <f t="shared" si="23"/>
        <v>0</v>
      </c>
      <c r="BC34" s="75">
        <v>0</v>
      </c>
      <c r="BD34" s="75">
        <v>0</v>
      </c>
      <c r="BE34" s="75">
        <f t="shared" si="24"/>
        <v>0</v>
      </c>
    </row>
    <row r="35" spans="1:57" s="50" customFormat="1" ht="12" customHeight="1">
      <c r="A35" s="53" t="s">
        <v>414</v>
      </c>
      <c r="B35" s="54" t="s">
        <v>502</v>
      </c>
      <c r="C35" s="53" t="s">
        <v>503</v>
      </c>
      <c r="D35" s="75">
        <f t="shared" si="7"/>
        <v>6745</v>
      </c>
      <c r="E35" s="75">
        <f t="shared" si="8"/>
        <v>217850</v>
      </c>
      <c r="F35" s="75">
        <f t="shared" si="9"/>
        <v>224595</v>
      </c>
      <c r="G35" s="75">
        <f t="shared" si="10"/>
        <v>0</v>
      </c>
      <c r="H35" s="75">
        <f t="shared" si="11"/>
        <v>68050</v>
      </c>
      <c r="I35" s="75">
        <f t="shared" si="12"/>
        <v>68050</v>
      </c>
      <c r="J35" s="54" t="s">
        <v>478</v>
      </c>
      <c r="K35" s="53" t="s">
        <v>479</v>
      </c>
      <c r="L35" s="75">
        <v>0</v>
      </c>
      <c r="M35" s="75">
        <v>100333</v>
      </c>
      <c r="N35" s="75">
        <f t="shared" si="13"/>
        <v>100333</v>
      </c>
      <c r="O35" s="75">
        <v>0</v>
      </c>
      <c r="P35" s="75">
        <v>0</v>
      </c>
      <c r="Q35" s="75">
        <f t="shared" si="14"/>
        <v>0</v>
      </c>
      <c r="R35" s="54" t="s">
        <v>460</v>
      </c>
      <c r="S35" s="53" t="s">
        <v>461</v>
      </c>
      <c r="T35" s="75">
        <v>6745</v>
      </c>
      <c r="U35" s="75">
        <v>117517</v>
      </c>
      <c r="V35" s="75">
        <f t="shared" si="15"/>
        <v>124262</v>
      </c>
      <c r="W35" s="75">
        <v>0</v>
      </c>
      <c r="X35" s="75">
        <v>0</v>
      </c>
      <c r="Y35" s="75">
        <f t="shared" si="16"/>
        <v>0</v>
      </c>
      <c r="Z35" s="54" t="s">
        <v>462</v>
      </c>
      <c r="AA35" s="53" t="s">
        <v>463</v>
      </c>
      <c r="AB35" s="75">
        <v>0</v>
      </c>
      <c r="AC35" s="75">
        <v>0</v>
      </c>
      <c r="AD35" s="75">
        <f t="shared" si="17"/>
        <v>0</v>
      </c>
      <c r="AE35" s="75">
        <v>0</v>
      </c>
      <c r="AF35" s="75">
        <v>68050</v>
      </c>
      <c r="AG35" s="75">
        <f t="shared" si="18"/>
        <v>68050</v>
      </c>
      <c r="AH35" s="54"/>
      <c r="AI35" s="53"/>
      <c r="AJ35" s="75">
        <v>0</v>
      </c>
      <c r="AK35" s="75">
        <v>0</v>
      </c>
      <c r="AL35" s="75">
        <f t="shared" si="19"/>
        <v>0</v>
      </c>
      <c r="AM35" s="75">
        <v>0</v>
      </c>
      <c r="AN35" s="75">
        <v>0</v>
      </c>
      <c r="AO35" s="75">
        <f t="shared" si="20"/>
        <v>0</v>
      </c>
      <c r="AP35" s="54"/>
      <c r="AQ35" s="53"/>
      <c r="AR35" s="75">
        <v>0</v>
      </c>
      <c r="AS35" s="75">
        <v>0</v>
      </c>
      <c r="AT35" s="75">
        <f t="shared" si="21"/>
        <v>0</v>
      </c>
      <c r="AU35" s="75">
        <v>0</v>
      </c>
      <c r="AV35" s="75">
        <v>0</v>
      </c>
      <c r="AW35" s="75">
        <f t="shared" si="22"/>
        <v>0</v>
      </c>
      <c r="AX35" s="54"/>
      <c r="AY35" s="53"/>
      <c r="AZ35" s="75">
        <v>0</v>
      </c>
      <c r="BA35" s="75">
        <v>0</v>
      </c>
      <c r="BB35" s="75">
        <f t="shared" si="23"/>
        <v>0</v>
      </c>
      <c r="BC35" s="75">
        <v>0</v>
      </c>
      <c r="BD35" s="75">
        <v>0</v>
      </c>
      <c r="BE35" s="75">
        <f t="shared" si="24"/>
        <v>0</v>
      </c>
    </row>
    <row r="36" spans="1:57" s="50" customFormat="1" ht="12" customHeight="1">
      <c r="A36" s="53" t="s">
        <v>414</v>
      </c>
      <c r="B36" s="54" t="s">
        <v>504</v>
      </c>
      <c r="C36" s="53" t="s">
        <v>505</v>
      </c>
      <c r="D36" s="75">
        <f t="shared" si="7"/>
        <v>36021</v>
      </c>
      <c r="E36" s="75">
        <f t="shared" si="8"/>
        <v>702726</v>
      </c>
      <c r="F36" s="75">
        <f t="shared" si="9"/>
        <v>738747</v>
      </c>
      <c r="G36" s="75">
        <f t="shared" si="10"/>
        <v>0</v>
      </c>
      <c r="H36" s="75">
        <f t="shared" si="11"/>
        <v>94113</v>
      </c>
      <c r="I36" s="75">
        <f t="shared" si="12"/>
        <v>94113</v>
      </c>
      <c r="J36" s="54" t="s">
        <v>506</v>
      </c>
      <c r="K36" s="53" t="s">
        <v>507</v>
      </c>
      <c r="L36" s="75">
        <v>0</v>
      </c>
      <c r="M36" s="75">
        <v>702726</v>
      </c>
      <c r="N36" s="75">
        <f t="shared" si="13"/>
        <v>702726</v>
      </c>
      <c r="O36" s="75">
        <v>0</v>
      </c>
      <c r="P36" s="75">
        <v>94113</v>
      </c>
      <c r="Q36" s="75">
        <f t="shared" si="14"/>
        <v>94113</v>
      </c>
      <c r="R36" s="54" t="s">
        <v>423</v>
      </c>
      <c r="S36" s="53" t="s">
        <v>424</v>
      </c>
      <c r="T36" s="75">
        <v>36021</v>
      </c>
      <c r="U36" s="75">
        <v>0</v>
      </c>
      <c r="V36" s="75">
        <f t="shared" si="15"/>
        <v>36021</v>
      </c>
      <c r="W36" s="75">
        <v>0</v>
      </c>
      <c r="X36" s="75">
        <v>0</v>
      </c>
      <c r="Y36" s="75">
        <f t="shared" si="16"/>
        <v>0</v>
      </c>
      <c r="Z36" s="54"/>
      <c r="AA36" s="53"/>
      <c r="AB36" s="75">
        <v>0</v>
      </c>
      <c r="AC36" s="75">
        <v>0</v>
      </c>
      <c r="AD36" s="75">
        <f t="shared" si="17"/>
        <v>0</v>
      </c>
      <c r="AE36" s="75">
        <v>0</v>
      </c>
      <c r="AF36" s="75">
        <v>0</v>
      </c>
      <c r="AG36" s="75">
        <f t="shared" si="18"/>
        <v>0</v>
      </c>
      <c r="AH36" s="54"/>
      <c r="AI36" s="53"/>
      <c r="AJ36" s="75">
        <v>0</v>
      </c>
      <c r="AK36" s="75">
        <v>0</v>
      </c>
      <c r="AL36" s="75">
        <f t="shared" si="19"/>
        <v>0</v>
      </c>
      <c r="AM36" s="75">
        <v>0</v>
      </c>
      <c r="AN36" s="75">
        <v>0</v>
      </c>
      <c r="AO36" s="75">
        <f t="shared" si="20"/>
        <v>0</v>
      </c>
      <c r="AP36" s="54"/>
      <c r="AQ36" s="53"/>
      <c r="AR36" s="75">
        <v>0</v>
      </c>
      <c r="AS36" s="75">
        <v>0</v>
      </c>
      <c r="AT36" s="75">
        <f t="shared" si="21"/>
        <v>0</v>
      </c>
      <c r="AU36" s="75">
        <v>0</v>
      </c>
      <c r="AV36" s="75">
        <v>0</v>
      </c>
      <c r="AW36" s="75">
        <f t="shared" si="22"/>
        <v>0</v>
      </c>
      <c r="AX36" s="54"/>
      <c r="AY36" s="53"/>
      <c r="AZ36" s="75">
        <v>0</v>
      </c>
      <c r="BA36" s="75">
        <v>0</v>
      </c>
      <c r="BB36" s="75">
        <f t="shared" si="23"/>
        <v>0</v>
      </c>
      <c r="BC36" s="75">
        <v>0</v>
      </c>
      <c r="BD36" s="75">
        <v>0</v>
      </c>
      <c r="BE36" s="75">
        <f t="shared" si="24"/>
        <v>0</v>
      </c>
    </row>
    <row r="37" spans="1:57" s="50" customFormat="1" ht="12" customHeight="1">
      <c r="A37" s="53" t="s">
        <v>414</v>
      </c>
      <c r="B37" s="54" t="s">
        <v>508</v>
      </c>
      <c r="C37" s="53" t="s">
        <v>509</v>
      </c>
      <c r="D37" s="75">
        <f t="shared" si="7"/>
        <v>0</v>
      </c>
      <c r="E37" s="75">
        <f t="shared" si="8"/>
        <v>168661</v>
      </c>
      <c r="F37" s="75">
        <f t="shared" si="9"/>
        <v>168661</v>
      </c>
      <c r="G37" s="75">
        <f t="shared" si="10"/>
        <v>0</v>
      </c>
      <c r="H37" s="75">
        <f t="shared" si="11"/>
        <v>0</v>
      </c>
      <c r="I37" s="75">
        <f t="shared" si="12"/>
        <v>0</v>
      </c>
      <c r="J37" s="54" t="s">
        <v>474</v>
      </c>
      <c r="K37" s="53" t="s">
        <v>475</v>
      </c>
      <c r="L37" s="75">
        <v>0</v>
      </c>
      <c r="M37" s="75">
        <v>168661</v>
      </c>
      <c r="N37" s="75">
        <f t="shared" si="13"/>
        <v>168661</v>
      </c>
      <c r="O37" s="75">
        <v>0</v>
      </c>
      <c r="P37" s="75">
        <v>0</v>
      </c>
      <c r="Q37" s="75">
        <f t="shared" si="14"/>
        <v>0</v>
      </c>
      <c r="R37" s="54"/>
      <c r="S37" s="53"/>
      <c r="T37" s="75">
        <v>0</v>
      </c>
      <c r="U37" s="75">
        <v>0</v>
      </c>
      <c r="V37" s="75">
        <f t="shared" si="15"/>
        <v>0</v>
      </c>
      <c r="W37" s="75">
        <v>0</v>
      </c>
      <c r="X37" s="75">
        <v>0</v>
      </c>
      <c r="Y37" s="75">
        <f t="shared" si="16"/>
        <v>0</v>
      </c>
      <c r="Z37" s="54"/>
      <c r="AA37" s="53"/>
      <c r="AB37" s="75">
        <v>0</v>
      </c>
      <c r="AC37" s="75">
        <v>0</v>
      </c>
      <c r="AD37" s="75">
        <f t="shared" si="17"/>
        <v>0</v>
      </c>
      <c r="AE37" s="75">
        <v>0</v>
      </c>
      <c r="AF37" s="75">
        <v>0</v>
      </c>
      <c r="AG37" s="75">
        <f t="shared" si="18"/>
        <v>0</v>
      </c>
      <c r="AH37" s="54"/>
      <c r="AI37" s="53"/>
      <c r="AJ37" s="75">
        <v>0</v>
      </c>
      <c r="AK37" s="75">
        <v>0</v>
      </c>
      <c r="AL37" s="75">
        <f t="shared" si="19"/>
        <v>0</v>
      </c>
      <c r="AM37" s="75">
        <v>0</v>
      </c>
      <c r="AN37" s="75">
        <v>0</v>
      </c>
      <c r="AO37" s="75">
        <f t="shared" si="20"/>
        <v>0</v>
      </c>
      <c r="AP37" s="54"/>
      <c r="AQ37" s="53"/>
      <c r="AR37" s="75">
        <v>0</v>
      </c>
      <c r="AS37" s="75">
        <v>0</v>
      </c>
      <c r="AT37" s="75">
        <f t="shared" si="21"/>
        <v>0</v>
      </c>
      <c r="AU37" s="75">
        <v>0</v>
      </c>
      <c r="AV37" s="75">
        <v>0</v>
      </c>
      <c r="AW37" s="75">
        <f t="shared" si="22"/>
        <v>0</v>
      </c>
      <c r="AX37" s="54"/>
      <c r="AY37" s="53"/>
      <c r="AZ37" s="75">
        <v>0</v>
      </c>
      <c r="BA37" s="75">
        <v>0</v>
      </c>
      <c r="BB37" s="75">
        <f t="shared" si="23"/>
        <v>0</v>
      </c>
      <c r="BC37" s="75">
        <v>0</v>
      </c>
      <c r="BD37" s="75">
        <v>0</v>
      </c>
      <c r="BE37" s="75">
        <f t="shared" si="24"/>
        <v>0</v>
      </c>
    </row>
    <row r="38" spans="1:57" s="50" customFormat="1" ht="12" customHeight="1">
      <c r="A38" s="53" t="s">
        <v>414</v>
      </c>
      <c r="B38" s="54" t="s">
        <v>510</v>
      </c>
      <c r="C38" s="53" t="s">
        <v>511</v>
      </c>
      <c r="D38" s="75">
        <f t="shared" si="7"/>
        <v>15074</v>
      </c>
      <c r="E38" s="75">
        <f t="shared" si="8"/>
        <v>224322</v>
      </c>
      <c r="F38" s="75">
        <f t="shared" si="9"/>
        <v>239396</v>
      </c>
      <c r="G38" s="75">
        <f t="shared" si="10"/>
        <v>3775</v>
      </c>
      <c r="H38" s="75">
        <f t="shared" si="11"/>
        <v>39445</v>
      </c>
      <c r="I38" s="75">
        <f t="shared" si="12"/>
        <v>43220</v>
      </c>
      <c r="J38" s="54" t="s">
        <v>460</v>
      </c>
      <c r="K38" s="53" t="s">
        <v>461</v>
      </c>
      <c r="L38" s="75">
        <v>15074</v>
      </c>
      <c r="M38" s="75">
        <v>224322</v>
      </c>
      <c r="N38" s="75">
        <f t="shared" si="13"/>
        <v>239396</v>
      </c>
      <c r="O38" s="75">
        <v>0</v>
      </c>
      <c r="P38" s="75">
        <v>0</v>
      </c>
      <c r="Q38" s="75">
        <f t="shared" si="14"/>
        <v>0</v>
      </c>
      <c r="R38" s="54" t="s">
        <v>464</v>
      </c>
      <c r="S38" s="53" t="s">
        <v>465</v>
      </c>
      <c r="T38" s="75">
        <v>0</v>
      </c>
      <c r="U38" s="75">
        <v>0</v>
      </c>
      <c r="V38" s="75">
        <f t="shared" si="15"/>
        <v>0</v>
      </c>
      <c r="W38" s="75">
        <v>3775</v>
      </c>
      <c r="X38" s="75">
        <v>39445</v>
      </c>
      <c r="Y38" s="75">
        <f t="shared" si="16"/>
        <v>43220</v>
      </c>
      <c r="Z38" s="54"/>
      <c r="AA38" s="53"/>
      <c r="AB38" s="75">
        <v>0</v>
      </c>
      <c r="AC38" s="75">
        <v>0</v>
      </c>
      <c r="AD38" s="75">
        <f t="shared" si="17"/>
        <v>0</v>
      </c>
      <c r="AE38" s="75">
        <v>0</v>
      </c>
      <c r="AF38" s="75">
        <v>0</v>
      </c>
      <c r="AG38" s="75">
        <f t="shared" si="18"/>
        <v>0</v>
      </c>
      <c r="AH38" s="54"/>
      <c r="AI38" s="53"/>
      <c r="AJ38" s="75">
        <v>0</v>
      </c>
      <c r="AK38" s="75">
        <v>0</v>
      </c>
      <c r="AL38" s="75">
        <f t="shared" si="19"/>
        <v>0</v>
      </c>
      <c r="AM38" s="75">
        <v>0</v>
      </c>
      <c r="AN38" s="75">
        <v>0</v>
      </c>
      <c r="AO38" s="75">
        <f t="shared" si="20"/>
        <v>0</v>
      </c>
      <c r="AP38" s="54"/>
      <c r="AQ38" s="53"/>
      <c r="AR38" s="75">
        <v>0</v>
      </c>
      <c r="AS38" s="75">
        <v>0</v>
      </c>
      <c r="AT38" s="75">
        <f t="shared" si="21"/>
        <v>0</v>
      </c>
      <c r="AU38" s="75">
        <v>0</v>
      </c>
      <c r="AV38" s="75">
        <v>0</v>
      </c>
      <c r="AW38" s="75">
        <f t="shared" si="22"/>
        <v>0</v>
      </c>
      <c r="AX38" s="54"/>
      <c r="AY38" s="53"/>
      <c r="AZ38" s="75">
        <v>0</v>
      </c>
      <c r="BA38" s="75">
        <v>0</v>
      </c>
      <c r="BB38" s="75">
        <f t="shared" si="23"/>
        <v>0</v>
      </c>
      <c r="BC38" s="75">
        <v>0</v>
      </c>
      <c r="BD38" s="75">
        <v>0</v>
      </c>
      <c r="BE38" s="75">
        <f t="shared" si="24"/>
        <v>0</v>
      </c>
    </row>
    <row r="39" spans="1:57" s="50" customFormat="1" ht="12" customHeight="1">
      <c r="A39" s="53" t="s">
        <v>414</v>
      </c>
      <c r="B39" s="54" t="s">
        <v>512</v>
      </c>
      <c r="C39" s="53" t="s">
        <v>513</v>
      </c>
      <c r="D39" s="75">
        <f t="shared" si="7"/>
        <v>0</v>
      </c>
      <c r="E39" s="75">
        <f t="shared" si="8"/>
        <v>66748</v>
      </c>
      <c r="F39" s="75">
        <f t="shared" si="9"/>
        <v>66748</v>
      </c>
      <c r="G39" s="75">
        <f t="shared" si="10"/>
        <v>0</v>
      </c>
      <c r="H39" s="75">
        <f t="shared" si="11"/>
        <v>96504</v>
      </c>
      <c r="I39" s="75">
        <f t="shared" si="12"/>
        <v>96504</v>
      </c>
      <c r="J39" s="54" t="s">
        <v>514</v>
      </c>
      <c r="K39" s="53" t="s">
        <v>515</v>
      </c>
      <c r="L39" s="75">
        <v>0</v>
      </c>
      <c r="M39" s="75">
        <v>66748</v>
      </c>
      <c r="N39" s="75">
        <f t="shared" si="13"/>
        <v>66748</v>
      </c>
      <c r="O39" s="75">
        <v>0</v>
      </c>
      <c r="P39" s="75">
        <v>96504</v>
      </c>
      <c r="Q39" s="75">
        <f t="shared" si="14"/>
        <v>96504</v>
      </c>
      <c r="R39" s="54"/>
      <c r="S39" s="53"/>
      <c r="T39" s="75">
        <v>0</v>
      </c>
      <c r="U39" s="75">
        <v>0</v>
      </c>
      <c r="V39" s="75">
        <f t="shared" si="15"/>
        <v>0</v>
      </c>
      <c r="W39" s="75">
        <v>0</v>
      </c>
      <c r="X39" s="75">
        <v>0</v>
      </c>
      <c r="Y39" s="75">
        <f t="shared" si="16"/>
        <v>0</v>
      </c>
      <c r="Z39" s="54"/>
      <c r="AA39" s="53"/>
      <c r="AB39" s="75">
        <v>0</v>
      </c>
      <c r="AC39" s="75">
        <v>0</v>
      </c>
      <c r="AD39" s="75">
        <f t="shared" si="17"/>
        <v>0</v>
      </c>
      <c r="AE39" s="75">
        <v>0</v>
      </c>
      <c r="AF39" s="75">
        <v>0</v>
      </c>
      <c r="AG39" s="75">
        <f t="shared" si="18"/>
        <v>0</v>
      </c>
      <c r="AH39" s="54"/>
      <c r="AI39" s="53"/>
      <c r="AJ39" s="75">
        <v>0</v>
      </c>
      <c r="AK39" s="75">
        <v>0</v>
      </c>
      <c r="AL39" s="75">
        <f t="shared" si="19"/>
        <v>0</v>
      </c>
      <c r="AM39" s="75">
        <v>0</v>
      </c>
      <c r="AN39" s="75">
        <v>0</v>
      </c>
      <c r="AO39" s="75">
        <f t="shared" si="20"/>
        <v>0</v>
      </c>
      <c r="AP39" s="54"/>
      <c r="AQ39" s="53"/>
      <c r="AR39" s="75">
        <v>0</v>
      </c>
      <c r="AS39" s="75">
        <v>0</v>
      </c>
      <c r="AT39" s="75">
        <f t="shared" si="21"/>
        <v>0</v>
      </c>
      <c r="AU39" s="75">
        <v>0</v>
      </c>
      <c r="AV39" s="75">
        <v>0</v>
      </c>
      <c r="AW39" s="75">
        <f t="shared" si="22"/>
        <v>0</v>
      </c>
      <c r="AX39" s="54"/>
      <c r="AY39" s="53"/>
      <c r="AZ39" s="75">
        <v>0</v>
      </c>
      <c r="BA39" s="75">
        <v>0</v>
      </c>
      <c r="BB39" s="75">
        <f t="shared" si="23"/>
        <v>0</v>
      </c>
      <c r="BC39" s="75">
        <v>0</v>
      </c>
      <c r="BD39" s="75">
        <v>0</v>
      </c>
      <c r="BE39" s="75">
        <f t="shared" si="24"/>
        <v>0</v>
      </c>
    </row>
    <row r="40" spans="1:57" s="50" customFormat="1" ht="12" customHeight="1">
      <c r="A40" s="53" t="s">
        <v>414</v>
      </c>
      <c r="B40" s="54" t="s">
        <v>516</v>
      </c>
      <c r="C40" s="53" t="s">
        <v>517</v>
      </c>
      <c r="D40" s="75">
        <f t="shared" si="7"/>
        <v>0</v>
      </c>
      <c r="E40" s="75">
        <f t="shared" si="8"/>
        <v>80587</v>
      </c>
      <c r="F40" s="75">
        <f t="shared" si="9"/>
        <v>80587</v>
      </c>
      <c r="G40" s="75">
        <f t="shared" si="10"/>
        <v>0</v>
      </c>
      <c r="H40" s="75">
        <f t="shared" si="11"/>
        <v>65222</v>
      </c>
      <c r="I40" s="75">
        <f t="shared" si="12"/>
        <v>65222</v>
      </c>
      <c r="J40" s="54" t="s">
        <v>514</v>
      </c>
      <c r="K40" s="53" t="s">
        <v>515</v>
      </c>
      <c r="L40" s="75">
        <v>0</v>
      </c>
      <c r="M40" s="75">
        <v>80587</v>
      </c>
      <c r="N40" s="75">
        <f t="shared" si="13"/>
        <v>80587</v>
      </c>
      <c r="O40" s="75">
        <v>0</v>
      </c>
      <c r="P40" s="75">
        <v>65222</v>
      </c>
      <c r="Q40" s="75">
        <f t="shared" si="14"/>
        <v>65222</v>
      </c>
      <c r="R40" s="54"/>
      <c r="S40" s="53"/>
      <c r="T40" s="75">
        <v>0</v>
      </c>
      <c r="U40" s="75">
        <v>0</v>
      </c>
      <c r="V40" s="75">
        <f t="shared" si="15"/>
        <v>0</v>
      </c>
      <c r="W40" s="75">
        <v>0</v>
      </c>
      <c r="X40" s="75">
        <v>0</v>
      </c>
      <c r="Y40" s="75">
        <f t="shared" si="16"/>
        <v>0</v>
      </c>
      <c r="Z40" s="54"/>
      <c r="AA40" s="53"/>
      <c r="AB40" s="75">
        <v>0</v>
      </c>
      <c r="AC40" s="75">
        <v>0</v>
      </c>
      <c r="AD40" s="75">
        <f t="shared" si="17"/>
        <v>0</v>
      </c>
      <c r="AE40" s="75">
        <v>0</v>
      </c>
      <c r="AF40" s="75">
        <v>0</v>
      </c>
      <c r="AG40" s="75">
        <f t="shared" si="18"/>
        <v>0</v>
      </c>
      <c r="AH40" s="54"/>
      <c r="AI40" s="53"/>
      <c r="AJ40" s="75">
        <v>0</v>
      </c>
      <c r="AK40" s="75">
        <v>0</v>
      </c>
      <c r="AL40" s="75">
        <f t="shared" si="19"/>
        <v>0</v>
      </c>
      <c r="AM40" s="75">
        <v>0</v>
      </c>
      <c r="AN40" s="75">
        <v>0</v>
      </c>
      <c r="AO40" s="75">
        <f t="shared" si="20"/>
        <v>0</v>
      </c>
      <c r="AP40" s="54"/>
      <c r="AQ40" s="53"/>
      <c r="AR40" s="75">
        <v>0</v>
      </c>
      <c r="AS40" s="75">
        <v>0</v>
      </c>
      <c r="AT40" s="75">
        <f t="shared" si="21"/>
        <v>0</v>
      </c>
      <c r="AU40" s="75">
        <v>0</v>
      </c>
      <c r="AV40" s="75">
        <v>0</v>
      </c>
      <c r="AW40" s="75">
        <f t="shared" si="22"/>
        <v>0</v>
      </c>
      <c r="AX40" s="54"/>
      <c r="AY40" s="53"/>
      <c r="AZ40" s="75">
        <v>0</v>
      </c>
      <c r="BA40" s="75">
        <v>0</v>
      </c>
      <c r="BB40" s="75">
        <f t="shared" si="23"/>
        <v>0</v>
      </c>
      <c r="BC40" s="75">
        <v>0</v>
      </c>
      <c r="BD40" s="75">
        <v>0</v>
      </c>
      <c r="BE40" s="75">
        <f t="shared" si="24"/>
        <v>0</v>
      </c>
    </row>
    <row r="41" spans="1:57" s="50" customFormat="1" ht="12" customHeight="1">
      <c r="A41" s="53" t="s">
        <v>414</v>
      </c>
      <c r="B41" s="54" t="s">
        <v>518</v>
      </c>
      <c r="C41" s="53" t="s">
        <v>519</v>
      </c>
      <c r="D41" s="75">
        <f t="shared" si="7"/>
        <v>0</v>
      </c>
      <c r="E41" s="75">
        <f t="shared" si="8"/>
        <v>221875</v>
      </c>
      <c r="F41" s="75">
        <f t="shared" si="9"/>
        <v>221875</v>
      </c>
      <c r="G41" s="75">
        <f t="shared" si="10"/>
        <v>27266</v>
      </c>
      <c r="H41" s="75">
        <f t="shared" si="11"/>
        <v>31917</v>
      </c>
      <c r="I41" s="75">
        <f t="shared" si="12"/>
        <v>59183</v>
      </c>
      <c r="J41" s="54" t="s">
        <v>520</v>
      </c>
      <c r="K41" s="53" t="s">
        <v>521</v>
      </c>
      <c r="L41" s="75">
        <v>0</v>
      </c>
      <c r="M41" s="75">
        <v>221875</v>
      </c>
      <c r="N41" s="75">
        <f t="shared" si="13"/>
        <v>221875</v>
      </c>
      <c r="O41" s="75">
        <v>0</v>
      </c>
      <c r="P41" s="75">
        <v>0</v>
      </c>
      <c r="Q41" s="75">
        <f t="shared" si="14"/>
        <v>0</v>
      </c>
      <c r="R41" s="54" t="s">
        <v>425</v>
      </c>
      <c r="S41" s="53" t="s">
        <v>426</v>
      </c>
      <c r="T41" s="75">
        <v>0</v>
      </c>
      <c r="U41" s="75">
        <v>0</v>
      </c>
      <c r="V41" s="75">
        <f t="shared" si="15"/>
        <v>0</v>
      </c>
      <c r="W41" s="75">
        <v>27266</v>
      </c>
      <c r="X41" s="75">
        <v>31917</v>
      </c>
      <c r="Y41" s="75">
        <f t="shared" si="16"/>
        <v>59183</v>
      </c>
      <c r="Z41" s="54"/>
      <c r="AA41" s="53"/>
      <c r="AB41" s="75">
        <v>0</v>
      </c>
      <c r="AC41" s="75">
        <v>0</v>
      </c>
      <c r="AD41" s="75">
        <f t="shared" si="17"/>
        <v>0</v>
      </c>
      <c r="AE41" s="75">
        <v>0</v>
      </c>
      <c r="AF41" s="75">
        <v>0</v>
      </c>
      <c r="AG41" s="75">
        <f t="shared" si="18"/>
        <v>0</v>
      </c>
      <c r="AH41" s="54"/>
      <c r="AI41" s="53"/>
      <c r="AJ41" s="75">
        <v>0</v>
      </c>
      <c r="AK41" s="75">
        <v>0</v>
      </c>
      <c r="AL41" s="75">
        <f t="shared" si="19"/>
        <v>0</v>
      </c>
      <c r="AM41" s="75">
        <v>0</v>
      </c>
      <c r="AN41" s="75">
        <v>0</v>
      </c>
      <c r="AO41" s="75">
        <f t="shared" si="20"/>
        <v>0</v>
      </c>
      <c r="AP41" s="54"/>
      <c r="AQ41" s="53"/>
      <c r="AR41" s="75">
        <v>0</v>
      </c>
      <c r="AS41" s="75">
        <v>0</v>
      </c>
      <c r="AT41" s="75">
        <f t="shared" si="21"/>
        <v>0</v>
      </c>
      <c r="AU41" s="75">
        <v>0</v>
      </c>
      <c r="AV41" s="75">
        <v>0</v>
      </c>
      <c r="AW41" s="75">
        <f t="shared" si="22"/>
        <v>0</v>
      </c>
      <c r="AX41" s="54"/>
      <c r="AY41" s="53"/>
      <c r="AZ41" s="75">
        <v>0</v>
      </c>
      <c r="BA41" s="75">
        <v>0</v>
      </c>
      <c r="BB41" s="75">
        <f t="shared" si="23"/>
        <v>0</v>
      </c>
      <c r="BC41" s="75">
        <v>0</v>
      </c>
      <c r="BD41" s="75">
        <v>0</v>
      </c>
      <c r="BE41" s="75">
        <f t="shared" si="24"/>
        <v>0</v>
      </c>
    </row>
    <row r="42" spans="1:57" s="50" customFormat="1" ht="12" customHeight="1">
      <c r="A42" s="53" t="s">
        <v>414</v>
      </c>
      <c r="B42" s="54" t="s">
        <v>522</v>
      </c>
      <c r="C42" s="53" t="s">
        <v>523</v>
      </c>
      <c r="D42" s="75">
        <f t="shared" si="7"/>
        <v>28613</v>
      </c>
      <c r="E42" s="75">
        <f t="shared" si="8"/>
        <v>115022</v>
      </c>
      <c r="F42" s="75">
        <f t="shared" si="9"/>
        <v>143635</v>
      </c>
      <c r="G42" s="75">
        <f t="shared" si="10"/>
        <v>33643</v>
      </c>
      <c r="H42" s="75">
        <f t="shared" si="11"/>
        <v>27124</v>
      </c>
      <c r="I42" s="75">
        <f t="shared" si="12"/>
        <v>60767</v>
      </c>
      <c r="J42" s="54" t="s">
        <v>419</v>
      </c>
      <c r="K42" s="53" t="s">
        <v>420</v>
      </c>
      <c r="L42" s="75">
        <v>28613</v>
      </c>
      <c r="M42" s="75">
        <v>115022</v>
      </c>
      <c r="N42" s="75">
        <f t="shared" si="13"/>
        <v>143635</v>
      </c>
      <c r="O42" s="75">
        <v>0</v>
      </c>
      <c r="P42" s="75">
        <v>0</v>
      </c>
      <c r="Q42" s="75">
        <f t="shared" si="14"/>
        <v>0</v>
      </c>
      <c r="R42" s="54" t="s">
        <v>425</v>
      </c>
      <c r="S42" s="53" t="s">
        <v>426</v>
      </c>
      <c r="T42" s="75">
        <v>0</v>
      </c>
      <c r="U42" s="75">
        <v>0</v>
      </c>
      <c r="V42" s="75">
        <f t="shared" si="15"/>
        <v>0</v>
      </c>
      <c r="W42" s="75">
        <v>33643</v>
      </c>
      <c r="X42" s="75">
        <v>27124</v>
      </c>
      <c r="Y42" s="75">
        <f t="shared" si="16"/>
        <v>60767</v>
      </c>
      <c r="Z42" s="54"/>
      <c r="AA42" s="53"/>
      <c r="AB42" s="75">
        <v>0</v>
      </c>
      <c r="AC42" s="75">
        <v>0</v>
      </c>
      <c r="AD42" s="75">
        <f t="shared" si="17"/>
        <v>0</v>
      </c>
      <c r="AE42" s="75">
        <v>0</v>
      </c>
      <c r="AF42" s="75">
        <v>0</v>
      </c>
      <c r="AG42" s="75">
        <f t="shared" si="18"/>
        <v>0</v>
      </c>
      <c r="AH42" s="54"/>
      <c r="AI42" s="53"/>
      <c r="AJ42" s="75">
        <v>0</v>
      </c>
      <c r="AK42" s="75">
        <v>0</v>
      </c>
      <c r="AL42" s="75">
        <f t="shared" si="19"/>
        <v>0</v>
      </c>
      <c r="AM42" s="75">
        <v>0</v>
      </c>
      <c r="AN42" s="75">
        <v>0</v>
      </c>
      <c r="AO42" s="75">
        <f t="shared" si="20"/>
        <v>0</v>
      </c>
      <c r="AP42" s="54"/>
      <c r="AQ42" s="53"/>
      <c r="AR42" s="75">
        <v>0</v>
      </c>
      <c r="AS42" s="75">
        <v>0</v>
      </c>
      <c r="AT42" s="75">
        <f t="shared" si="21"/>
        <v>0</v>
      </c>
      <c r="AU42" s="75">
        <v>0</v>
      </c>
      <c r="AV42" s="75">
        <v>0</v>
      </c>
      <c r="AW42" s="75">
        <f t="shared" si="22"/>
        <v>0</v>
      </c>
      <c r="AX42" s="54"/>
      <c r="AY42" s="53"/>
      <c r="AZ42" s="75">
        <v>0</v>
      </c>
      <c r="BA42" s="75">
        <v>0</v>
      </c>
      <c r="BB42" s="75">
        <f t="shared" si="23"/>
        <v>0</v>
      </c>
      <c r="BC42" s="75">
        <v>0</v>
      </c>
      <c r="BD42" s="75">
        <v>0</v>
      </c>
      <c r="BE42" s="75">
        <f t="shared" si="24"/>
        <v>0</v>
      </c>
    </row>
    <row r="43" spans="1:57" s="50" customFormat="1" ht="12" customHeight="1">
      <c r="A43" s="53" t="s">
        <v>414</v>
      </c>
      <c r="B43" s="54" t="s">
        <v>524</v>
      </c>
      <c r="C43" s="53" t="s">
        <v>525</v>
      </c>
      <c r="D43" s="75">
        <f t="shared" si="7"/>
        <v>0</v>
      </c>
      <c r="E43" s="75">
        <f t="shared" si="8"/>
        <v>234071</v>
      </c>
      <c r="F43" s="75">
        <f t="shared" si="9"/>
        <v>234071</v>
      </c>
      <c r="G43" s="75">
        <f t="shared" si="10"/>
        <v>25193</v>
      </c>
      <c r="H43" s="75">
        <f t="shared" si="11"/>
        <v>32051</v>
      </c>
      <c r="I43" s="75">
        <f t="shared" si="12"/>
        <v>57244</v>
      </c>
      <c r="J43" s="54" t="s">
        <v>520</v>
      </c>
      <c r="K43" s="53" t="s">
        <v>521</v>
      </c>
      <c r="L43" s="75">
        <v>0</v>
      </c>
      <c r="M43" s="75">
        <v>234071</v>
      </c>
      <c r="N43" s="75">
        <f t="shared" si="13"/>
        <v>234071</v>
      </c>
      <c r="O43" s="75">
        <v>0</v>
      </c>
      <c r="P43" s="75">
        <v>0</v>
      </c>
      <c r="Q43" s="75">
        <f t="shared" si="14"/>
        <v>0</v>
      </c>
      <c r="R43" s="54" t="s">
        <v>425</v>
      </c>
      <c r="S43" s="53" t="s">
        <v>426</v>
      </c>
      <c r="T43" s="75">
        <v>0</v>
      </c>
      <c r="U43" s="75"/>
      <c r="V43" s="75">
        <f t="shared" si="15"/>
        <v>0</v>
      </c>
      <c r="W43" s="75">
        <v>25193</v>
      </c>
      <c r="X43" s="75">
        <v>32051</v>
      </c>
      <c r="Y43" s="75">
        <f t="shared" si="16"/>
        <v>57244</v>
      </c>
      <c r="Z43" s="54"/>
      <c r="AA43" s="53"/>
      <c r="AB43" s="75">
        <v>0</v>
      </c>
      <c r="AC43" s="75">
        <v>0</v>
      </c>
      <c r="AD43" s="75">
        <f t="shared" si="17"/>
        <v>0</v>
      </c>
      <c r="AE43" s="75">
        <v>0</v>
      </c>
      <c r="AF43" s="75">
        <v>0</v>
      </c>
      <c r="AG43" s="75">
        <f t="shared" si="18"/>
        <v>0</v>
      </c>
      <c r="AH43" s="54"/>
      <c r="AI43" s="53"/>
      <c r="AJ43" s="75">
        <v>0</v>
      </c>
      <c r="AK43" s="75">
        <v>0</v>
      </c>
      <c r="AL43" s="75">
        <f t="shared" si="19"/>
        <v>0</v>
      </c>
      <c r="AM43" s="75">
        <v>0</v>
      </c>
      <c r="AN43" s="75">
        <v>0</v>
      </c>
      <c r="AO43" s="75">
        <f t="shared" si="20"/>
        <v>0</v>
      </c>
      <c r="AP43" s="54"/>
      <c r="AQ43" s="53"/>
      <c r="AR43" s="75">
        <v>0</v>
      </c>
      <c r="AS43" s="75">
        <v>0</v>
      </c>
      <c r="AT43" s="75">
        <f t="shared" si="21"/>
        <v>0</v>
      </c>
      <c r="AU43" s="75">
        <v>0</v>
      </c>
      <c r="AV43" s="75">
        <v>0</v>
      </c>
      <c r="AW43" s="75">
        <f t="shared" si="22"/>
        <v>0</v>
      </c>
      <c r="AX43" s="54"/>
      <c r="AY43" s="53"/>
      <c r="AZ43" s="75">
        <v>0</v>
      </c>
      <c r="BA43" s="75">
        <v>0</v>
      </c>
      <c r="BB43" s="75">
        <f t="shared" si="23"/>
        <v>0</v>
      </c>
      <c r="BC43" s="75">
        <v>0</v>
      </c>
      <c r="BD43" s="75">
        <v>0</v>
      </c>
      <c r="BE43" s="75">
        <f t="shared" si="24"/>
        <v>0</v>
      </c>
    </row>
    <row r="44" spans="1:57" s="50" customFormat="1" ht="12" customHeight="1">
      <c r="A44" s="53" t="s">
        <v>414</v>
      </c>
      <c r="B44" s="54" t="s">
        <v>526</v>
      </c>
      <c r="C44" s="53" t="s">
        <v>527</v>
      </c>
      <c r="D44" s="75">
        <f t="shared" si="7"/>
        <v>0</v>
      </c>
      <c r="E44" s="75">
        <f t="shared" si="8"/>
        <v>330694</v>
      </c>
      <c r="F44" s="75">
        <f t="shared" si="9"/>
        <v>330694</v>
      </c>
      <c r="G44" s="75">
        <f t="shared" si="10"/>
        <v>0</v>
      </c>
      <c r="H44" s="75">
        <f t="shared" si="11"/>
        <v>26898</v>
      </c>
      <c r="I44" s="75">
        <f t="shared" si="12"/>
        <v>26898</v>
      </c>
      <c r="J44" s="54" t="s">
        <v>506</v>
      </c>
      <c r="K44" s="53" t="s">
        <v>507</v>
      </c>
      <c r="L44" s="75">
        <v>0</v>
      </c>
      <c r="M44" s="75">
        <v>330694</v>
      </c>
      <c r="N44" s="75">
        <f t="shared" si="13"/>
        <v>330694</v>
      </c>
      <c r="O44" s="75">
        <v>0</v>
      </c>
      <c r="P44" s="75">
        <v>26898</v>
      </c>
      <c r="Q44" s="75">
        <f t="shared" si="14"/>
        <v>26898</v>
      </c>
      <c r="R44" s="54"/>
      <c r="S44" s="53"/>
      <c r="T44" s="75">
        <v>0</v>
      </c>
      <c r="U44" s="75">
        <v>0</v>
      </c>
      <c r="V44" s="75">
        <f t="shared" si="15"/>
        <v>0</v>
      </c>
      <c r="W44" s="75">
        <v>0</v>
      </c>
      <c r="X44" s="75">
        <v>0</v>
      </c>
      <c r="Y44" s="75">
        <f t="shared" si="16"/>
        <v>0</v>
      </c>
      <c r="Z44" s="54"/>
      <c r="AA44" s="53"/>
      <c r="AB44" s="75">
        <v>0</v>
      </c>
      <c r="AC44" s="75">
        <v>0</v>
      </c>
      <c r="AD44" s="75">
        <f t="shared" si="17"/>
        <v>0</v>
      </c>
      <c r="AE44" s="75">
        <v>0</v>
      </c>
      <c r="AF44" s="75">
        <v>0</v>
      </c>
      <c r="AG44" s="75">
        <f t="shared" si="18"/>
        <v>0</v>
      </c>
      <c r="AH44" s="54"/>
      <c r="AI44" s="53"/>
      <c r="AJ44" s="75">
        <v>0</v>
      </c>
      <c r="AK44" s="75">
        <v>0</v>
      </c>
      <c r="AL44" s="75">
        <f t="shared" si="19"/>
        <v>0</v>
      </c>
      <c r="AM44" s="75">
        <v>0</v>
      </c>
      <c r="AN44" s="75">
        <v>0</v>
      </c>
      <c r="AO44" s="75">
        <f t="shared" si="20"/>
        <v>0</v>
      </c>
      <c r="AP44" s="54"/>
      <c r="AQ44" s="53"/>
      <c r="AR44" s="75">
        <v>0</v>
      </c>
      <c r="AS44" s="75">
        <v>0</v>
      </c>
      <c r="AT44" s="75">
        <f t="shared" si="21"/>
        <v>0</v>
      </c>
      <c r="AU44" s="75">
        <v>0</v>
      </c>
      <c r="AV44" s="75">
        <v>0</v>
      </c>
      <c r="AW44" s="75">
        <f t="shared" si="22"/>
        <v>0</v>
      </c>
      <c r="AX44" s="54"/>
      <c r="AY44" s="53"/>
      <c r="AZ44" s="75">
        <v>0</v>
      </c>
      <c r="BA44" s="75">
        <v>0</v>
      </c>
      <c r="BB44" s="75">
        <f t="shared" si="23"/>
        <v>0</v>
      </c>
      <c r="BC44" s="75">
        <v>0</v>
      </c>
      <c r="BD44" s="75">
        <v>0</v>
      </c>
      <c r="BE44" s="75">
        <f t="shared" si="24"/>
        <v>0</v>
      </c>
    </row>
    <row r="45" spans="1:57" s="50" customFormat="1" ht="12" customHeight="1">
      <c r="A45" s="53" t="s">
        <v>414</v>
      </c>
      <c r="B45" s="54" t="s">
        <v>528</v>
      </c>
      <c r="C45" s="53" t="s">
        <v>529</v>
      </c>
      <c r="D45" s="75">
        <f t="shared" si="7"/>
        <v>36812</v>
      </c>
      <c r="E45" s="75">
        <f t="shared" si="8"/>
        <v>0</v>
      </c>
      <c r="F45" s="75">
        <f t="shared" si="9"/>
        <v>36812</v>
      </c>
      <c r="G45" s="75">
        <f t="shared" si="10"/>
        <v>0</v>
      </c>
      <c r="H45" s="75">
        <f t="shared" si="11"/>
        <v>0</v>
      </c>
      <c r="I45" s="75">
        <f t="shared" si="12"/>
        <v>0</v>
      </c>
      <c r="J45" s="54" t="s">
        <v>423</v>
      </c>
      <c r="K45" s="53" t="s">
        <v>424</v>
      </c>
      <c r="L45" s="75">
        <v>36812</v>
      </c>
      <c r="M45" s="75">
        <v>0</v>
      </c>
      <c r="N45" s="75">
        <f t="shared" si="13"/>
        <v>36812</v>
      </c>
      <c r="O45" s="75">
        <v>0</v>
      </c>
      <c r="P45" s="75">
        <v>0</v>
      </c>
      <c r="Q45" s="75">
        <f t="shared" si="14"/>
        <v>0</v>
      </c>
      <c r="R45" s="54"/>
      <c r="S45" s="53"/>
      <c r="T45" s="75">
        <v>0</v>
      </c>
      <c r="U45" s="75">
        <v>0</v>
      </c>
      <c r="V45" s="75">
        <f t="shared" si="15"/>
        <v>0</v>
      </c>
      <c r="W45" s="75">
        <v>0</v>
      </c>
      <c r="X45" s="75">
        <v>0</v>
      </c>
      <c r="Y45" s="75">
        <f t="shared" si="16"/>
        <v>0</v>
      </c>
      <c r="Z45" s="54"/>
      <c r="AA45" s="53"/>
      <c r="AB45" s="75">
        <v>0</v>
      </c>
      <c r="AC45" s="75">
        <v>0</v>
      </c>
      <c r="AD45" s="75">
        <f t="shared" si="17"/>
        <v>0</v>
      </c>
      <c r="AE45" s="75">
        <v>0</v>
      </c>
      <c r="AF45" s="75">
        <v>0</v>
      </c>
      <c r="AG45" s="75">
        <f t="shared" si="18"/>
        <v>0</v>
      </c>
      <c r="AH45" s="54"/>
      <c r="AI45" s="53"/>
      <c r="AJ45" s="75">
        <v>0</v>
      </c>
      <c r="AK45" s="75">
        <v>0</v>
      </c>
      <c r="AL45" s="75">
        <f t="shared" si="19"/>
        <v>0</v>
      </c>
      <c r="AM45" s="75">
        <v>0</v>
      </c>
      <c r="AN45" s="75">
        <v>0</v>
      </c>
      <c r="AO45" s="75">
        <f t="shared" si="20"/>
        <v>0</v>
      </c>
      <c r="AP45" s="54"/>
      <c r="AQ45" s="53"/>
      <c r="AR45" s="75">
        <v>0</v>
      </c>
      <c r="AS45" s="75">
        <v>0</v>
      </c>
      <c r="AT45" s="75">
        <f t="shared" si="21"/>
        <v>0</v>
      </c>
      <c r="AU45" s="75">
        <v>0</v>
      </c>
      <c r="AV45" s="75">
        <v>0</v>
      </c>
      <c r="AW45" s="75">
        <f t="shared" si="22"/>
        <v>0</v>
      </c>
      <c r="AX45" s="54"/>
      <c r="AY45" s="53"/>
      <c r="AZ45" s="75">
        <v>0</v>
      </c>
      <c r="BA45" s="75">
        <v>0</v>
      </c>
      <c r="BB45" s="75">
        <f t="shared" si="23"/>
        <v>0</v>
      </c>
      <c r="BC45" s="75">
        <v>0</v>
      </c>
      <c r="BD45" s="75">
        <v>0</v>
      </c>
      <c r="BE45" s="75">
        <f t="shared" si="24"/>
        <v>0</v>
      </c>
    </row>
    <row r="46" spans="1:57" s="50" customFormat="1" ht="12" customHeight="1">
      <c r="A46" s="53" t="s">
        <v>414</v>
      </c>
      <c r="B46" s="54" t="s">
        <v>530</v>
      </c>
      <c r="C46" s="53" t="s">
        <v>531</v>
      </c>
      <c r="D46" s="75">
        <f t="shared" si="7"/>
        <v>54970</v>
      </c>
      <c r="E46" s="75">
        <f t="shared" si="8"/>
        <v>0</v>
      </c>
      <c r="F46" s="75">
        <f t="shared" si="9"/>
        <v>54970</v>
      </c>
      <c r="G46" s="75">
        <f t="shared" si="10"/>
        <v>0</v>
      </c>
      <c r="H46" s="75">
        <f t="shared" si="11"/>
        <v>0</v>
      </c>
      <c r="I46" s="75">
        <f t="shared" si="12"/>
        <v>0</v>
      </c>
      <c r="J46" s="54" t="s">
        <v>423</v>
      </c>
      <c r="K46" s="53" t="s">
        <v>424</v>
      </c>
      <c r="L46" s="75">
        <v>54970</v>
      </c>
      <c r="M46" s="75">
        <v>0</v>
      </c>
      <c r="N46" s="75">
        <f t="shared" si="13"/>
        <v>54970</v>
      </c>
      <c r="O46" s="75">
        <v>0</v>
      </c>
      <c r="P46" s="75">
        <v>0</v>
      </c>
      <c r="Q46" s="75">
        <f t="shared" si="14"/>
        <v>0</v>
      </c>
      <c r="R46" s="54"/>
      <c r="S46" s="53"/>
      <c r="T46" s="75">
        <v>0</v>
      </c>
      <c r="U46" s="75">
        <v>0</v>
      </c>
      <c r="V46" s="75">
        <f t="shared" si="15"/>
        <v>0</v>
      </c>
      <c r="W46" s="75">
        <v>0</v>
      </c>
      <c r="X46" s="75">
        <v>0</v>
      </c>
      <c r="Y46" s="75">
        <f t="shared" si="16"/>
        <v>0</v>
      </c>
      <c r="Z46" s="54"/>
      <c r="AA46" s="53"/>
      <c r="AB46" s="75">
        <v>0</v>
      </c>
      <c r="AC46" s="75">
        <v>0</v>
      </c>
      <c r="AD46" s="75">
        <f t="shared" si="17"/>
        <v>0</v>
      </c>
      <c r="AE46" s="75">
        <v>0</v>
      </c>
      <c r="AF46" s="75">
        <v>0</v>
      </c>
      <c r="AG46" s="75">
        <f t="shared" si="18"/>
        <v>0</v>
      </c>
      <c r="AH46" s="54"/>
      <c r="AI46" s="53"/>
      <c r="AJ46" s="75">
        <v>0</v>
      </c>
      <c r="AK46" s="75">
        <v>0</v>
      </c>
      <c r="AL46" s="75">
        <f t="shared" si="19"/>
        <v>0</v>
      </c>
      <c r="AM46" s="75">
        <v>0</v>
      </c>
      <c r="AN46" s="75">
        <v>0</v>
      </c>
      <c r="AO46" s="75">
        <f t="shared" si="20"/>
        <v>0</v>
      </c>
      <c r="AP46" s="54"/>
      <c r="AQ46" s="53"/>
      <c r="AR46" s="75">
        <v>0</v>
      </c>
      <c r="AS46" s="75">
        <v>0</v>
      </c>
      <c r="AT46" s="75">
        <f t="shared" si="21"/>
        <v>0</v>
      </c>
      <c r="AU46" s="75">
        <v>0</v>
      </c>
      <c r="AV46" s="75">
        <v>0</v>
      </c>
      <c r="AW46" s="75">
        <f t="shared" si="22"/>
        <v>0</v>
      </c>
      <c r="AX46" s="54"/>
      <c r="AY46" s="53"/>
      <c r="AZ46" s="75">
        <v>0</v>
      </c>
      <c r="BA46" s="75">
        <v>0</v>
      </c>
      <c r="BB46" s="75">
        <f t="shared" si="23"/>
        <v>0</v>
      </c>
      <c r="BC46" s="75">
        <v>0</v>
      </c>
      <c r="BD46" s="75">
        <v>0</v>
      </c>
      <c r="BE46" s="75">
        <f t="shared" si="24"/>
        <v>0</v>
      </c>
    </row>
    <row r="47" spans="1:57" s="50" customFormat="1" ht="12" customHeight="1">
      <c r="A47" s="53" t="s">
        <v>414</v>
      </c>
      <c r="B47" s="54" t="s">
        <v>532</v>
      </c>
      <c r="C47" s="53" t="s">
        <v>533</v>
      </c>
      <c r="D47" s="75">
        <f t="shared" si="7"/>
        <v>35445</v>
      </c>
      <c r="E47" s="75">
        <f t="shared" si="8"/>
        <v>0</v>
      </c>
      <c r="F47" s="75">
        <f t="shared" si="9"/>
        <v>35445</v>
      </c>
      <c r="G47" s="75">
        <f t="shared" si="10"/>
        <v>0</v>
      </c>
      <c r="H47" s="75">
        <f t="shared" si="11"/>
        <v>0</v>
      </c>
      <c r="I47" s="75">
        <f t="shared" si="12"/>
        <v>0</v>
      </c>
      <c r="J47" s="54" t="s">
        <v>452</v>
      </c>
      <c r="K47" s="53" t="s">
        <v>453</v>
      </c>
      <c r="L47" s="75">
        <v>35445</v>
      </c>
      <c r="M47" s="75">
        <v>0</v>
      </c>
      <c r="N47" s="75">
        <f t="shared" si="13"/>
        <v>35445</v>
      </c>
      <c r="O47" s="75">
        <v>0</v>
      </c>
      <c r="P47" s="75">
        <v>0</v>
      </c>
      <c r="Q47" s="75">
        <f t="shared" si="14"/>
        <v>0</v>
      </c>
      <c r="R47" s="54"/>
      <c r="S47" s="53"/>
      <c r="T47" s="75">
        <v>0</v>
      </c>
      <c r="U47" s="75">
        <v>0</v>
      </c>
      <c r="V47" s="75">
        <f t="shared" si="15"/>
        <v>0</v>
      </c>
      <c r="W47" s="75">
        <v>0</v>
      </c>
      <c r="X47" s="75">
        <v>0</v>
      </c>
      <c r="Y47" s="75">
        <f t="shared" si="16"/>
        <v>0</v>
      </c>
      <c r="Z47" s="54"/>
      <c r="AA47" s="53"/>
      <c r="AB47" s="75">
        <v>0</v>
      </c>
      <c r="AC47" s="75">
        <v>0</v>
      </c>
      <c r="AD47" s="75">
        <f t="shared" si="17"/>
        <v>0</v>
      </c>
      <c r="AE47" s="75">
        <v>0</v>
      </c>
      <c r="AF47" s="75">
        <v>0</v>
      </c>
      <c r="AG47" s="75">
        <f t="shared" si="18"/>
        <v>0</v>
      </c>
      <c r="AH47" s="54"/>
      <c r="AI47" s="53"/>
      <c r="AJ47" s="75">
        <v>0</v>
      </c>
      <c r="AK47" s="75">
        <v>0</v>
      </c>
      <c r="AL47" s="75">
        <f t="shared" si="19"/>
        <v>0</v>
      </c>
      <c r="AM47" s="75">
        <v>0</v>
      </c>
      <c r="AN47" s="75">
        <v>0</v>
      </c>
      <c r="AO47" s="75">
        <f t="shared" si="20"/>
        <v>0</v>
      </c>
      <c r="AP47" s="54"/>
      <c r="AQ47" s="53"/>
      <c r="AR47" s="75">
        <v>0</v>
      </c>
      <c r="AS47" s="75">
        <v>0</v>
      </c>
      <c r="AT47" s="75">
        <f t="shared" si="21"/>
        <v>0</v>
      </c>
      <c r="AU47" s="75">
        <v>0</v>
      </c>
      <c r="AV47" s="75">
        <v>0</v>
      </c>
      <c r="AW47" s="75">
        <f t="shared" si="22"/>
        <v>0</v>
      </c>
      <c r="AX47" s="54"/>
      <c r="AY47" s="53"/>
      <c r="AZ47" s="75">
        <v>0</v>
      </c>
      <c r="BA47" s="75">
        <v>0</v>
      </c>
      <c r="BB47" s="75">
        <f t="shared" si="23"/>
        <v>0</v>
      </c>
      <c r="BC47" s="75">
        <v>0</v>
      </c>
      <c r="BD47" s="75">
        <v>0</v>
      </c>
      <c r="BE47" s="75">
        <f t="shared" si="24"/>
        <v>0</v>
      </c>
    </row>
    <row r="48" spans="1:57" s="50" customFormat="1" ht="12" customHeight="1">
      <c r="A48" s="53" t="s">
        <v>414</v>
      </c>
      <c r="B48" s="54" t="s">
        <v>534</v>
      </c>
      <c r="C48" s="53" t="s">
        <v>535</v>
      </c>
      <c r="D48" s="75">
        <f t="shared" si="7"/>
        <v>30571</v>
      </c>
      <c r="E48" s="75">
        <f t="shared" si="8"/>
        <v>0</v>
      </c>
      <c r="F48" s="75">
        <f t="shared" si="9"/>
        <v>30571</v>
      </c>
      <c r="G48" s="75">
        <f t="shared" si="10"/>
        <v>0</v>
      </c>
      <c r="H48" s="75">
        <f t="shared" si="11"/>
        <v>0</v>
      </c>
      <c r="I48" s="75">
        <f t="shared" si="12"/>
        <v>0</v>
      </c>
      <c r="J48" s="54" t="s">
        <v>452</v>
      </c>
      <c r="K48" s="53" t="s">
        <v>453</v>
      </c>
      <c r="L48" s="75">
        <v>30571</v>
      </c>
      <c r="M48" s="75">
        <v>0</v>
      </c>
      <c r="N48" s="75">
        <f t="shared" si="13"/>
        <v>30571</v>
      </c>
      <c r="O48" s="75">
        <v>0</v>
      </c>
      <c r="P48" s="75">
        <v>0</v>
      </c>
      <c r="Q48" s="75">
        <f t="shared" si="14"/>
        <v>0</v>
      </c>
      <c r="R48" s="54"/>
      <c r="S48" s="53"/>
      <c r="T48" s="75">
        <v>0</v>
      </c>
      <c r="U48" s="75">
        <v>0</v>
      </c>
      <c r="V48" s="75">
        <f t="shared" si="15"/>
        <v>0</v>
      </c>
      <c r="W48" s="75">
        <v>0</v>
      </c>
      <c r="X48" s="75">
        <v>0</v>
      </c>
      <c r="Y48" s="75">
        <f t="shared" si="16"/>
        <v>0</v>
      </c>
      <c r="Z48" s="54"/>
      <c r="AA48" s="53"/>
      <c r="AB48" s="75">
        <v>0</v>
      </c>
      <c r="AC48" s="75">
        <v>0</v>
      </c>
      <c r="AD48" s="75">
        <f t="shared" si="17"/>
        <v>0</v>
      </c>
      <c r="AE48" s="75">
        <v>0</v>
      </c>
      <c r="AF48" s="75">
        <v>0</v>
      </c>
      <c r="AG48" s="75">
        <f t="shared" si="18"/>
        <v>0</v>
      </c>
      <c r="AH48" s="54"/>
      <c r="AI48" s="53"/>
      <c r="AJ48" s="75">
        <v>0</v>
      </c>
      <c r="AK48" s="75">
        <v>0</v>
      </c>
      <c r="AL48" s="75">
        <f t="shared" si="19"/>
        <v>0</v>
      </c>
      <c r="AM48" s="75">
        <v>0</v>
      </c>
      <c r="AN48" s="75">
        <v>0</v>
      </c>
      <c r="AO48" s="75">
        <f t="shared" si="20"/>
        <v>0</v>
      </c>
      <c r="AP48" s="54"/>
      <c r="AQ48" s="53"/>
      <c r="AR48" s="75">
        <v>0</v>
      </c>
      <c r="AS48" s="75">
        <v>0</v>
      </c>
      <c r="AT48" s="75">
        <f t="shared" si="21"/>
        <v>0</v>
      </c>
      <c r="AU48" s="75">
        <v>0</v>
      </c>
      <c r="AV48" s="75">
        <v>0</v>
      </c>
      <c r="AW48" s="75">
        <f t="shared" si="22"/>
        <v>0</v>
      </c>
      <c r="AX48" s="54"/>
      <c r="AY48" s="53"/>
      <c r="AZ48" s="75">
        <v>0</v>
      </c>
      <c r="BA48" s="75">
        <v>0</v>
      </c>
      <c r="BB48" s="75">
        <f t="shared" si="23"/>
        <v>0</v>
      </c>
      <c r="BC48" s="75">
        <v>0</v>
      </c>
      <c r="BD48" s="75">
        <v>0</v>
      </c>
      <c r="BE48" s="75">
        <f t="shared" si="24"/>
        <v>0</v>
      </c>
    </row>
  </sheetData>
  <sheetProtection/>
  <mergeCells count="15">
    <mergeCell ref="AQ4:AQ6"/>
    <mergeCell ref="AX4:AX6"/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35.59765625" style="47" customWidth="1"/>
    <col min="4" max="5" width="14.69921875" style="77" customWidth="1"/>
    <col min="6" max="6" width="6.59765625" style="34" customWidth="1"/>
    <col min="7" max="7" width="12.59765625" style="47" customWidth="1"/>
    <col min="8" max="9" width="14.69921875" style="77" customWidth="1"/>
    <col min="10" max="10" width="6.59765625" style="34" customWidth="1"/>
    <col min="11" max="11" width="12.59765625" style="47" customWidth="1"/>
    <col min="12" max="13" width="14.69921875" style="77" customWidth="1"/>
    <col min="14" max="14" width="6.59765625" style="34" customWidth="1"/>
    <col min="15" max="15" width="12.59765625" style="47" customWidth="1"/>
    <col min="16" max="17" width="14.69921875" style="77" customWidth="1"/>
    <col min="18" max="18" width="6.59765625" style="34" customWidth="1"/>
    <col min="19" max="19" width="12.59765625" style="47" customWidth="1"/>
    <col min="20" max="21" width="14.69921875" style="77" customWidth="1"/>
    <col min="22" max="22" width="6.59765625" style="34" customWidth="1"/>
    <col min="23" max="23" width="12.59765625" style="47" customWidth="1"/>
    <col min="24" max="25" width="14.69921875" style="77" customWidth="1"/>
    <col min="26" max="26" width="6.59765625" style="34" customWidth="1"/>
    <col min="27" max="27" width="12.59765625" style="47" customWidth="1"/>
    <col min="28" max="29" width="14.69921875" style="77" customWidth="1"/>
    <col min="30" max="30" width="6.59765625" style="34" customWidth="1"/>
    <col min="31" max="31" width="12.59765625" style="47" customWidth="1"/>
    <col min="32" max="33" width="14.69921875" style="77" customWidth="1"/>
    <col min="34" max="34" width="6.59765625" style="34" customWidth="1"/>
    <col min="35" max="35" width="12.59765625" style="47" customWidth="1"/>
    <col min="36" max="37" width="14.69921875" style="77" customWidth="1"/>
    <col min="38" max="38" width="6.59765625" style="34" customWidth="1"/>
    <col min="39" max="39" width="12.59765625" style="47" customWidth="1"/>
    <col min="40" max="41" width="14.69921875" style="77" customWidth="1"/>
    <col min="42" max="42" width="6.59765625" style="34" customWidth="1"/>
    <col min="43" max="43" width="12.59765625" style="47" customWidth="1"/>
    <col min="44" max="45" width="14.69921875" style="77" customWidth="1"/>
    <col min="46" max="46" width="6.59765625" style="34" customWidth="1"/>
    <col min="47" max="47" width="12.59765625" style="47" customWidth="1"/>
    <col min="48" max="49" width="14.69921875" style="77" customWidth="1"/>
    <col min="50" max="50" width="6.59765625" style="34" customWidth="1"/>
    <col min="51" max="51" width="12.59765625" style="47" customWidth="1"/>
    <col min="52" max="53" width="14.69921875" style="77" customWidth="1"/>
    <col min="54" max="54" width="6.59765625" style="34" customWidth="1"/>
    <col min="55" max="55" width="12.59765625" style="47" customWidth="1"/>
    <col min="56" max="57" width="14.69921875" style="77" customWidth="1"/>
    <col min="58" max="58" width="6.59765625" style="34" customWidth="1"/>
    <col min="59" max="59" width="12.59765625" style="47" customWidth="1"/>
    <col min="60" max="61" width="14.69921875" style="77" customWidth="1"/>
    <col min="62" max="62" width="6.59765625" style="34" customWidth="1"/>
    <col min="63" max="63" width="12.59765625" style="47" customWidth="1"/>
    <col min="64" max="65" width="14.69921875" style="77" customWidth="1"/>
    <col min="66" max="66" width="6.59765625" style="34" customWidth="1"/>
    <col min="67" max="67" width="12.59765625" style="47" customWidth="1"/>
    <col min="68" max="69" width="14.69921875" style="77" customWidth="1"/>
    <col min="70" max="70" width="6.59765625" style="34" customWidth="1"/>
    <col min="71" max="71" width="12.59765625" style="47" customWidth="1"/>
    <col min="72" max="73" width="14.69921875" style="77" customWidth="1"/>
    <col min="74" max="74" width="6.59765625" style="34" customWidth="1"/>
    <col min="75" max="75" width="12.59765625" style="47" customWidth="1"/>
    <col min="76" max="77" width="14.69921875" style="77" customWidth="1"/>
    <col min="78" max="78" width="6.59765625" style="34" customWidth="1"/>
    <col min="79" max="79" width="12.59765625" style="47" customWidth="1"/>
    <col min="80" max="81" width="14.69921875" style="77" customWidth="1"/>
    <col min="82" max="82" width="6.59765625" style="34" customWidth="1"/>
    <col min="83" max="83" width="12.59765625" style="47" customWidth="1"/>
    <col min="84" max="85" width="14.69921875" style="77" customWidth="1"/>
    <col min="86" max="86" width="6.59765625" style="34" customWidth="1"/>
    <col min="87" max="87" width="12.59765625" style="47" customWidth="1"/>
    <col min="88" max="89" width="14.69921875" style="77" customWidth="1"/>
    <col min="90" max="90" width="6.59765625" style="34" customWidth="1"/>
    <col min="91" max="91" width="12.59765625" style="47" customWidth="1"/>
    <col min="92" max="93" width="14.69921875" style="77" customWidth="1"/>
    <col min="94" max="94" width="6.59765625" style="34" customWidth="1"/>
    <col min="95" max="95" width="12.59765625" style="47" customWidth="1"/>
    <col min="96" max="97" width="14.69921875" style="77" customWidth="1"/>
    <col min="98" max="98" width="6.59765625" style="34" customWidth="1"/>
    <col min="99" max="99" width="12.59765625" style="47" customWidth="1"/>
    <col min="100" max="101" width="14.69921875" style="77" customWidth="1"/>
    <col min="102" max="102" width="6.59765625" style="34" customWidth="1"/>
    <col min="103" max="103" width="12.59765625" style="47" customWidth="1"/>
    <col min="104" max="105" width="14.69921875" style="77" customWidth="1"/>
    <col min="106" max="106" width="6.59765625" style="34" customWidth="1"/>
    <col min="107" max="107" width="12.59765625" style="47" customWidth="1"/>
    <col min="108" max="109" width="14.69921875" style="77" customWidth="1"/>
    <col min="110" max="110" width="6.59765625" style="34" customWidth="1"/>
    <col min="111" max="111" width="12.59765625" style="47" customWidth="1"/>
    <col min="112" max="113" width="14.69921875" style="77" customWidth="1"/>
    <col min="114" max="114" width="6.59765625" style="34" customWidth="1"/>
    <col min="115" max="115" width="12.59765625" style="47" customWidth="1"/>
    <col min="116" max="117" width="14.69921875" style="77" customWidth="1"/>
    <col min="118" max="118" width="6.59765625" style="34" customWidth="1"/>
    <col min="119" max="119" width="12.59765625" style="47" customWidth="1"/>
    <col min="120" max="121" width="14.69921875" style="77" customWidth="1"/>
    <col min="122" max="122" width="6.59765625" style="34" customWidth="1"/>
    <col min="123" max="123" width="12.59765625" style="47" customWidth="1"/>
    <col min="124" max="125" width="14.69921875" style="77" customWidth="1"/>
    <col min="126" max="16384" width="9" style="47" customWidth="1"/>
  </cols>
  <sheetData>
    <row r="1" spans="1:125" s="45" customFormat="1" ht="17.25">
      <c r="A1" s="124" t="s">
        <v>66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</row>
    <row r="2" spans="1:125" s="45" customFormat="1" ht="13.5">
      <c r="A2" s="154" t="s">
        <v>401</v>
      </c>
      <c r="B2" s="145" t="s">
        <v>402</v>
      </c>
      <c r="C2" s="157" t="s">
        <v>406</v>
      </c>
      <c r="D2" s="163" t="s">
        <v>536</v>
      </c>
      <c r="E2" s="164"/>
      <c r="F2" s="140" t="s">
        <v>537</v>
      </c>
      <c r="G2" s="60"/>
      <c r="H2" s="60"/>
      <c r="I2" s="119"/>
      <c r="J2" s="140" t="s">
        <v>538</v>
      </c>
      <c r="K2" s="60"/>
      <c r="L2" s="60"/>
      <c r="M2" s="119"/>
      <c r="N2" s="140" t="s">
        <v>539</v>
      </c>
      <c r="O2" s="60"/>
      <c r="P2" s="60"/>
      <c r="Q2" s="119"/>
      <c r="R2" s="140" t="s">
        <v>540</v>
      </c>
      <c r="S2" s="60"/>
      <c r="T2" s="60"/>
      <c r="U2" s="119"/>
      <c r="V2" s="140" t="s">
        <v>541</v>
      </c>
      <c r="W2" s="60"/>
      <c r="X2" s="60"/>
      <c r="Y2" s="119"/>
      <c r="Z2" s="140" t="s">
        <v>542</v>
      </c>
      <c r="AA2" s="60"/>
      <c r="AB2" s="60"/>
      <c r="AC2" s="119"/>
      <c r="AD2" s="140" t="s">
        <v>543</v>
      </c>
      <c r="AE2" s="60"/>
      <c r="AF2" s="60"/>
      <c r="AG2" s="119"/>
      <c r="AH2" s="140" t="s">
        <v>544</v>
      </c>
      <c r="AI2" s="60"/>
      <c r="AJ2" s="60"/>
      <c r="AK2" s="119"/>
      <c r="AL2" s="140" t="s">
        <v>545</v>
      </c>
      <c r="AM2" s="60"/>
      <c r="AN2" s="60"/>
      <c r="AO2" s="119"/>
      <c r="AP2" s="140" t="s">
        <v>546</v>
      </c>
      <c r="AQ2" s="60"/>
      <c r="AR2" s="60"/>
      <c r="AS2" s="119"/>
      <c r="AT2" s="140" t="s">
        <v>547</v>
      </c>
      <c r="AU2" s="60"/>
      <c r="AV2" s="60"/>
      <c r="AW2" s="119"/>
      <c r="AX2" s="140" t="s">
        <v>548</v>
      </c>
      <c r="AY2" s="60"/>
      <c r="AZ2" s="60"/>
      <c r="BA2" s="119"/>
      <c r="BB2" s="140" t="s">
        <v>549</v>
      </c>
      <c r="BC2" s="60"/>
      <c r="BD2" s="60"/>
      <c r="BE2" s="119"/>
      <c r="BF2" s="140" t="s">
        <v>550</v>
      </c>
      <c r="BG2" s="60"/>
      <c r="BH2" s="60"/>
      <c r="BI2" s="119"/>
      <c r="BJ2" s="140" t="s">
        <v>551</v>
      </c>
      <c r="BK2" s="60"/>
      <c r="BL2" s="60"/>
      <c r="BM2" s="119"/>
      <c r="BN2" s="140" t="s">
        <v>552</v>
      </c>
      <c r="BO2" s="60"/>
      <c r="BP2" s="60"/>
      <c r="BQ2" s="119"/>
      <c r="BR2" s="140" t="s">
        <v>553</v>
      </c>
      <c r="BS2" s="60"/>
      <c r="BT2" s="60"/>
      <c r="BU2" s="119"/>
      <c r="BV2" s="140" t="s">
        <v>554</v>
      </c>
      <c r="BW2" s="60"/>
      <c r="BX2" s="60"/>
      <c r="BY2" s="119"/>
      <c r="BZ2" s="140" t="s">
        <v>555</v>
      </c>
      <c r="CA2" s="60"/>
      <c r="CB2" s="60"/>
      <c r="CC2" s="119"/>
      <c r="CD2" s="140" t="s">
        <v>556</v>
      </c>
      <c r="CE2" s="60"/>
      <c r="CF2" s="60"/>
      <c r="CG2" s="119"/>
      <c r="CH2" s="140" t="s">
        <v>557</v>
      </c>
      <c r="CI2" s="60"/>
      <c r="CJ2" s="60"/>
      <c r="CK2" s="119"/>
      <c r="CL2" s="140" t="s">
        <v>558</v>
      </c>
      <c r="CM2" s="60"/>
      <c r="CN2" s="60"/>
      <c r="CO2" s="119"/>
      <c r="CP2" s="140" t="s">
        <v>559</v>
      </c>
      <c r="CQ2" s="60"/>
      <c r="CR2" s="60"/>
      <c r="CS2" s="119"/>
      <c r="CT2" s="140" t="s">
        <v>560</v>
      </c>
      <c r="CU2" s="60"/>
      <c r="CV2" s="60"/>
      <c r="CW2" s="119"/>
      <c r="CX2" s="140" t="s">
        <v>561</v>
      </c>
      <c r="CY2" s="60"/>
      <c r="CZ2" s="60"/>
      <c r="DA2" s="119"/>
      <c r="DB2" s="140" t="s">
        <v>562</v>
      </c>
      <c r="DC2" s="60"/>
      <c r="DD2" s="60"/>
      <c r="DE2" s="119"/>
      <c r="DF2" s="140" t="s">
        <v>563</v>
      </c>
      <c r="DG2" s="60"/>
      <c r="DH2" s="60"/>
      <c r="DI2" s="119"/>
      <c r="DJ2" s="140" t="s">
        <v>564</v>
      </c>
      <c r="DK2" s="60"/>
      <c r="DL2" s="60"/>
      <c r="DM2" s="119"/>
      <c r="DN2" s="140" t="s">
        <v>565</v>
      </c>
      <c r="DO2" s="60"/>
      <c r="DP2" s="60"/>
      <c r="DQ2" s="119"/>
      <c r="DR2" s="140" t="s">
        <v>566</v>
      </c>
      <c r="DS2" s="60"/>
      <c r="DT2" s="60"/>
      <c r="DU2" s="119"/>
    </row>
    <row r="3" spans="1:125" s="45" customFormat="1" ht="13.5">
      <c r="A3" s="155"/>
      <c r="B3" s="146"/>
      <c r="C3" s="158"/>
      <c r="D3" s="165"/>
      <c r="E3" s="166"/>
      <c r="F3" s="121"/>
      <c r="G3" s="62"/>
      <c r="H3" s="62"/>
      <c r="I3" s="122"/>
      <c r="J3" s="121"/>
      <c r="K3" s="62"/>
      <c r="L3" s="62"/>
      <c r="M3" s="122"/>
      <c r="N3" s="121"/>
      <c r="O3" s="62"/>
      <c r="P3" s="62"/>
      <c r="Q3" s="122"/>
      <c r="R3" s="121"/>
      <c r="S3" s="62"/>
      <c r="T3" s="62"/>
      <c r="U3" s="122"/>
      <c r="V3" s="121"/>
      <c r="W3" s="62"/>
      <c r="X3" s="62"/>
      <c r="Y3" s="122"/>
      <c r="Z3" s="121"/>
      <c r="AA3" s="62"/>
      <c r="AB3" s="62"/>
      <c r="AC3" s="122"/>
      <c r="AD3" s="121"/>
      <c r="AE3" s="62"/>
      <c r="AF3" s="62"/>
      <c r="AG3" s="122"/>
      <c r="AH3" s="121"/>
      <c r="AI3" s="62"/>
      <c r="AJ3" s="62"/>
      <c r="AK3" s="122"/>
      <c r="AL3" s="121"/>
      <c r="AM3" s="62"/>
      <c r="AN3" s="62"/>
      <c r="AO3" s="122"/>
      <c r="AP3" s="121"/>
      <c r="AQ3" s="62"/>
      <c r="AR3" s="62"/>
      <c r="AS3" s="122"/>
      <c r="AT3" s="121"/>
      <c r="AU3" s="62"/>
      <c r="AV3" s="62"/>
      <c r="AW3" s="122"/>
      <c r="AX3" s="121"/>
      <c r="AY3" s="62"/>
      <c r="AZ3" s="62"/>
      <c r="BA3" s="122"/>
      <c r="BB3" s="121"/>
      <c r="BC3" s="62"/>
      <c r="BD3" s="62"/>
      <c r="BE3" s="122"/>
      <c r="BF3" s="121"/>
      <c r="BG3" s="62"/>
      <c r="BH3" s="62"/>
      <c r="BI3" s="122"/>
      <c r="BJ3" s="121"/>
      <c r="BK3" s="62"/>
      <c r="BL3" s="62"/>
      <c r="BM3" s="122"/>
      <c r="BN3" s="121"/>
      <c r="BO3" s="62"/>
      <c r="BP3" s="62"/>
      <c r="BQ3" s="122"/>
      <c r="BR3" s="121"/>
      <c r="BS3" s="62"/>
      <c r="BT3" s="62"/>
      <c r="BU3" s="122"/>
      <c r="BV3" s="121"/>
      <c r="BW3" s="62"/>
      <c r="BX3" s="62"/>
      <c r="BY3" s="122"/>
      <c r="BZ3" s="121"/>
      <c r="CA3" s="62"/>
      <c r="CB3" s="62"/>
      <c r="CC3" s="122"/>
      <c r="CD3" s="121"/>
      <c r="CE3" s="62"/>
      <c r="CF3" s="62"/>
      <c r="CG3" s="122"/>
      <c r="CH3" s="121"/>
      <c r="CI3" s="62"/>
      <c r="CJ3" s="62"/>
      <c r="CK3" s="122"/>
      <c r="CL3" s="121"/>
      <c r="CM3" s="62"/>
      <c r="CN3" s="62"/>
      <c r="CO3" s="122"/>
      <c r="CP3" s="121"/>
      <c r="CQ3" s="62"/>
      <c r="CR3" s="62"/>
      <c r="CS3" s="122"/>
      <c r="CT3" s="121"/>
      <c r="CU3" s="62"/>
      <c r="CV3" s="62"/>
      <c r="CW3" s="122"/>
      <c r="CX3" s="121"/>
      <c r="CY3" s="62"/>
      <c r="CZ3" s="62"/>
      <c r="DA3" s="122"/>
      <c r="DB3" s="121"/>
      <c r="DC3" s="62"/>
      <c r="DD3" s="62"/>
      <c r="DE3" s="122"/>
      <c r="DF3" s="121"/>
      <c r="DG3" s="62"/>
      <c r="DH3" s="62"/>
      <c r="DI3" s="122"/>
      <c r="DJ3" s="121"/>
      <c r="DK3" s="62"/>
      <c r="DL3" s="62"/>
      <c r="DM3" s="122"/>
      <c r="DN3" s="121"/>
      <c r="DO3" s="62"/>
      <c r="DP3" s="62"/>
      <c r="DQ3" s="122"/>
      <c r="DR3" s="121"/>
      <c r="DS3" s="62"/>
      <c r="DT3" s="62"/>
      <c r="DU3" s="122"/>
    </row>
    <row r="4" spans="1:125" s="45" customFormat="1" ht="13.5" customHeight="1">
      <c r="A4" s="155"/>
      <c r="B4" s="146"/>
      <c r="C4" s="159"/>
      <c r="D4" s="154" t="s">
        <v>0</v>
      </c>
      <c r="E4" s="154" t="s">
        <v>405</v>
      </c>
      <c r="F4" s="154" t="s">
        <v>567</v>
      </c>
      <c r="G4" s="154" t="s">
        <v>403</v>
      </c>
      <c r="H4" s="154" t="s">
        <v>0</v>
      </c>
      <c r="I4" s="154" t="s">
        <v>405</v>
      </c>
      <c r="J4" s="154" t="s">
        <v>567</v>
      </c>
      <c r="K4" s="154" t="s">
        <v>403</v>
      </c>
      <c r="L4" s="154" t="s">
        <v>0</v>
      </c>
      <c r="M4" s="154" t="s">
        <v>405</v>
      </c>
      <c r="N4" s="154" t="s">
        <v>567</v>
      </c>
      <c r="O4" s="154" t="s">
        <v>403</v>
      </c>
      <c r="P4" s="154" t="s">
        <v>0</v>
      </c>
      <c r="Q4" s="154" t="s">
        <v>405</v>
      </c>
      <c r="R4" s="154" t="s">
        <v>567</v>
      </c>
      <c r="S4" s="154" t="s">
        <v>403</v>
      </c>
      <c r="T4" s="154" t="s">
        <v>0</v>
      </c>
      <c r="U4" s="154" t="s">
        <v>405</v>
      </c>
      <c r="V4" s="154" t="s">
        <v>567</v>
      </c>
      <c r="W4" s="154" t="s">
        <v>403</v>
      </c>
      <c r="X4" s="154" t="s">
        <v>0</v>
      </c>
      <c r="Y4" s="154" t="s">
        <v>405</v>
      </c>
      <c r="Z4" s="154" t="s">
        <v>567</v>
      </c>
      <c r="AA4" s="154" t="s">
        <v>403</v>
      </c>
      <c r="AB4" s="154" t="s">
        <v>0</v>
      </c>
      <c r="AC4" s="154" t="s">
        <v>405</v>
      </c>
      <c r="AD4" s="154" t="s">
        <v>567</v>
      </c>
      <c r="AE4" s="154" t="s">
        <v>403</v>
      </c>
      <c r="AF4" s="154" t="s">
        <v>0</v>
      </c>
      <c r="AG4" s="154" t="s">
        <v>405</v>
      </c>
      <c r="AH4" s="154" t="s">
        <v>567</v>
      </c>
      <c r="AI4" s="154" t="s">
        <v>403</v>
      </c>
      <c r="AJ4" s="154" t="s">
        <v>0</v>
      </c>
      <c r="AK4" s="154" t="s">
        <v>405</v>
      </c>
      <c r="AL4" s="154" t="s">
        <v>567</v>
      </c>
      <c r="AM4" s="154" t="s">
        <v>403</v>
      </c>
      <c r="AN4" s="154" t="s">
        <v>0</v>
      </c>
      <c r="AO4" s="154" t="s">
        <v>405</v>
      </c>
      <c r="AP4" s="154" t="s">
        <v>567</v>
      </c>
      <c r="AQ4" s="154" t="s">
        <v>403</v>
      </c>
      <c r="AR4" s="154" t="s">
        <v>0</v>
      </c>
      <c r="AS4" s="154" t="s">
        <v>405</v>
      </c>
      <c r="AT4" s="154" t="s">
        <v>567</v>
      </c>
      <c r="AU4" s="154" t="s">
        <v>403</v>
      </c>
      <c r="AV4" s="154" t="s">
        <v>0</v>
      </c>
      <c r="AW4" s="154" t="s">
        <v>405</v>
      </c>
      <c r="AX4" s="154" t="s">
        <v>567</v>
      </c>
      <c r="AY4" s="154" t="s">
        <v>403</v>
      </c>
      <c r="AZ4" s="154" t="s">
        <v>0</v>
      </c>
      <c r="BA4" s="154" t="s">
        <v>405</v>
      </c>
      <c r="BB4" s="154" t="s">
        <v>567</v>
      </c>
      <c r="BC4" s="154" t="s">
        <v>403</v>
      </c>
      <c r="BD4" s="154" t="s">
        <v>0</v>
      </c>
      <c r="BE4" s="154" t="s">
        <v>405</v>
      </c>
      <c r="BF4" s="154" t="s">
        <v>567</v>
      </c>
      <c r="BG4" s="154" t="s">
        <v>403</v>
      </c>
      <c r="BH4" s="154" t="s">
        <v>0</v>
      </c>
      <c r="BI4" s="154" t="s">
        <v>405</v>
      </c>
      <c r="BJ4" s="154" t="s">
        <v>567</v>
      </c>
      <c r="BK4" s="154" t="s">
        <v>403</v>
      </c>
      <c r="BL4" s="154" t="s">
        <v>0</v>
      </c>
      <c r="BM4" s="154" t="s">
        <v>405</v>
      </c>
      <c r="BN4" s="154" t="s">
        <v>567</v>
      </c>
      <c r="BO4" s="154" t="s">
        <v>403</v>
      </c>
      <c r="BP4" s="154" t="s">
        <v>0</v>
      </c>
      <c r="BQ4" s="154" t="s">
        <v>405</v>
      </c>
      <c r="BR4" s="154" t="s">
        <v>567</v>
      </c>
      <c r="BS4" s="154" t="s">
        <v>403</v>
      </c>
      <c r="BT4" s="154" t="s">
        <v>0</v>
      </c>
      <c r="BU4" s="154" t="s">
        <v>405</v>
      </c>
      <c r="BV4" s="154" t="s">
        <v>567</v>
      </c>
      <c r="BW4" s="154" t="s">
        <v>403</v>
      </c>
      <c r="BX4" s="154" t="s">
        <v>0</v>
      </c>
      <c r="BY4" s="154" t="s">
        <v>405</v>
      </c>
      <c r="BZ4" s="154" t="s">
        <v>567</v>
      </c>
      <c r="CA4" s="154" t="s">
        <v>403</v>
      </c>
      <c r="CB4" s="154" t="s">
        <v>0</v>
      </c>
      <c r="CC4" s="154" t="s">
        <v>405</v>
      </c>
      <c r="CD4" s="154" t="s">
        <v>567</v>
      </c>
      <c r="CE4" s="154" t="s">
        <v>403</v>
      </c>
      <c r="CF4" s="154" t="s">
        <v>0</v>
      </c>
      <c r="CG4" s="154" t="s">
        <v>405</v>
      </c>
      <c r="CH4" s="154" t="s">
        <v>567</v>
      </c>
      <c r="CI4" s="154" t="s">
        <v>403</v>
      </c>
      <c r="CJ4" s="154" t="s">
        <v>0</v>
      </c>
      <c r="CK4" s="154" t="s">
        <v>405</v>
      </c>
      <c r="CL4" s="154" t="s">
        <v>567</v>
      </c>
      <c r="CM4" s="154" t="s">
        <v>403</v>
      </c>
      <c r="CN4" s="154" t="s">
        <v>0</v>
      </c>
      <c r="CO4" s="154" t="s">
        <v>405</v>
      </c>
      <c r="CP4" s="154" t="s">
        <v>567</v>
      </c>
      <c r="CQ4" s="154" t="s">
        <v>403</v>
      </c>
      <c r="CR4" s="154" t="s">
        <v>0</v>
      </c>
      <c r="CS4" s="154" t="s">
        <v>405</v>
      </c>
      <c r="CT4" s="154" t="s">
        <v>567</v>
      </c>
      <c r="CU4" s="154" t="s">
        <v>403</v>
      </c>
      <c r="CV4" s="154" t="s">
        <v>0</v>
      </c>
      <c r="CW4" s="154" t="s">
        <v>405</v>
      </c>
      <c r="CX4" s="154" t="s">
        <v>567</v>
      </c>
      <c r="CY4" s="154" t="s">
        <v>403</v>
      </c>
      <c r="CZ4" s="154" t="s">
        <v>0</v>
      </c>
      <c r="DA4" s="154" t="s">
        <v>405</v>
      </c>
      <c r="DB4" s="154" t="s">
        <v>567</v>
      </c>
      <c r="DC4" s="154" t="s">
        <v>403</v>
      </c>
      <c r="DD4" s="154" t="s">
        <v>0</v>
      </c>
      <c r="DE4" s="154" t="s">
        <v>405</v>
      </c>
      <c r="DF4" s="154" t="s">
        <v>567</v>
      </c>
      <c r="DG4" s="154" t="s">
        <v>403</v>
      </c>
      <c r="DH4" s="154" t="s">
        <v>0</v>
      </c>
      <c r="DI4" s="154" t="s">
        <v>405</v>
      </c>
      <c r="DJ4" s="154" t="s">
        <v>567</v>
      </c>
      <c r="DK4" s="154" t="s">
        <v>403</v>
      </c>
      <c r="DL4" s="154" t="s">
        <v>0</v>
      </c>
      <c r="DM4" s="154" t="s">
        <v>405</v>
      </c>
      <c r="DN4" s="154" t="s">
        <v>567</v>
      </c>
      <c r="DO4" s="154" t="s">
        <v>403</v>
      </c>
      <c r="DP4" s="154" t="s">
        <v>0</v>
      </c>
      <c r="DQ4" s="154" t="s">
        <v>405</v>
      </c>
      <c r="DR4" s="154" t="s">
        <v>567</v>
      </c>
      <c r="DS4" s="154" t="s">
        <v>403</v>
      </c>
      <c r="DT4" s="154" t="s">
        <v>0</v>
      </c>
      <c r="DU4" s="154" t="s">
        <v>405</v>
      </c>
    </row>
    <row r="5" spans="1:125" s="45" customFormat="1" ht="13.5">
      <c r="A5" s="155"/>
      <c r="B5" s="146"/>
      <c r="C5" s="159"/>
      <c r="D5" s="155"/>
      <c r="E5" s="155"/>
      <c r="F5" s="161"/>
      <c r="G5" s="155"/>
      <c r="H5" s="155"/>
      <c r="I5" s="155"/>
      <c r="J5" s="161"/>
      <c r="K5" s="155"/>
      <c r="L5" s="155"/>
      <c r="M5" s="155"/>
      <c r="N5" s="161"/>
      <c r="O5" s="155"/>
      <c r="P5" s="155"/>
      <c r="Q5" s="155"/>
      <c r="R5" s="161"/>
      <c r="S5" s="155"/>
      <c r="T5" s="155"/>
      <c r="U5" s="155"/>
      <c r="V5" s="161"/>
      <c r="W5" s="155"/>
      <c r="X5" s="155"/>
      <c r="Y5" s="155"/>
      <c r="Z5" s="161"/>
      <c r="AA5" s="155"/>
      <c r="AB5" s="155"/>
      <c r="AC5" s="155"/>
      <c r="AD5" s="161"/>
      <c r="AE5" s="155"/>
      <c r="AF5" s="155"/>
      <c r="AG5" s="155"/>
      <c r="AH5" s="161"/>
      <c r="AI5" s="155"/>
      <c r="AJ5" s="155"/>
      <c r="AK5" s="155"/>
      <c r="AL5" s="161"/>
      <c r="AM5" s="155"/>
      <c r="AN5" s="155"/>
      <c r="AO5" s="155"/>
      <c r="AP5" s="161"/>
      <c r="AQ5" s="155"/>
      <c r="AR5" s="155"/>
      <c r="AS5" s="155"/>
      <c r="AT5" s="161"/>
      <c r="AU5" s="155"/>
      <c r="AV5" s="155"/>
      <c r="AW5" s="155"/>
      <c r="AX5" s="161"/>
      <c r="AY5" s="155"/>
      <c r="AZ5" s="155"/>
      <c r="BA5" s="155"/>
      <c r="BB5" s="161"/>
      <c r="BC5" s="155"/>
      <c r="BD5" s="155"/>
      <c r="BE5" s="155"/>
      <c r="BF5" s="161"/>
      <c r="BG5" s="155"/>
      <c r="BH5" s="155"/>
      <c r="BI5" s="155"/>
      <c r="BJ5" s="161"/>
      <c r="BK5" s="155"/>
      <c r="BL5" s="155"/>
      <c r="BM5" s="155"/>
      <c r="BN5" s="161"/>
      <c r="BO5" s="155"/>
      <c r="BP5" s="155"/>
      <c r="BQ5" s="155"/>
      <c r="BR5" s="161"/>
      <c r="BS5" s="155"/>
      <c r="BT5" s="155"/>
      <c r="BU5" s="155"/>
      <c r="BV5" s="161"/>
      <c r="BW5" s="155"/>
      <c r="BX5" s="155"/>
      <c r="BY5" s="155"/>
      <c r="BZ5" s="161"/>
      <c r="CA5" s="155"/>
      <c r="CB5" s="155"/>
      <c r="CC5" s="155"/>
      <c r="CD5" s="161"/>
      <c r="CE5" s="155"/>
      <c r="CF5" s="155"/>
      <c r="CG5" s="155"/>
      <c r="CH5" s="161"/>
      <c r="CI5" s="155"/>
      <c r="CJ5" s="155"/>
      <c r="CK5" s="155"/>
      <c r="CL5" s="161"/>
      <c r="CM5" s="155"/>
      <c r="CN5" s="155"/>
      <c r="CO5" s="155"/>
      <c r="CP5" s="161"/>
      <c r="CQ5" s="155"/>
      <c r="CR5" s="155"/>
      <c r="CS5" s="155"/>
      <c r="CT5" s="161"/>
      <c r="CU5" s="155"/>
      <c r="CV5" s="155"/>
      <c r="CW5" s="155"/>
      <c r="CX5" s="161"/>
      <c r="CY5" s="155"/>
      <c r="CZ5" s="155"/>
      <c r="DA5" s="155"/>
      <c r="DB5" s="161"/>
      <c r="DC5" s="155"/>
      <c r="DD5" s="155"/>
      <c r="DE5" s="155"/>
      <c r="DF5" s="161"/>
      <c r="DG5" s="155"/>
      <c r="DH5" s="155"/>
      <c r="DI5" s="155"/>
      <c r="DJ5" s="161"/>
      <c r="DK5" s="155"/>
      <c r="DL5" s="155"/>
      <c r="DM5" s="155"/>
      <c r="DN5" s="161"/>
      <c r="DO5" s="155"/>
      <c r="DP5" s="155"/>
      <c r="DQ5" s="155"/>
      <c r="DR5" s="161"/>
      <c r="DS5" s="155"/>
      <c r="DT5" s="155"/>
      <c r="DU5" s="155"/>
    </row>
    <row r="6" spans="1:125" s="46" customFormat="1" ht="13.5">
      <c r="A6" s="156"/>
      <c r="B6" s="147"/>
      <c r="C6" s="160"/>
      <c r="D6" s="139" t="s">
        <v>413</v>
      </c>
      <c r="E6" s="139" t="s">
        <v>413</v>
      </c>
      <c r="F6" s="162"/>
      <c r="G6" s="156"/>
      <c r="H6" s="139" t="s">
        <v>413</v>
      </c>
      <c r="I6" s="139" t="s">
        <v>413</v>
      </c>
      <c r="J6" s="162"/>
      <c r="K6" s="156"/>
      <c r="L6" s="139" t="s">
        <v>413</v>
      </c>
      <c r="M6" s="139" t="s">
        <v>413</v>
      </c>
      <c r="N6" s="162"/>
      <c r="O6" s="156"/>
      <c r="P6" s="139" t="s">
        <v>413</v>
      </c>
      <c r="Q6" s="139" t="s">
        <v>413</v>
      </c>
      <c r="R6" s="162"/>
      <c r="S6" s="156"/>
      <c r="T6" s="139" t="s">
        <v>413</v>
      </c>
      <c r="U6" s="139" t="s">
        <v>413</v>
      </c>
      <c r="V6" s="162"/>
      <c r="W6" s="156"/>
      <c r="X6" s="139" t="s">
        <v>413</v>
      </c>
      <c r="Y6" s="139" t="s">
        <v>413</v>
      </c>
      <c r="Z6" s="162"/>
      <c r="AA6" s="156"/>
      <c r="AB6" s="139" t="s">
        <v>413</v>
      </c>
      <c r="AC6" s="139" t="s">
        <v>413</v>
      </c>
      <c r="AD6" s="162"/>
      <c r="AE6" s="156"/>
      <c r="AF6" s="139" t="s">
        <v>413</v>
      </c>
      <c r="AG6" s="139" t="s">
        <v>413</v>
      </c>
      <c r="AH6" s="162"/>
      <c r="AI6" s="156"/>
      <c r="AJ6" s="139" t="s">
        <v>413</v>
      </c>
      <c r="AK6" s="139" t="s">
        <v>413</v>
      </c>
      <c r="AL6" s="162"/>
      <c r="AM6" s="156"/>
      <c r="AN6" s="139" t="s">
        <v>413</v>
      </c>
      <c r="AO6" s="139" t="s">
        <v>413</v>
      </c>
      <c r="AP6" s="162"/>
      <c r="AQ6" s="156"/>
      <c r="AR6" s="139" t="s">
        <v>413</v>
      </c>
      <c r="AS6" s="139" t="s">
        <v>413</v>
      </c>
      <c r="AT6" s="162"/>
      <c r="AU6" s="156"/>
      <c r="AV6" s="139" t="s">
        <v>413</v>
      </c>
      <c r="AW6" s="139" t="s">
        <v>413</v>
      </c>
      <c r="AX6" s="162"/>
      <c r="AY6" s="156"/>
      <c r="AZ6" s="139" t="s">
        <v>413</v>
      </c>
      <c r="BA6" s="139" t="s">
        <v>413</v>
      </c>
      <c r="BB6" s="162"/>
      <c r="BC6" s="156"/>
      <c r="BD6" s="139" t="s">
        <v>413</v>
      </c>
      <c r="BE6" s="139" t="s">
        <v>413</v>
      </c>
      <c r="BF6" s="162"/>
      <c r="BG6" s="156"/>
      <c r="BH6" s="139" t="s">
        <v>413</v>
      </c>
      <c r="BI6" s="139" t="s">
        <v>413</v>
      </c>
      <c r="BJ6" s="162"/>
      <c r="BK6" s="156"/>
      <c r="BL6" s="139" t="s">
        <v>413</v>
      </c>
      <c r="BM6" s="139" t="s">
        <v>413</v>
      </c>
      <c r="BN6" s="162"/>
      <c r="BO6" s="156"/>
      <c r="BP6" s="139" t="s">
        <v>413</v>
      </c>
      <c r="BQ6" s="139" t="s">
        <v>413</v>
      </c>
      <c r="BR6" s="162"/>
      <c r="BS6" s="156"/>
      <c r="BT6" s="139" t="s">
        <v>413</v>
      </c>
      <c r="BU6" s="139" t="s">
        <v>413</v>
      </c>
      <c r="BV6" s="162"/>
      <c r="BW6" s="156"/>
      <c r="BX6" s="139" t="s">
        <v>413</v>
      </c>
      <c r="BY6" s="139" t="s">
        <v>413</v>
      </c>
      <c r="BZ6" s="162"/>
      <c r="CA6" s="156"/>
      <c r="CB6" s="139" t="s">
        <v>413</v>
      </c>
      <c r="CC6" s="139" t="s">
        <v>413</v>
      </c>
      <c r="CD6" s="162"/>
      <c r="CE6" s="156"/>
      <c r="CF6" s="139" t="s">
        <v>413</v>
      </c>
      <c r="CG6" s="139" t="s">
        <v>413</v>
      </c>
      <c r="CH6" s="162"/>
      <c r="CI6" s="156"/>
      <c r="CJ6" s="139" t="s">
        <v>413</v>
      </c>
      <c r="CK6" s="139" t="s">
        <v>413</v>
      </c>
      <c r="CL6" s="162"/>
      <c r="CM6" s="156"/>
      <c r="CN6" s="139" t="s">
        <v>413</v>
      </c>
      <c r="CO6" s="139" t="s">
        <v>413</v>
      </c>
      <c r="CP6" s="162"/>
      <c r="CQ6" s="156"/>
      <c r="CR6" s="139" t="s">
        <v>413</v>
      </c>
      <c r="CS6" s="139" t="s">
        <v>413</v>
      </c>
      <c r="CT6" s="162"/>
      <c r="CU6" s="156"/>
      <c r="CV6" s="139" t="s">
        <v>413</v>
      </c>
      <c r="CW6" s="139" t="s">
        <v>413</v>
      </c>
      <c r="CX6" s="162"/>
      <c r="CY6" s="156"/>
      <c r="CZ6" s="139" t="s">
        <v>413</v>
      </c>
      <c r="DA6" s="139" t="s">
        <v>413</v>
      </c>
      <c r="DB6" s="162"/>
      <c r="DC6" s="156"/>
      <c r="DD6" s="139" t="s">
        <v>413</v>
      </c>
      <c r="DE6" s="139" t="s">
        <v>413</v>
      </c>
      <c r="DF6" s="162"/>
      <c r="DG6" s="156"/>
      <c r="DH6" s="139" t="s">
        <v>413</v>
      </c>
      <c r="DI6" s="139" t="s">
        <v>413</v>
      </c>
      <c r="DJ6" s="162"/>
      <c r="DK6" s="156"/>
      <c r="DL6" s="139" t="s">
        <v>413</v>
      </c>
      <c r="DM6" s="139" t="s">
        <v>413</v>
      </c>
      <c r="DN6" s="162"/>
      <c r="DO6" s="156"/>
      <c r="DP6" s="139" t="s">
        <v>413</v>
      </c>
      <c r="DQ6" s="139" t="s">
        <v>413</v>
      </c>
      <c r="DR6" s="162"/>
      <c r="DS6" s="156"/>
      <c r="DT6" s="139" t="s">
        <v>413</v>
      </c>
      <c r="DU6" s="139" t="s">
        <v>413</v>
      </c>
    </row>
    <row r="7" spans="1:125" s="61" customFormat="1" ht="12" customHeight="1">
      <c r="A7" s="48" t="s">
        <v>414</v>
      </c>
      <c r="B7" s="63">
        <v>28000</v>
      </c>
      <c r="C7" s="48" t="s">
        <v>410</v>
      </c>
      <c r="D7" s="71">
        <f>SUM(D8:D22)</f>
        <v>5361394</v>
      </c>
      <c r="E7" s="71">
        <f>SUM(E8:E22)</f>
        <v>878329</v>
      </c>
      <c r="F7" s="49">
        <f>COUNTIF(F8:F22,"&lt;&gt;")</f>
        <v>15</v>
      </c>
      <c r="G7" s="49">
        <f>COUNTIF(G8:G22,"&lt;&gt;")</f>
        <v>15</v>
      </c>
      <c r="H7" s="71">
        <f>SUM(H8:H22)</f>
        <v>3375752</v>
      </c>
      <c r="I7" s="71">
        <f>SUM(I8:I22)</f>
        <v>341635</v>
      </c>
      <c r="J7" s="49">
        <f>COUNTIF(J8:J22,"&lt;&gt;")</f>
        <v>15</v>
      </c>
      <c r="K7" s="49">
        <f>COUNTIF(K8:K22,"&lt;&gt;")</f>
        <v>15</v>
      </c>
      <c r="L7" s="71">
        <f>SUM(L8:L22)</f>
        <v>1365903</v>
      </c>
      <c r="M7" s="71">
        <f>SUM(M8:M22)</f>
        <v>305474</v>
      </c>
      <c r="N7" s="49">
        <f>COUNTIF(N8:N22,"&lt;&gt;")</f>
        <v>8</v>
      </c>
      <c r="O7" s="49">
        <f>COUNTIF(O8:O22,"&lt;&gt;")</f>
        <v>8</v>
      </c>
      <c r="P7" s="71">
        <f>SUM(P8:P22)</f>
        <v>468081</v>
      </c>
      <c r="Q7" s="71">
        <f>SUM(Q8:Q22)</f>
        <v>170453</v>
      </c>
      <c r="R7" s="49">
        <f>COUNTIF(R8:R22,"&lt;&gt;")</f>
        <v>3</v>
      </c>
      <c r="S7" s="49">
        <f>COUNTIF(S8:S22,"&lt;&gt;")</f>
        <v>3</v>
      </c>
      <c r="T7" s="71">
        <f>SUM(T8:T22)</f>
        <v>96688</v>
      </c>
      <c r="U7" s="71">
        <f>SUM(U8:U22)</f>
        <v>60767</v>
      </c>
      <c r="V7" s="49">
        <f>COUNTIF(V8:V22,"&lt;&gt;")</f>
        <v>1</v>
      </c>
      <c r="W7" s="49">
        <f>COUNTIF(W8:W22,"&lt;&gt;")</f>
        <v>1</v>
      </c>
      <c r="X7" s="71">
        <f>SUM(X8:X22)</f>
        <v>54970</v>
      </c>
      <c r="Y7" s="71">
        <f>SUM(Y8:Y22)</f>
        <v>0</v>
      </c>
      <c r="Z7" s="49">
        <f>COUNTIF(Z8:Z22,"&lt;&gt;")</f>
        <v>0</v>
      </c>
      <c r="AA7" s="49">
        <f>COUNTIF(AA8:AA22,"&lt;&gt;")</f>
        <v>0</v>
      </c>
      <c r="AB7" s="71">
        <f>SUM(AB8:AB22)</f>
        <v>0</v>
      </c>
      <c r="AC7" s="71">
        <f>SUM(AC8:AC22)</f>
        <v>0</v>
      </c>
      <c r="AD7" s="49">
        <f>COUNTIF(AD8:AD22,"&lt;&gt;")</f>
        <v>0</v>
      </c>
      <c r="AE7" s="49">
        <f>COUNTIF(AE8:AE22,"&lt;&gt;")</f>
        <v>0</v>
      </c>
      <c r="AF7" s="71">
        <f>SUM(AF8:AF22)</f>
        <v>0</v>
      </c>
      <c r="AG7" s="71">
        <f>SUM(AG8:AG22)</f>
        <v>0</v>
      </c>
      <c r="AH7" s="49">
        <f>COUNTIF(AH8:AH22,"&lt;&gt;")</f>
        <v>0</v>
      </c>
      <c r="AI7" s="49">
        <f>COUNTIF(AI8:AI22,"&lt;&gt;")</f>
        <v>0</v>
      </c>
      <c r="AJ7" s="71">
        <f>SUM(AJ8:AJ22)</f>
        <v>0</v>
      </c>
      <c r="AK7" s="71">
        <f>SUM(AK8:AK22)</f>
        <v>0</v>
      </c>
      <c r="AL7" s="49">
        <f>COUNTIF(AL8:AL22,"&lt;&gt;")</f>
        <v>0</v>
      </c>
      <c r="AM7" s="49">
        <f>COUNTIF(AM8:AM22,"&lt;&gt;")</f>
        <v>0</v>
      </c>
      <c r="AN7" s="71">
        <f>SUM(AN8:AN22)</f>
        <v>0</v>
      </c>
      <c r="AO7" s="71">
        <f>SUM(AO8:AO22)</f>
        <v>0</v>
      </c>
      <c r="AP7" s="49">
        <f>COUNTIF(AP8:AP22,"&lt;&gt;")</f>
        <v>0</v>
      </c>
      <c r="AQ7" s="49">
        <f>COUNTIF(AQ8:AQ22,"&lt;&gt;")</f>
        <v>0</v>
      </c>
      <c r="AR7" s="71">
        <f>SUM(AR8:AR22)</f>
        <v>0</v>
      </c>
      <c r="AS7" s="71">
        <f>SUM(AS8:AS22)</f>
        <v>0</v>
      </c>
      <c r="AT7" s="49">
        <f>COUNTIF(AT8:AT22,"&lt;&gt;")</f>
        <v>0</v>
      </c>
      <c r="AU7" s="49">
        <f>COUNTIF(AU8:AU22,"&lt;&gt;")</f>
        <v>0</v>
      </c>
      <c r="AV7" s="71">
        <f>SUM(AV8:AV22)</f>
        <v>0</v>
      </c>
      <c r="AW7" s="71">
        <f>SUM(AW8:AW22)</f>
        <v>0</v>
      </c>
      <c r="AX7" s="49">
        <f>COUNTIF(AX8:AX22,"&lt;&gt;")</f>
        <v>0</v>
      </c>
      <c r="AY7" s="49">
        <f>COUNTIF(AY8:AY22,"&lt;&gt;")</f>
        <v>0</v>
      </c>
      <c r="AZ7" s="71">
        <f>SUM(AZ8:AZ22)</f>
        <v>0</v>
      </c>
      <c r="BA7" s="71">
        <f>SUM(BA8:BA22)</f>
        <v>0</v>
      </c>
      <c r="BB7" s="49">
        <f>COUNTIF(BB8:BB22,"&lt;&gt;")</f>
        <v>0</v>
      </c>
      <c r="BC7" s="49">
        <f>COUNTIF(BC8:BC22,"&lt;&gt;")</f>
        <v>0</v>
      </c>
      <c r="BD7" s="71">
        <f>SUM(BD8:BD22)</f>
        <v>0</v>
      </c>
      <c r="BE7" s="71">
        <f>SUM(BE8:BE22)</f>
        <v>0</v>
      </c>
      <c r="BF7" s="49">
        <f>COUNTIF(BF8:BF22,"&lt;&gt;")</f>
        <v>0</v>
      </c>
      <c r="BG7" s="49">
        <f>COUNTIF(BG8:BG22,"&lt;&gt;")</f>
        <v>0</v>
      </c>
      <c r="BH7" s="71">
        <f>SUM(BH8:BH22)</f>
        <v>0</v>
      </c>
      <c r="BI7" s="71">
        <f>SUM(BI8:BI22)</f>
        <v>0</v>
      </c>
      <c r="BJ7" s="49">
        <f>COUNTIF(BJ8:BJ22,"&lt;&gt;")</f>
        <v>0</v>
      </c>
      <c r="BK7" s="49">
        <f>COUNTIF(BK8:BK22,"&lt;&gt;")</f>
        <v>0</v>
      </c>
      <c r="BL7" s="71">
        <f>SUM(BL8:BL22)</f>
        <v>0</v>
      </c>
      <c r="BM7" s="71">
        <f>SUM(BM8:BM22)</f>
        <v>0</v>
      </c>
      <c r="BN7" s="49">
        <f>COUNTIF(BN8:BN22,"&lt;&gt;")</f>
        <v>0</v>
      </c>
      <c r="BO7" s="49">
        <f>COUNTIF(BO8:BO22,"&lt;&gt;")</f>
        <v>0</v>
      </c>
      <c r="BP7" s="71">
        <f>SUM(BP8:BP22)</f>
        <v>0</v>
      </c>
      <c r="BQ7" s="71">
        <f>SUM(BQ8:BQ22)</f>
        <v>0</v>
      </c>
      <c r="BR7" s="49">
        <f>COUNTIF(BR8:BR22,"&lt;&gt;")</f>
        <v>0</v>
      </c>
      <c r="BS7" s="49">
        <f>COUNTIF(BS8:BS22,"&lt;&gt;")</f>
        <v>0</v>
      </c>
      <c r="BT7" s="71">
        <f>SUM(BT8:BT22)</f>
        <v>0</v>
      </c>
      <c r="BU7" s="71">
        <f>SUM(BU8:BU22)</f>
        <v>0</v>
      </c>
      <c r="BV7" s="49">
        <f>COUNTIF(BV8:BV22,"&lt;&gt;")</f>
        <v>0</v>
      </c>
      <c r="BW7" s="49">
        <f>COUNTIF(BW8:BW22,"&lt;&gt;")</f>
        <v>0</v>
      </c>
      <c r="BX7" s="71">
        <f>SUM(BX8:BX22)</f>
        <v>0</v>
      </c>
      <c r="BY7" s="71">
        <f>SUM(BY8:BY22)</f>
        <v>0</v>
      </c>
      <c r="BZ7" s="49">
        <f>COUNTIF(BZ8:BZ22,"&lt;&gt;")</f>
        <v>0</v>
      </c>
      <c r="CA7" s="49">
        <f>COUNTIF(CA8:CA22,"&lt;&gt;")</f>
        <v>0</v>
      </c>
      <c r="CB7" s="71">
        <f>SUM(CB8:CB22)</f>
        <v>0</v>
      </c>
      <c r="CC7" s="71">
        <f>SUM(CC8:CC22)</f>
        <v>0</v>
      </c>
      <c r="CD7" s="49">
        <f>COUNTIF(CD8:CD22,"&lt;&gt;")</f>
        <v>0</v>
      </c>
      <c r="CE7" s="49">
        <f>COUNTIF(CE8:CE22,"&lt;&gt;")</f>
        <v>0</v>
      </c>
      <c r="CF7" s="71">
        <f>SUM(CF8:CF22)</f>
        <v>0</v>
      </c>
      <c r="CG7" s="71">
        <f>SUM(CG8:CG22)</f>
        <v>0</v>
      </c>
      <c r="CH7" s="49">
        <f>COUNTIF(CH8:CH22,"&lt;&gt;")</f>
        <v>0</v>
      </c>
      <c r="CI7" s="49">
        <f>COUNTIF(CI8:CI22,"&lt;&gt;")</f>
        <v>0</v>
      </c>
      <c r="CJ7" s="71">
        <f>SUM(CJ8:CJ22)</f>
        <v>0</v>
      </c>
      <c r="CK7" s="71">
        <f>SUM(CK8:CK22)</f>
        <v>0</v>
      </c>
      <c r="CL7" s="49">
        <f>COUNTIF(CL8:CL22,"&lt;&gt;")</f>
        <v>0</v>
      </c>
      <c r="CM7" s="49">
        <f>COUNTIF(CM8:CM22,"&lt;&gt;")</f>
        <v>0</v>
      </c>
      <c r="CN7" s="71">
        <f>SUM(CN8:CN22)</f>
        <v>0</v>
      </c>
      <c r="CO7" s="71">
        <f>SUM(CO8:CO22)</f>
        <v>0</v>
      </c>
      <c r="CP7" s="49">
        <f>COUNTIF(CP8:CP22,"&lt;&gt;")</f>
        <v>0</v>
      </c>
      <c r="CQ7" s="49">
        <f>COUNTIF(CQ8:CQ22,"&lt;&gt;")</f>
        <v>0</v>
      </c>
      <c r="CR7" s="71">
        <f>SUM(CR8:CR22)</f>
        <v>0</v>
      </c>
      <c r="CS7" s="71">
        <f>SUM(CS8:CS22)</f>
        <v>0</v>
      </c>
      <c r="CT7" s="49">
        <f>COUNTIF(CT8:CT22,"&lt;&gt;")</f>
        <v>0</v>
      </c>
      <c r="CU7" s="49">
        <f>COUNTIF(CU8:CU22,"&lt;&gt;")</f>
        <v>0</v>
      </c>
      <c r="CV7" s="71">
        <f>SUM(CV8:CV22)</f>
        <v>0</v>
      </c>
      <c r="CW7" s="71">
        <f>SUM(CW8:CW22)</f>
        <v>0</v>
      </c>
      <c r="CX7" s="49">
        <f>COUNTIF(CX8:CX22,"&lt;&gt;")</f>
        <v>0</v>
      </c>
      <c r="CY7" s="49">
        <f>COUNTIF(CY8:CY22,"&lt;&gt;")</f>
        <v>0</v>
      </c>
      <c r="CZ7" s="71">
        <f>SUM(CZ8:CZ22)</f>
        <v>0</v>
      </c>
      <c r="DA7" s="71">
        <f>SUM(DA8:DA22)</f>
        <v>0</v>
      </c>
      <c r="DB7" s="49">
        <f>COUNTIF(DB8:DB22,"&lt;&gt;")</f>
        <v>0</v>
      </c>
      <c r="DC7" s="49">
        <f>COUNTIF(DC8:DC22,"&lt;&gt;")</f>
        <v>0</v>
      </c>
      <c r="DD7" s="71">
        <f>SUM(DD8:DD22)</f>
        <v>0</v>
      </c>
      <c r="DE7" s="71">
        <f>SUM(DE8:DE22)</f>
        <v>0</v>
      </c>
      <c r="DF7" s="49">
        <f>COUNTIF(DF8:DF22,"&lt;&gt;")</f>
        <v>0</v>
      </c>
      <c r="DG7" s="49">
        <f>COUNTIF(DG8:DG22,"&lt;&gt;")</f>
        <v>0</v>
      </c>
      <c r="DH7" s="71">
        <f>SUM(DH8:DH22)</f>
        <v>0</v>
      </c>
      <c r="DI7" s="71">
        <f>SUM(DI8:DI22)</f>
        <v>0</v>
      </c>
      <c r="DJ7" s="49">
        <f>COUNTIF(DJ8:DJ22,"&lt;&gt;")</f>
        <v>0</v>
      </c>
      <c r="DK7" s="49">
        <f>COUNTIF(DK8:DK22,"&lt;&gt;")</f>
        <v>0</v>
      </c>
      <c r="DL7" s="71">
        <f>SUM(DL8:DL22)</f>
        <v>0</v>
      </c>
      <c r="DM7" s="71">
        <f>SUM(DM8:DM22)</f>
        <v>0</v>
      </c>
      <c r="DN7" s="49">
        <f>COUNTIF(DN8:DN22,"&lt;&gt;")</f>
        <v>0</v>
      </c>
      <c r="DO7" s="49">
        <f>COUNTIF(DO8:DO22,"&lt;&gt;")</f>
        <v>0</v>
      </c>
      <c r="DP7" s="71">
        <f>SUM(DP8:DP22)</f>
        <v>0</v>
      </c>
      <c r="DQ7" s="71">
        <f>SUM(DQ8:DQ22)</f>
        <v>0</v>
      </c>
      <c r="DR7" s="49">
        <f>COUNTIF(DR8:DR22,"&lt;&gt;")</f>
        <v>0</v>
      </c>
      <c r="DS7" s="49">
        <f>COUNTIF(DS8:DS22,"&lt;&gt;")</f>
        <v>0</v>
      </c>
      <c r="DT7" s="71">
        <f>SUM(DT8:DT22)</f>
        <v>0</v>
      </c>
      <c r="DU7" s="71">
        <f>SUM(DU8:DU22)</f>
        <v>0</v>
      </c>
    </row>
    <row r="8" spans="1:125" s="50" customFormat="1" ht="12" customHeight="1">
      <c r="A8" s="51" t="s">
        <v>414</v>
      </c>
      <c r="B8" s="64" t="s">
        <v>462</v>
      </c>
      <c r="C8" s="51" t="s">
        <v>463</v>
      </c>
      <c r="D8" s="73">
        <f aca="true" t="shared" si="0" ref="D8:D22">SUM(H8,L8,P8,T8,X8,AB8,AF8,AJ8,AN8,AR8,AV8,AZ8,BD8,BH8,BL8,BP8,BT8,BX8,CB8,CF8,CJ8,CN8,CR8,CV8,CZ8,DD8,DH8,DL8,DP8,DT8)</f>
        <v>0</v>
      </c>
      <c r="E8" s="73">
        <f aca="true" t="shared" si="1" ref="E8:E22">SUM(I8,M8,Q8,U8,Y8,AC8,AG8,AK8,AO8,AS8,AW8,BA8,BE8,BI8,BM8,BQ8,BU8,BY8,CC8,CG8,CK8,CO8,CS8,CW8,DA8,DE8,DI8,DM8,DQ8,DU8)</f>
        <v>180614</v>
      </c>
      <c r="F8" s="66" t="s">
        <v>568</v>
      </c>
      <c r="G8" s="52" t="s">
        <v>569</v>
      </c>
      <c r="H8" s="73">
        <v>0</v>
      </c>
      <c r="I8" s="73">
        <v>53754</v>
      </c>
      <c r="J8" s="66" t="s">
        <v>570</v>
      </c>
      <c r="K8" s="52" t="s">
        <v>571</v>
      </c>
      <c r="L8" s="73">
        <v>0</v>
      </c>
      <c r="M8" s="73">
        <v>58810</v>
      </c>
      <c r="N8" s="66" t="s">
        <v>572</v>
      </c>
      <c r="O8" s="52" t="s">
        <v>573</v>
      </c>
      <c r="P8" s="73">
        <v>0</v>
      </c>
      <c r="Q8" s="73">
        <v>68050</v>
      </c>
      <c r="R8" s="66"/>
      <c r="S8" s="52"/>
      <c r="T8" s="73">
        <v>0</v>
      </c>
      <c r="U8" s="73">
        <v>0</v>
      </c>
      <c r="V8" s="66"/>
      <c r="W8" s="52"/>
      <c r="X8" s="73">
        <v>0</v>
      </c>
      <c r="Y8" s="73">
        <v>0</v>
      </c>
      <c r="Z8" s="66"/>
      <c r="AA8" s="52"/>
      <c r="AB8" s="73">
        <v>0</v>
      </c>
      <c r="AC8" s="73">
        <v>0</v>
      </c>
      <c r="AD8" s="66"/>
      <c r="AE8" s="52"/>
      <c r="AF8" s="73">
        <v>0</v>
      </c>
      <c r="AG8" s="73">
        <v>0</v>
      </c>
      <c r="AH8" s="66"/>
      <c r="AI8" s="52"/>
      <c r="AJ8" s="73">
        <v>0</v>
      </c>
      <c r="AK8" s="73">
        <v>0</v>
      </c>
      <c r="AL8" s="66"/>
      <c r="AM8" s="52"/>
      <c r="AN8" s="73">
        <v>0</v>
      </c>
      <c r="AO8" s="73">
        <v>0</v>
      </c>
      <c r="AP8" s="66"/>
      <c r="AQ8" s="52"/>
      <c r="AR8" s="73">
        <v>0</v>
      </c>
      <c r="AS8" s="73">
        <v>0</v>
      </c>
      <c r="AT8" s="66"/>
      <c r="AU8" s="52"/>
      <c r="AV8" s="73">
        <v>0</v>
      </c>
      <c r="AW8" s="73">
        <v>0</v>
      </c>
      <c r="AX8" s="66"/>
      <c r="AY8" s="52"/>
      <c r="AZ8" s="73">
        <v>0</v>
      </c>
      <c r="BA8" s="73">
        <v>0</v>
      </c>
      <c r="BB8" s="66"/>
      <c r="BC8" s="52"/>
      <c r="BD8" s="73">
        <v>0</v>
      </c>
      <c r="BE8" s="73">
        <v>0</v>
      </c>
      <c r="BF8" s="66"/>
      <c r="BG8" s="52"/>
      <c r="BH8" s="73">
        <v>0</v>
      </c>
      <c r="BI8" s="73">
        <v>0</v>
      </c>
      <c r="BJ8" s="66"/>
      <c r="BK8" s="52"/>
      <c r="BL8" s="73">
        <v>0</v>
      </c>
      <c r="BM8" s="73">
        <v>0</v>
      </c>
      <c r="BN8" s="66"/>
      <c r="BO8" s="52"/>
      <c r="BP8" s="73">
        <v>0</v>
      </c>
      <c r="BQ8" s="73">
        <v>0</v>
      </c>
      <c r="BR8" s="66"/>
      <c r="BS8" s="52"/>
      <c r="BT8" s="73">
        <v>0</v>
      </c>
      <c r="BU8" s="73">
        <v>0</v>
      </c>
      <c r="BV8" s="66"/>
      <c r="BW8" s="52"/>
      <c r="BX8" s="73">
        <v>0</v>
      </c>
      <c r="BY8" s="73">
        <v>0</v>
      </c>
      <c r="BZ8" s="66"/>
      <c r="CA8" s="52"/>
      <c r="CB8" s="73">
        <v>0</v>
      </c>
      <c r="CC8" s="73">
        <v>0</v>
      </c>
      <c r="CD8" s="66"/>
      <c r="CE8" s="52"/>
      <c r="CF8" s="73">
        <v>0</v>
      </c>
      <c r="CG8" s="73">
        <v>0</v>
      </c>
      <c r="CH8" s="66"/>
      <c r="CI8" s="52"/>
      <c r="CJ8" s="73">
        <v>0</v>
      </c>
      <c r="CK8" s="73">
        <v>0</v>
      </c>
      <c r="CL8" s="66"/>
      <c r="CM8" s="52"/>
      <c r="CN8" s="73">
        <v>0</v>
      </c>
      <c r="CO8" s="73">
        <v>0</v>
      </c>
      <c r="CP8" s="66"/>
      <c r="CQ8" s="52"/>
      <c r="CR8" s="73">
        <v>0</v>
      </c>
      <c r="CS8" s="73">
        <v>0</v>
      </c>
      <c r="CT8" s="66"/>
      <c r="CU8" s="52"/>
      <c r="CV8" s="73">
        <v>0</v>
      </c>
      <c r="CW8" s="73">
        <v>0</v>
      </c>
      <c r="CX8" s="66"/>
      <c r="CY8" s="52"/>
      <c r="CZ8" s="73">
        <v>0</v>
      </c>
      <c r="DA8" s="73">
        <v>0</v>
      </c>
      <c r="DB8" s="66"/>
      <c r="DC8" s="52"/>
      <c r="DD8" s="73">
        <v>0</v>
      </c>
      <c r="DE8" s="73">
        <v>0</v>
      </c>
      <c r="DF8" s="66"/>
      <c r="DG8" s="52"/>
      <c r="DH8" s="73">
        <v>0</v>
      </c>
      <c r="DI8" s="73">
        <v>0</v>
      </c>
      <c r="DJ8" s="66"/>
      <c r="DK8" s="52"/>
      <c r="DL8" s="73">
        <v>0</v>
      </c>
      <c r="DM8" s="73">
        <v>0</v>
      </c>
      <c r="DN8" s="66"/>
      <c r="DO8" s="52"/>
      <c r="DP8" s="73">
        <v>0</v>
      </c>
      <c r="DQ8" s="73">
        <v>0</v>
      </c>
      <c r="DR8" s="66"/>
      <c r="DS8" s="52"/>
      <c r="DT8" s="73">
        <v>0</v>
      </c>
      <c r="DU8" s="73">
        <v>0</v>
      </c>
    </row>
    <row r="9" spans="1:125" s="50" customFormat="1" ht="12" customHeight="1">
      <c r="A9" s="51" t="s">
        <v>574</v>
      </c>
      <c r="B9" s="64" t="s">
        <v>575</v>
      </c>
      <c r="C9" s="51" t="s">
        <v>576</v>
      </c>
      <c r="D9" s="73">
        <f t="shared" si="0"/>
        <v>1033420</v>
      </c>
      <c r="E9" s="73">
        <f t="shared" si="1"/>
        <v>121011</v>
      </c>
      <c r="F9" s="66" t="s">
        <v>504</v>
      </c>
      <c r="G9" s="52" t="s">
        <v>505</v>
      </c>
      <c r="H9" s="73">
        <v>702726</v>
      </c>
      <c r="I9" s="73">
        <v>94113</v>
      </c>
      <c r="J9" s="66" t="s">
        <v>526</v>
      </c>
      <c r="K9" s="52" t="s">
        <v>527</v>
      </c>
      <c r="L9" s="73">
        <v>330694</v>
      </c>
      <c r="M9" s="73">
        <v>26898</v>
      </c>
      <c r="N9" s="66"/>
      <c r="O9" s="52"/>
      <c r="P9" s="73">
        <v>0</v>
      </c>
      <c r="Q9" s="73">
        <v>0</v>
      </c>
      <c r="R9" s="66"/>
      <c r="S9" s="52"/>
      <c r="T9" s="73">
        <v>0</v>
      </c>
      <c r="U9" s="73">
        <v>0</v>
      </c>
      <c r="V9" s="66"/>
      <c r="W9" s="52"/>
      <c r="X9" s="73">
        <v>0</v>
      </c>
      <c r="Y9" s="73">
        <v>0</v>
      </c>
      <c r="Z9" s="66"/>
      <c r="AA9" s="52"/>
      <c r="AB9" s="73">
        <v>0</v>
      </c>
      <c r="AC9" s="73">
        <v>0</v>
      </c>
      <c r="AD9" s="66"/>
      <c r="AE9" s="52"/>
      <c r="AF9" s="73">
        <v>0</v>
      </c>
      <c r="AG9" s="73">
        <v>0</v>
      </c>
      <c r="AH9" s="66"/>
      <c r="AI9" s="52"/>
      <c r="AJ9" s="73">
        <v>0</v>
      </c>
      <c r="AK9" s="73">
        <v>0</v>
      </c>
      <c r="AL9" s="66"/>
      <c r="AM9" s="52"/>
      <c r="AN9" s="73">
        <v>0</v>
      </c>
      <c r="AO9" s="73">
        <v>0</v>
      </c>
      <c r="AP9" s="66"/>
      <c r="AQ9" s="52"/>
      <c r="AR9" s="73">
        <v>0</v>
      </c>
      <c r="AS9" s="73">
        <v>0</v>
      </c>
      <c r="AT9" s="66"/>
      <c r="AU9" s="52"/>
      <c r="AV9" s="73">
        <v>0</v>
      </c>
      <c r="AW9" s="73">
        <v>0</v>
      </c>
      <c r="AX9" s="66"/>
      <c r="AY9" s="52"/>
      <c r="AZ9" s="73">
        <v>0</v>
      </c>
      <c r="BA9" s="73">
        <v>0</v>
      </c>
      <c r="BB9" s="66"/>
      <c r="BC9" s="52"/>
      <c r="BD9" s="73">
        <v>0</v>
      </c>
      <c r="BE9" s="73">
        <v>0</v>
      </c>
      <c r="BF9" s="66"/>
      <c r="BG9" s="52"/>
      <c r="BH9" s="73">
        <v>0</v>
      </c>
      <c r="BI9" s="73">
        <v>0</v>
      </c>
      <c r="BJ9" s="66"/>
      <c r="BK9" s="52"/>
      <c r="BL9" s="73">
        <v>0</v>
      </c>
      <c r="BM9" s="73">
        <v>0</v>
      </c>
      <c r="BN9" s="66"/>
      <c r="BO9" s="52"/>
      <c r="BP9" s="73">
        <v>0</v>
      </c>
      <c r="BQ9" s="73">
        <v>0</v>
      </c>
      <c r="BR9" s="66"/>
      <c r="BS9" s="52"/>
      <c r="BT9" s="73">
        <v>0</v>
      </c>
      <c r="BU9" s="73">
        <v>0</v>
      </c>
      <c r="BV9" s="66"/>
      <c r="BW9" s="52"/>
      <c r="BX9" s="73">
        <v>0</v>
      </c>
      <c r="BY9" s="73">
        <v>0</v>
      </c>
      <c r="BZ9" s="66"/>
      <c r="CA9" s="52"/>
      <c r="CB9" s="73">
        <v>0</v>
      </c>
      <c r="CC9" s="73">
        <v>0</v>
      </c>
      <c r="CD9" s="66"/>
      <c r="CE9" s="52"/>
      <c r="CF9" s="73">
        <v>0</v>
      </c>
      <c r="CG9" s="73">
        <v>0</v>
      </c>
      <c r="CH9" s="66"/>
      <c r="CI9" s="52"/>
      <c r="CJ9" s="73">
        <v>0</v>
      </c>
      <c r="CK9" s="73">
        <v>0</v>
      </c>
      <c r="CL9" s="66"/>
      <c r="CM9" s="52"/>
      <c r="CN9" s="73">
        <v>0</v>
      </c>
      <c r="CO9" s="73">
        <v>0</v>
      </c>
      <c r="CP9" s="66"/>
      <c r="CQ9" s="52"/>
      <c r="CR9" s="73">
        <v>0</v>
      </c>
      <c r="CS9" s="73">
        <v>0</v>
      </c>
      <c r="CT9" s="66"/>
      <c r="CU9" s="52"/>
      <c r="CV9" s="73">
        <v>0</v>
      </c>
      <c r="CW9" s="73">
        <v>0</v>
      </c>
      <c r="CX9" s="66"/>
      <c r="CY9" s="52"/>
      <c r="CZ9" s="73">
        <v>0</v>
      </c>
      <c r="DA9" s="73">
        <v>0</v>
      </c>
      <c r="DB9" s="66"/>
      <c r="DC9" s="52"/>
      <c r="DD9" s="73">
        <v>0</v>
      </c>
      <c r="DE9" s="73">
        <v>0</v>
      </c>
      <c r="DF9" s="66"/>
      <c r="DG9" s="52"/>
      <c r="DH9" s="73">
        <v>0</v>
      </c>
      <c r="DI9" s="73">
        <v>0</v>
      </c>
      <c r="DJ9" s="66"/>
      <c r="DK9" s="52"/>
      <c r="DL9" s="73">
        <v>0</v>
      </c>
      <c r="DM9" s="73">
        <v>0</v>
      </c>
      <c r="DN9" s="66"/>
      <c r="DO9" s="52"/>
      <c r="DP9" s="73">
        <v>0</v>
      </c>
      <c r="DQ9" s="73">
        <v>0</v>
      </c>
      <c r="DR9" s="66"/>
      <c r="DS9" s="52"/>
      <c r="DT9" s="73">
        <v>0</v>
      </c>
      <c r="DU9" s="73">
        <v>0</v>
      </c>
    </row>
    <row r="10" spans="1:125" s="50" customFormat="1" ht="12" customHeight="1">
      <c r="A10" s="51" t="s">
        <v>414</v>
      </c>
      <c r="B10" s="64" t="s">
        <v>460</v>
      </c>
      <c r="C10" s="51" t="s">
        <v>461</v>
      </c>
      <c r="D10" s="73">
        <f t="shared" si="0"/>
        <v>858552</v>
      </c>
      <c r="E10" s="73">
        <f t="shared" si="1"/>
        <v>0</v>
      </c>
      <c r="F10" s="66" t="s">
        <v>458</v>
      </c>
      <c r="G10" s="52" t="s">
        <v>459</v>
      </c>
      <c r="H10" s="73">
        <v>494894</v>
      </c>
      <c r="I10" s="73">
        <v>0</v>
      </c>
      <c r="J10" s="66" t="s">
        <v>502</v>
      </c>
      <c r="K10" s="52" t="s">
        <v>503</v>
      </c>
      <c r="L10" s="73">
        <v>124262</v>
      </c>
      <c r="M10" s="73">
        <v>0</v>
      </c>
      <c r="N10" s="66" t="s">
        <v>510</v>
      </c>
      <c r="O10" s="52" t="s">
        <v>511</v>
      </c>
      <c r="P10" s="73">
        <v>239396</v>
      </c>
      <c r="Q10" s="73">
        <v>0</v>
      </c>
      <c r="R10" s="66"/>
      <c r="S10" s="52"/>
      <c r="T10" s="73">
        <v>0</v>
      </c>
      <c r="U10" s="73">
        <v>0</v>
      </c>
      <c r="V10" s="66"/>
      <c r="W10" s="52"/>
      <c r="X10" s="73">
        <v>0</v>
      </c>
      <c r="Y10" s="73">
        <v>0</v>
      </c>
      <c r="Z10" s="66"/>
      <c r="AA10" s="52"/>
      <c r="AB10" s="73">
        <v>0</v>
      </c>
      <c r="AC10" s="73">
        <v>0</v>
      </c>
      <c r="AD10" s="66"/>
      <c r="AE10" s="52"/>
      <c r="AF10" s="73">
        <v>0</v>
      </c>
      <c r="AG10" s="73">
        <v>0</v>
      </c>
      <c r="AH10" s="66"/>
      <c r="AI10" s="52"/>
      <c r="AJ10" s="73">
        <v>0</v>
      </c>
      <c r="AK10" s="73">
        <v>0</v>
      </c>
      <c r="AL10" s="66"/>
      <c r="AM10" s="52"/>
      <c r="AN10" s="73">
        <v>0</v>
      </c>
      <c r="AO10" s="73">
        <v>0</v>
      </c>
      <c r="AP10" s="66"/>
      <c r="AQ10" s="52"/>
      <c r="AR10" s="73">
        <v>0</v>
      </c>
      <c r="AS10" s="73">
        <v>0</v>
      </c>
      <c r="AT10" s="66"/>
      <c r="AU10" s="52"/>
      <c r="AV10" s="73">
        <v>0</v>
      </c>
      <c r="AW10" s="73">
        <v>0</v>
      </c>
      <c r="AX10" s="66"/>
      <c r="AY10" s="52"/>
      <c r="AZ10" s="73">
        <v>0</v>
      </c>
      <c r="BA10" s="73">
        <v>0</v>
      </c>
      <c r="BB10" s="66"/>
      <c r="BC10" s="52"/>
      <c r="BD10" s="73">
        <v>0</v>
      </c>
      <c r="BE10" s="73">
        <v>0</v>
      </c>
      <c r="BF10" s="66"/>
      <c r="BG10" s="52"/>
      <c r="BH10" s="73">
        <v>0</v>
      </c>
      <c r="BI10" s="73">
        <v>0</v>
      </c>
      <c r="BJ10" s="66"/>
      <c r="BK10" s="52"/>
      <c r="BL10" s="73">
        <v>0</v>
      </c>
      <c r="BM10" s="73">
        <v>0</v>
      </c>
      <c r="BN10" s="66"/>
      <c r="BO10" s="52"/>
      <c r="BP10" s="73">
        <v>0</v>
      </c>
      <c r="BQ10" s="73">
        <v>0</v>
      </c>
      <c r="BR10" s="66"/>
      <c r="BS10" s="52"/>
      <c r="BT10" s="73">
        <v>0</v>
      </c>
      <c r="BU10" s="73">
        <v>0</v>
      </c>
      <c r="BV10" s="66"/>
      <c r="BW10" s="52"/>
      <c r="BX10" s="73">
        <v>0</v>
      </c>
      <c r="BY10" s="73">
        <v>0</v>
      </c>
      <c r="BZ10" s="66"/>
      <c r="CA10" s="52"/>
      <c r="CB10" s="73">
        <v>0</v>
      </c>
      <c r="CC10" s="73">
        <v>0</v>
      </c>
      <c r="CD10" s="66"/>
      <c r="CE10" s="52"/>
      <c r="CF10" s="73">
        <v>0</v>
      </c>
      <c r="CG10" s="73">
        <v>0</v>
      </c>
      <c r="CH10" s="66"/>
      <c r="CI10" s="52"/>
      <c r="CJ10" s="73">
        <v>0</v>
      </c>
      <c r="CK10" s="73">
        <v>0</v>
      </c>
      <c r="CL10" s="66"/>
      <c r="CM10" s="52"/>
      <c r="CN10" s="73">
        <v>0</v>
      </c>
      <c r="CO10" s="73">
        <v>0</v>
      </c>
      <c r="CP10" s="66"/>
      <c r="CQ10" s="52"/>
      <c r="CR10" s="73">
        <v>0</v>
      </c>
      <c r="CS10" s="73">
        <v>0</v>
      </c>
      <c r="CT10" s="66"/>
      <c r="CU10" s="52"/>
      <c r="CV10" s="73">
        <v>0</v>
      </c>
      <c r="CW10" s="73">
        <v>0</v>
      </c>
      <c r="CX10" s="66"/>
      <c r="CY10" s="52"/>
      <c r="CZ10" s="73">
        <v>0</v>
      </c>
      <c r="DA10" s="73">
        <v>0</v>
      </c>
      <c r="DB10" s="66"/>
      <c r="DC10" s="52"/>
      <c r="DD10" s="73">
        <v>0</v>
      </c>
      <c r="DE10" s="73">
        <v>0</v>
      </c>
      <c r="DF10" s="66"/>
      <c r="DG10" s="52"/>
      <c r="DH10" s="73">
        <v>0</v>
      </c>
      <c r="DI10" s="73">
        <v>0</v>
      </c>
      <c r="DJ10" s="66"/>
      <c r="DK10" s="52"/>
      <c r="DL10" s="73">
        <v>0</v>
      </c>
      <c r="DM10" s="73">
        <v>0</v>
      </c>
      <c r="DN10" s="66"/>
      <c r="DO10" s="52"/>
      <c r="DP10" s="73">
        <v>0</v>
      </c>
      <c r="DQ10" s="73">
        <v>0</v>
      </c>
      <c r="DR10" s="66"/>
      <c r="DS10" s="52"/>
      <c r="DT10" s="73">
        <v>0</v>
      </c>
      <c r="DU10" s="73">
        <v>0</v>
      </c>
    </row>
    <row r="11" spans="1:125" s="50" customFormat="1" ht="12" customHeight="1">
      <c r="A11" s="51" t="s">
        <v>414</v>
      </c>
      <c r="B11" s="64" t="s">
        <v>425</v>
      </c>
      <c r="C11" s="51" t="s">
        <v>426</v>
      </c>
      <c r="D11" s="73">
        <f t="shared" si="0"/>
        <v>0</v>
      </c>
      <c r="E11" s="73">
        <f t="shared" si="1"/>
        <v>264362</v>
      </c>
      <c r="F11" s="66" t="s">
        <v>417</v>
      </c>
      <c r="G11" s="52" t="s">
        <v>418</v>
      </c>
      <c r="H11" s="73">
        <v>0</v>
      </c>
      <c r="I11" s="73">
        <v>87168</v>
      </c>
      <c r="J11" s="66" t="s">
        <v>524</v>
      </c>
      <c r="K11" s="52" t="s">
        <v>525</v>
      </c>
      <c r="L11" s="73">
        <v>0</v>
      </c>
      <c r="M11" s="73">
        <v>57244</v>
      </c>
      <c r="N11" s="66" t="s">
        <v>518</v>
      </c>
      <c r="O11" s="52" t="s">
        <v>519</v>
      </c>
      <c r="P11" s="73">
        <v>0</v>
      </c>
      <c r="Q11" s="73">
        <v>59183</v>
      </c>
      <c r="R11" s="66" t="s">
        <v>522</v>
      </c>
      <c r="S11" s="52" t="s">
        <v>523</v>
      </c>
      <c r="T11" s="73">
        <v>0</v>
      </c>
      <c r="U11" s="73">
        <v>60767</v>
      </c>
      <c r="V11" s="66"/>
      <c r="W11" s="52"/>
      <c r="X11" s="73">
        <v>0</v>
      </c>
      <c r="Y11" s="73">
        <v>0</v>
      </c>
      <c r="Z11" s="66"/>
      <c r="AA11" s="52"/>
      <c r="AB11" s="73">
        <v>0</v>
      </c>
      <c r="AC11" s="73">
        <v>0</v>
      </c>
      <c r="AD11" s="66"/>
      <c r="AE11" s="52"/>
      <c r="AF11" s="73">
        <v>0</v>
      </c>
      <c r="AG11" s="73">
        <v>0</v>
      </c>
      <c r="AH11" s="66"/>
      <c r="AI11" s="52"/>
      <c r="AJ11" s="73">
        <v>0</v>
      </c>
      <c r="AK11" s="73">
        <v>0</v>
      </c>
      <c r="AL11" s="66"/>
      <c r="AM11" s="52"/>
      <c r="AN11" s="73">
        <v>0</v>
      </c>
      <c r="AO11" s="73">
        <v>0</v>
      </c>
      <c r="AP11" s="66"/>
      <c r="AQ11" s="52"/>
      <c r="AR11" s="73">
        <v>0</v>
      </c>
      <c r="AS11" s="73">
        <v>0</v>
      </c>
      <c r="AT11" s="66"/>
      <c r="AU11" s="52"/>
      <c r="AV11" s="73">
        <v>0</v>
      </c>
      <c r="AW11" s="73">
        <v>0</v>
      </c>
      <c r="AX11" s="66"/>
      <c r="AY11" s="52"/>
      <c r="AZ11" s="73">
        <v>0</v>
      </c>
      <c r="BA11" s="73">
        <v>0</v>
      </c>
      <c r="BB11" s="66"/>
      <c r="BC11" s="52"/>
      <c r="BD11" s="73">
        <v>0</v>
      </c>
      <c r="BE11" s="73">
        <v>0</v>
      </c>
      <c r="BF11" s="66"/>
      <c r="BG11" s="52"/>
      <c r="BH11" s="73">
        <v>0</v>
      </c>
      <c r="BI11" s="73">
        <v>0</v>
      </c>
      <c r="BJ11" s="66"/>
      <c r="BK11" s="52"/>
      <c r="BL11" s="73">
        <v>0</v>
      </c>
      <c r="BM11" s="73">
        <v>0</v>
      </c>
      <c r="BN11" s="66"/>
      <c r="BO11" s="52"/>
      <c r="BP11" s="73">
        <v>0</v>
      </c>
      <c r="BQ11" s="73">
        <v>0</v>
      </c>
      <c r="BR11" s="66"/>
      <c r="BS11" s="52"/>
      <c r="BT11" s="73">
        <v>0</v>
      </c>
      <c r="BU11" s="73">
        <v>0</v>
      </c>
      <c r="BV11" s="66"/>
      <c r="BW11" s="52"/>
      <c r="BX11" s="73">
        <v>0</v>
      </c>
      <c r="BY11" s="73">
        <v>0</v>
      </c>
      <c r="BZ11" s="66"/>
      <c r="CA11" s="52"/>
      <c r="CB11" s="73">
        <v>0</v>
      </c>
      <c r="CC11" s="73">
        <v>0</v>
      </c>
      <c r="CD11" s="66"/>
      <c r="CE11" s="52"/>
      <c r="CF11" s="73">
        <v>0</v>
      </c>
      <c r="CG11" s="73">
        <v>0</v>
      </c>
      <c r="CH11" s="66"/>
      <c r="CI11" s="52"/>
      <c r="CJ11" s="73">
        <v>0</v>
      </c>
      <c r="CK11" s="73">
        <v>0</v>
      </c>
      <c r="CL11" s="66"/>
      <c r="CM11" s="52"/>
      <c r="CN11" s="73">
        <v>0</v>
      </c>
      <c r="CO11" s="73">
        <v>0</v>
      </c>
      <c r="CP11" s="66"/>
      <c r="CQ11" s="52"/>
      <c r="CR11" s="73">
        <v>0</v>
      </c>
      <c r="CS11" s="73">
        <v>0</v>
      </c>
      <c r="CT11" s="66"/>
      <c r="CU11" s="52"/>
      <c r="CV11" s="73">
        <v>0</v>
      </c>
      <c r="CW11" s="73">
        <v>0</v>
      </c>
      <c r="CX11" s="66"/>
      <c r="CY11" s="52"/>
      <c r="CZ11" s="73">
        <v>0</v>
      </c>
      <c r="DA11" s="73">
        <v>0</v>
      </c>
      <c r="DB11" s="66"/>
      <c r="DC11" s="52"/>
      <c r="DD11" s="73">
        <v>0</v>
      </c>
      <c r="DE11" s="73">
        <v>0</v>
      </c>
      <c r="DF11" s="66"/>
      <c r="DG11" s="52"/>
      <c r="DH11" s="73">
        <v>0</v>
      </c>
      <c r="DI11" s="73">
        <v>0</v>
      </c>
      <c r="DJ11" s="66"/>
      <c r="DK11" s="52"/>
      <c r="DL11" s="73">
        <v>0</v>
      </c>
      <c r="DM11" s="73">
        <v>0</v>
      </c>
      <c r="DN11" s="66"/>
      <c r="DO11" s="52"/>
      <c r="DP11" s="73">
        <v>0</v>
      </c>
      <c r="DQ11" s="73">
        <v>0</v>
      </c>
      <c r="DR11" s="66"/>
      <c r="DS11" s="52"/>
      <c r="DT11" s="73">
        <v>0</v>
      </c>
      <c r="DU11" s="73">
        <v>0</v>
      </c>
    </row>
    <row r="12" spans="1:125" s="50" customFormat="1" ht="12" customHeight="1">
      <c r="A12" s="53" t="s">
        <v>414</v>
      </c>
      <c r="B12" s="54" t="s">
        <v>464</v>
      </c>
      <c r="C12" s="53" t="s">
        <v>465</v>
      </c>
      <c r="D12" s="75">
        <f t="shared" si="0"/>
        <v>0</v>
      </c>
      <c r="E12" s="75">
        <f t="shared" si="1"/>
        <v>150616</v>
      </c>
      <c r="F12" s="54" t="s">
        <v>458</v>
      </c>
      <c r="G12" s="53" t="s">
        <v>459</v>
      </c>
      <c r="H12" s="75">
        <v>0</v>
      </c>
      <c r="I12" s="75">
        <v>10096</v>
      </c>
      <c r="J12" s="54" t="s">
        <v>488</v>
      </c>
      <c r="K12" s="53" t="s">
        <v>489</v>
      </c>
      <c r="L12" s="75">
        <v>0</v>
      </c>
      <c r="M12" s="75">
        <v>97300</v>
      </c>
      <c r="N12" s="54" t="s">
        <v>510</v>
      </c>
      <c r="O12" s="53" t="s">
        <v>511</v>
      </c>
      <c r="P12" s="75">
        <v>0</v>
      </c>
      <c r="Q12" s="75">
        <v>43220</v>
      </c>
      <c r="R12" s="54"/>
      <c r="S12" s="53"/>
      <c r="T12" s="75">
        <v>0</v>
      </c>
      <c r="U12" s="75">
        <v>0</v>
      </c>
      <c r="V12" s="54"/>
      <c r="W12" s="53"/>
      <c r="X12" s="75">
        <v>0</v>
      </c>
      <c r="Y12" s="75">
        <v>0</v>
      </c>
      <c r="Z12" s="54"/>
      <c r="AA12" s="53"/>
      <c r="AB12" s="75">
        <v>0</v>
      </c>
      <c r="AC12" s="75">
        <v>0</v>
      </c>
      <c r="AD12" s="54"/>
      <c r="AE12" s="53"/>
      <c r="AF12" s="75">
        <v>0</v>
      </c>
      <c r="AG12" s="75">
        <v>0</v>
      </c>
      <c r="AH12" s="54"/>
      <c r="AI12" s="53"/>
      <c r="AJ12" s="75">
        <v>0</v>
      </c>
      <c r="AK12" s="75">
        <v>0</v>
      </c>
      <c r="AL12" s="54"/>
      <c r="AM12" s="53"/>
      <c r="AN12" s="75">
        <v>0</v>
      </c>
      <c r="AO12" s="75">
        <v>0</v>
      </c>
      <c r="AP12" s="54"/>
      <c r="AQ12" s="53"/>
      <c r="AR12" s="75">
        <v>0</v>
      </c>
      <c r="AS12" s="75">
        <v>0</v>
      </c>
      <c r="AT12" s="54"/>
      <c r="AU12" s="53"/>
      <c r="AV12" s="75">
        <v>0</v>
      </c>
      <c r="AW12" s="75">
        <v>0</v>
      </c>
      <c r="AX12" s="54"/>
      <c r="AY12" s="53"/>
      <c r="AZ12" s="75">
        <v>0</v>
      </c>
      <c r="BA12" s="75">
        <v>0</v>
      </c>
      <c r="BB12" s="54"/>
      <c r="BC12" s="53"/>
      <c r="BD12" s="75">
        <v>0</v>
      </c>
      <c r="BE12" s="75">
        <v>0</v>
      </c>
      <c r="BF12" s="54"/>
      <c r="BG12" s="53"/>
      <c r="BH12" s="75">
        <v>0</v>
      </c>
      <c r="BI12" s="75">
        <v>0</v>
      </c>
      <c r="BJ12" s="54"/>
      <c r="BK12" s="53"/>
      <c r="BL12" s="75">
        <v>0</v>
      </c>
      <c r="BM12" s="75">
        <v>0</v>
      </c>
      <c r="BN12" s="54"/>
      <c r="BO12" s="53"/>
      <c r="BP12" s="75">
        <v>0</v>
      </c>
      <c r="BQ12" s="75">
        <v>0</v>
      </c>
      <c r="BR12" s="54"/>
      <c r="BS12" s="53"/>
      <c r="BT12" s="75">
        <v>0</v>
      </c>
      <c r="BU12" s="75">
        <v>0</v>
      </c>
      <c r="BV12" s="54"/>
      <c r="BW12" s="53"/>
      <c r="BX12" s="75">
        <v>0</v>
      </c>
      <c r="BY12" s="75">
        <v>0</v>
      </c>
      <c r="BZ12" s="54"/>
      <c r="CA12" s="53"/>
      <c r="CB12" s="75">
        <v>0</v>
      </c>
      <c r="CC12" s="75">
        <v>0</v>
      </c>
      <c r="CD12" s="54"/>
      <c r="CE12" s="53"/>
      <c r="CF12" s="75">
        <v>0</v>
      </c>
      <c r="CG12" s="75">
        <v>0</v>
      </c>
      <c r="CH12" s="54"/>
      <c r="CI12" s="53"/>
      <c r="CJ12" s="75">
        <v>0</v>
      </c>
      <c r="CK12" s="75">
        <v>0</v>
      </c>
      <c r="CL12" s="54"/>
      <c r="CM12" s="53"/>
      <c r="CN12" s="75">
        <v>0</v>
      </c>
      <c r="CO12" s="75">
        <v>0</v>
      </c>
      <c r="CP12" s="54"/>
      <c r="CQ12" s="53"/>
      <c r="CR12" s="75">
        <v>0</v>
      </c>
      <c r="CS12" s="75">
        <v>0</v>
      </c>
      <c r="CT12" s="54"/>
      <c r="CU12" s="53"/>
      <c r="CV12" s="75">
        <v>0</v>
      </c>
      <c r="CW12" s="75">
        <v>0</v>
      </c>
      <c r="CX12" s="54"/>
      <c r="CY12" s="53"/>
      <c r="CZ12" s="75">
        <v>0</v>
      </c>
      <c r="DA12" s="75">
        <v>0</v>
      </c>
      <c r="DB12" s="54"/>
      <c r="DC12" s="53"/>
      <c r="DD12" s="75">
        <v>0</v>
      </c>
      <c r="DE12" s="75">
        <v>0</v>
      </c>
      <c r="DF12" s="54"/>
      <c r="DG12" s="53"/>
      <c r="DH12" s="75">
        <v>0</v>
      </c>
      <c r="DI12" s="75">
        <v>0</v>
      </c>
      <c r="DJ12" s="54"/>
      <c r="DK12" s="53"/>
      <c r="DL12" s="75">
        <v>0</v>
      </c>
      <c r="DM12" s="75">
        <v>0</v>
      </c>
      <c r="DN12" s="54"/>
      <c r="DO12" s="53"/>
      <c r="DP12" s="75">
        <v>0</v>
      </c>
      <c r="DQ12" s="75">
        <v>0</v>
      </c>
      <c r="DR12" s="54"/>
      <c r="DS12" s="53"/>
      <c r="DT12" s="75">
        <v>0</v>
      </c>
      <c r="DU12" s="75">
        <v>0</v>
      </c>
    </row>
    <row r="13" spans="1:125" s="50" customFormat="1" ht="12" customHeight="1">
      <c r="A13" s="53" t="s">
        <v>414</v>
      </c>
      <c r="B13" s="54" t="s">
        <v>494</v>
      </c>
      <c r="C13" s="53" t="s">
        <v>577</v>
      </c>
      <c r="D13" s="75">
        <f t="shared" si="0"/>
        <v>215635</v>
      </c>
      <c r="E13" s="75">
        <f t="shared" si="1"/>
        <v>0</v>
      </c>
      <c r="F13" s="54" t="s">
        <v>578</v>
      </c>
      <c r="G13" s="53" t="s">
        <v>579</v>
      </c>
      <c r="H13" s="75">
        <v>189990</v>
      </c>
      <c r="I13" s="75">
        <v>0</v>
      </c>
      <c r="J13" s="54" t="s">
        <v>490</v>
      </c>
      <c r="K13" s="53" t="s">
        <v>491</v>
      </c>
      <c r="L13" s="75">
        <v>25645</v>
      </c>
      <c r="M13" s="75">
        <v>0</v>
      </c>
      <c r="N13" s="54"/>
      <c r="O13" s="53"/>
      <c r="P13" s="75">
        <v>0</v>
      </c>
      <c r="Q13" s="75">
        <v>0</v>
      </c>
      <c r="R13" s="54"/>
      <c r="S13" s="53"/>
      <c r="T13" s="75">
        <v>0</v>
      </c>
      <c r="U13" s="75">
        <v>0</v>
      </c>
      <c r="V13" s="54"/>
      <c r="W13" s="53"/>
      <c r="X13" s="75">
        <v>0</v>
      </c>
      <c r="Y13" s="75">
        <v>0</v>
      </c>
      <c r="Z13" s="54"/>
      <c r="AA13" s="53"/>
      <c r="AB13" s="75">
        <v>0</v>
      </c>
      <c r="AC13" s="75">
        <v>0</v>
      </c>
      <c r="AD13" s="54"/>
      <c r="AE13" s="53"/>
      <c r="AF13" s="75">
        <v>0</v>
      </c>
      <c r="AG13" s="75">
        <v>0</v>
      </c>
      <c r="AH13" s="54"/>
      <c r="AI13" s="53"/>
      <c r="AJ13" s="75">
        <v>0</v>
      </c>
      <c r="AK13" s="75">
        <v>0</v>
      </c>
      <c r="AL13" s="54"/>
      <c r="AM13" s="53"/>
      <c r="AN13" s="75">
        <v>0</v>
      </c>
      <c r="AO13" s="75">
        <v>0</v>
      </c>
      <c r="AP13" s="54"/>
      <c r="AQ13" s="53"/>
      <c r="AR13" s="75">
        <v>0</v>
      </c>
      <c r="AS13" s="75">
        <v>0</v>
      </c>
      <c r="AT13" s="54"/>
      <c r="AU13" s="53"/>
      <c r="AV13" s="75">
        <v>0</v>
      </c>
      <c r="AW13" s="75">
        <v>0</v>
      </c>
      <c r="AX13" s="54"/>
      <c r="AY13" s="53"/>
      <c r="AZ13" s="75">
        <v>0</v>
      </c>
      <c r="BA13" s="75">
        <v>0</v>
      </c>
      <c r="BB13" s="54"/>
      <c r="BC13" s="53"/>
      <c r="BD13" s="75">
        <v>0</v>
      </c>
      <c r="BE13" s="75">
        <v>0</v>
      </c>
      <c r="BF13" s="54"/>
      <c r="BG13" s="53"/>
      <c r="BH13" s="75">
        <v>0</v>
      </c>
      <c r="BI13" s="75">
        <v>0</v>
      </c>
      <c r="BJ13" s="54"/>
      <c r="BK13" s="53"/>
      <c r="BL13" s="75">
        <v>0</v>
      </c>
      <c r="BM13" s="75">
        <v>0</v>
      </c>
      <c r="BN13" s="54"/>
      <c r="BO13" s="53"/>
      <c r="BP13" s="75">
        <v>0</v>
      </c>
      <c r="BQ13" s="75">
        <v>0</v>
      </c>
      <c r="BR13" s="54"/>
      <c r="BS13" s="53"/>
      <c r="BT13" s="75">
        <v>0</v>
      </c>
      <c r="BU13" s="75">
        <v>0</v>
      </c>
      <c r="BV13" s="54"/>
      <c r="BW13" s="53"/>
      <c r="BX13" s="75">
        <v>0</v>
      </c>
      <c r="BY13" s="75">
        <v>0</v>
      </c>
      <c r="BZ13" s="54"/>
      <c r="CA13" s="53"/>
      <c r="CB13" s="75">
        <v>0</v>
      </c>
      <c r="CC13" s="75">
        <v>0</v>
      </c>
      <c r="CD13" s="54"/>
      <c r="CE13" s="53"/>
      <c r="CF13" s="75">
        <v>0</v>
      </c>
      <c r="CG13" s="75">
        <v>0</v>
      </c>
      <c r="CH13" s="54"/>
      <c r="CI13" s="53"/>
      <c r="CJ13" s="75">
        <v>0</v>
      </c>
      <c r="CK13" s="75">
        <v>0</v>
      </c>
      <c r="CL13" s="54"/>
      <c r="CM13" s="53"/>
      <c r="CN13" s="75">
        <v>0</v>
      </c>
      <c r="CO13" s="75">
        <v>0</v>
      </c>
      <c r="CP13" s="54"/>
      <c r="CQ13" s="53"/>
      <c r="CR13" s="75">
        <v>0</v>
      </c>
      <c r="CS13" s="75">
        <v>0</v>
      </c>
      <c r="CT13" s="54"/>
      <c r="CU13" s="53"/>
      <c r="CV13" s="75">
        <v>0</v>
      </c>
      <c r="CW13" s="75">
        <v>0</v>
      </c>
      <c r="CX13" s="54"/>
      <c r="CY13" s="53"/>
      <c r="CZ13" s="75">
        <v>0</v>
      </c>
      <c r="DA13" s="75">
        <v>0</v>
      </c>
      <c r="DB13" s="54"/>
      <c r="DC13" s="53"/>
      <c r="DD13" s="75">
        <v>0</v>
      </c>
      <c r="DE13" s="75">
        <v>0</v>
      </c>
      <c r="DF13" s="54"/>
      <c r="DG13" s="53"/>
      <c r="DH13" s="75">
        <v>0</v>
      </c>
      <c r="DI13" s="75">
        <v>0</v>
      </c>
      <c r="DJ13" s="54"/>
      <c r="DK13" s="53"/>
      <c r="DL13" s="75">
        <v>0</v>
      </c>
      <c r="DM13" s="75">
        <v>0</v>
      </c>
      <c r="DN13" s="54"/>
      <c r="DO13" s="53"/>
      <c r="DP13" s="75">
        <v>0</v>
      </c>
      <c r="DQ13" s="75">
        <v>0</v>
      </c>
      <c r="DR13" s="54"/>
      <c r="DS13" s="53"/>
      <c r="DT13" s="75">
        <v>0</v>
      </c>
      <c r="DU13" s="75">
        <v>0</v>
      </c>
    </row>
    <row r="14" spans="1:125" s="50" customFormat="1" ht="12" customHeight="1">
      <c r="A14" s="53" t="s">
        <v>414</v>
      </c>
      <c r="B14" s="54" t="s">
        <v>514</v>
      </c>
      <c r="C14" s="53" t="s">
        <v>515</v>
      </c>
      <c r="D14" s="75">
        <f t="shared" si="0"/>
        <v>147335</v>
      </c>
      <c r="E14" s="75">
        <f t="shared" si="1"/>
        <v>161726</v>
      </c>
      <c r="F14" s="54" t="s">
        <v>512</v>
      </c>
      <c r="G14" s="53" t="s">
        <v>513</v>
      </c>
      <c r="H14" s="75">
        <v>66748</v>
      </c>
      <c r="I14" s="75">
        <v>96504</v>
      </c>
      <c r="J14" s="54" t="s">
        <v>516</v>
      </c>
      <c r="K14" s="53" t="s">
        <v>517</v>
      </c>
      <c r="L14" s="75">
        <v>80587</v>
      </c>
      <c r="M14" s="75">
        <v>65222</v>
      </c>
      <c r="N14" s="54"/>
      <c r="O14" s="53"/>
      <c r="P14" s="75">
        <v>0</v>
      </c>
      <c r="Q14" s="75">
        <v>0</v>
      </c>
      <c r="R14" s="54"/>
      <c r="S14" s="53"/>
      <c r="T14" s="75">
        <v>0</v>
      </c>
      <c r="U14" s="75">
        <v>0</v>
      </c>
      <c r="V14" s="54"/>
      <c r="W14" s="53"/>
      <c r="X14" s="75">
        <v>0</v>
      </c>
      <c r="Y14" s="75">
        <v>0</v>
      </c>
      <c r="Z14" s="54"/>
      <c r="AA14" s="53"/>
      <c r="AB14" s="75">
        <v>0</v>
      </c>
      <c r="AC14" s="75">
        <v>0</v>
      </c>
      <c r="AD14" s="54"/>
      <c r="AE14" s="53"/>
      <c r="AF14" s="75">
        <v>0</v>
      </c>
      <c r="AG14" s="75">
        <v>0</v>
      </c>
      <c r="AH14" s="54"/>
      <c r="AI14" s="53"/>
      <c r="AJ14" s="75">
        <v>0</v>
      </c>
      <c r="AK14" s="75">
        <v>0</v>
      </c>
      <c r="AL14" s="54"/>
      <c r="AM14" s="53"/>
      <c r="AN14" s="75">
        <v>0</v>
      </c>
      <c r="AO14" s="75">
        <v>0</v>
      </c>
      <c r="AP14" s="54"/>
      <c r="AQ14" s="53"/>
      <c r="AR14" s="75">
        <v>0</v>
      </c>
      <c r="AS14" s="75">
        <v>0</v>
      </c>
      <c r="AT14" s="54"/>
      <c r="AU14" s="53"/>
      <c r="AV14" s="75">
        <v>0</v>
      </c>
      <c r="AW14" s="75">
        <v>0</v>
      </c>
      <c r="AX14" s="54"/>
      <c r="AY14" s="53"/>
      <c r="AZ14" s="75">
        <v>0</v>
      </c>
      <c r="BA14" s="75">
        <v>0</v>
      </c>
      <c r="BB14" s="54"/>
      <c r="BC14" s="53"/>
      <c r="BD14" s="75">
        <v>0</v>
      </c>
      <c r="BE14" s="75">
        <v>0</v>
      </c>
      <c r="BF14" s="54"/>
      <c r="BG14" s="53"/>
      <c r="BH14" s="75">
        <v>0</v>
      </c>
      <c r="BI14" s="75">
        <v>0</v>
      </c>
      <c r="BJ14" s="54"/>
      <c r="BK14" s="53"/>
      <c r="BL14" s="75">
        <v>0</v>
      </c>
      <c r="BM14" s="75">
        <v>0</v>
      </c>
      <c r="BN14" s="54"/>
      <c r="BO14" s="53"/>
      <c r="BP14" s="75">
        <v>0</v>
      </c>
      <c r="BQ14" s="75">
        <v>0</v>
      </c>
      <c r="BR14" s="54"/>
      <c r="BS14" s="53"/>
      <c r="BT14" s="75">
        <v>0</v>
      </c>
      <c r="BU14" s="75">
        <v>0</v>
      </c>
      <c r="BV14" s="54"/>
      <c r="BW14" s="53"/>
      <c r="BX14" s="75">
        <v>0</v>
      </c>
      <c r="BY14" s="75">
        <v>0</v>
      </c>
      <c r="BZ14" s="54"/>
      <c r="CA14" s="53"/>
      <c r="CB14" s="75">
        <v>0</v>
      </c>
      <c r="CC14" s="75">
        <v>0</v>
      </c>
      <c r="CD14" s="54"/>
      <c r="CE14" s="53"/>
      <c r="CF14" s="75">
        <v>0</v>
      </c>
      <c r="CG14" s="75">
        <v>0</v>
      </c>
      <c r="CH14" s="54"/>
      <c r="CI14" s="53"/>
      <c r="CJ14" s="75">
        <v>0</v>
      </c>
      <c r="CK14" s="75">
        <v>0</v>
      </c>
      <c r="CL14" s="54"/>
      <c r="CM14" s="53"/>
      <c r="CN14" s="75">
        <v>0</v>
      </c>
      <c r="CO14" s="75">
        <v>0</v>
      </c>
      <c r="CP14" s="54"/>
      <c r="CQ14" s="53"/>
      <c r="CR14" s="75">
        <v>0</v>
      </c>
      <c r="CS14" s="75">
        <v>0</v>
      </c>
      <c r="CT14" s="54"/>
      <c r="CU14" s="53"/>
      <c r="CV14" s="75">
        <v>0</v>
      </c>
      <c r="CW14" s="75">
        <v>0</v>
      </c>
      <c r="CX14" s="54"/>
      <c r="CY14" s="53"/>
      <c r="CZ14" s="75">
        <v>0</v>
      </c>
      <c r="DA14" s="75">
        <v>0</v>
      </c>
      <c r="DB14" s="54"/>
      <c r="DC14" s="53"/>
      <c r="DD14" s="75">
        <v>0</v>
      </c>
      <c r="DE14" s="75">
        <v>0</v>
      </c>
      <c r="DF14" s="54"/>
      <c r="DG14" s="53"/>
      <c r="DH14" s="75">
        <v>0</v>
      </c>
      <c r="DI14" s="75">
        <v>0</v>
      </c>
      <c r="DJ14" s="54"/>
      <c r="DK14" s="53"/>
      <c r="DL14" s="75">
        <v>0</v>
      </c>
      <c r="DM14" s="75">
        <v>0</v>
      </c>
      <c r="DN14" s="54"/>
      <c r="DO14" s="53"/>
      <c r="DP14" s="75">
        <v>0</v>
      </c>
      <c r="DQ14" s="75">
        <v>0</v>
      </c>
      <c r="DR14" s="54"/>
      <c r="DS14" s="53"/>
      <c r="DT14" s="75">
        <v>0</v>
      </c>
      <c r="DU14" s="75">
        <v>0</v>
      </c>
    </row>
    <row r="15" spans="1:125" s="50" customFormat="1" ht="12" customHeight="1">
      <c r="A15" s="53" t="s">
        <v>414</v>
      </c>
      <c r="B15" s="54" t="s">
        <v>492</v>
      </c>
      <c r="C15" s="53" t="s">
        <v>493</v>
      </c>
      <c r="D15" s="75">
        <f t="shared" si="0"/>
        <v>17686</v>
      </c>
      <c r="E15" s="75">
        <f t="shared" si="1"/>
        <v>0</v>
      </c>
      <c r="F15" s="54" t="s">
        <v>578</v>
      </c>
      <c r="G15" s="53" t="s">
        <v>579</v>
      </c>
      <c r="H15" s="75">
        <v>5861</v>
      </c>
      <c r="I15" s="75">
        <v>0</v>
      </c>
      <c r="J15" s="54" t="s">
        <v>490</v>
      </c>
      <c r="K15" s="53" t="s">
        <v>491</v>
      </c>
      <c r="L15" s="75">
        <v>6038</v>
      </c>
      <c r="M15" s="75">
        <v>0</v>
      </c>
      <c r="N15" s="54" t="s">
        <v>498</v>
      </c>
      <c r="O15" s="53" t="s">
        <v>499</v>
      </c>
      <c r="P15" s="75">
        <v>5787</v>
      </c>
      <c r="Q15" s="75">
        <v>0</v>
      </c>
      <c r="R15" s="54"/>
      <c r="S15" s="53"/>
      <c r="T15" s="75">
        <v>0</v>
      </c>
      <c r="U15" s="75">
        <v>0</v>
      </c>
      <c r="V15" s="54"/>
      <c r="W15" s="53"/>
      <c r="X15" s="75">
        <v>0</v>
      </c>
      <c r="Y15" s="75">
        <v>0</v>
      </c>
      <c r="Z15" s="54"/>
      <c r="AA15" s="53"/>
      <c r="AB15" s="75">
        <v>0</v>
      </c>
      <c r="AC15" s="75">
        <v>0</v>
      </c>
      <c r="AD15" s="54"/>
      <c r="AE15" s="53"/>
      <c r="AF15" s="75">
        <v>0</v>
      </c>
      <c r="AG15" s="75">
        <v>0</v>
      </c>
      <c r="AH15" s="54"/>
      <c r="AI15" s="53"/>
      <c r="AJ15" s="75">
        <v>0</v>
      </c>
      <c r="AK15" s="75">
        <v>0</v>
      </c>
      <c r="AL15" s="54"/>
      <c r="AM15" s="53"/>
      <c r="AN15" s="75">
        <v>0</v>
      </c>
      <c r="AO15" s="75">
        <v>0</v>
      </c>
      <c r="AP15" s="54"/>
      <c r="AQ15" s="53"/>
      <c r="AR15" s="75">
        <v>0</v>
      </c>
      <c r="AS15" s="75">
        <v>0</v>
      </c>
      <c r="AT15" s="54"/>
      <c r="AU15" s="53"/>
      <c r="AV15" s="75">
        <v>0</v>
      </c>
      <c r="AW15" s="75">
        <v>0</v>
      </c>
      <c r="AX15" s="54"/>
      <c r="AY15" s="53"/>
      <c r="AZ15" s="75">
        <v>0</v>
      </c>
      <c r="BA15" s="75">
        <v>0</v>
      </c>
      <c r="BB15" s="54"/>
      <c r="BC15" s="53"/>
      <c r="BD15" s="75">
        <v>0</v>
      </c>
      <c r="BE15" s="75">
        <v>0</v>
      </c>
      <c r="BF15" s="54"/>
      <c r="BG15" s="53"/>
      <c r="BH15" s="75">
        <v>0</v>
      </c>
      <c r="BI15" s="75">
        <v>0</v>
      </c>
      <c r="BJ15" s="54"/>
      <c r="BK15" s="53"/>
      <c r="BL15" s="75">
        <v>0</v>
      </c>
      <c r="BM15" s="75">
        <v>0</v>
      </c>
      <c r="BN15" s="54"/>
      <c r="BO15" s="53"/>
      <c r="BP15" s="75">
        <v>0</v>
      </c>
      <c r="BQ15" s="75">
        <v>0</v>
      </c>
      <c r="BR15" s="54"/>
      <c r="BS15" s="53"/>
      <c r="BT15" s="75">
        <v>0</v>
      </c>
      <c r="BU15" s="75">
        <v>0</v>
      </c>
      <c r="BV15" s="54"/>
      <c r="BW15" s="53"/>
      <c r="BX15" s="75">
        <v>0</v>
      </c>
      <c r="BY15" s="75">
        <v>0</v>
      </c>
      <c r="BZ15" s="54"/>
      <c r="CA15" s="53"/>
      <c r="CB15" s="75">
        <v>0</v>
      </c>
      <c r="CC15" s="75">
        <v>0</v>
      </c>
      <c r="CD15" s="54"/>
      <c r="CE15" s="53"/>
      <c r="CF15" s="75">
        <v>0</v>
      </c>
      <c r="CG15" s="75">
        <v>0</v>
      </c>
      <c r="CH15" s="54"/>
      <c r="CI15" s="53"/>
      <c r="CJ15" s="75">
        <v>0</v>
      </c>
      <c r="CK15" s="75">
        <v>0</v>
      </c>
      <c r="CL15" s="54"/>
      <c r="CM15" s="53"/>
      <c r="CN15" s="75">
        <v>0</v>
      </c>
      <c r="CO15" s="75">
        <v>0</v>
      </c>
      <c r="CP15" s="54"/>
      <c r="CQ15" s="53"/>
      <c r="CR15" s="75">
        <v>0</v>
      </c>
      <c r="CS15" s="75">
        <v>0</v>
      </c>
      <c r="CT15" s="54"/>
      <c r="CU15" s="53"/>
      <c r="CV15" s="75">
        <v>0</v>
      </c>
      <c r="CW15" s="75">
        <v>0</v>
      </c>
      <c r="CX15" s="54"/>
      <c r="CY15" s="53"/>
      <c r="CZ15" s="75">
        <v>0</v>
      </c>
      <c r="DA15" s="75">
        <v>0</v>
      </c>
      <c r="DB15" s="54"/>
      <c r="DC15" s="53"/>
      <c r="DD15" s="75">
        <v>0</v>
      </c>
      <c r="DE15" s="75">
        <v>0</v>
      </c>
      <c r="DF15" s="54"/>
      <c r="DG15" s="53"/>
      <c r="DH15" s="75">
        <v>0</v>
      </c>
      <c r="DI15" s="75">
        <v>0</v>
      </c>
      <c r="DJ15" s="54"/>
      <c r="DK15" s="53"/>
      <c r="DL15" s="75">
        <v>0</v>
      </c>
      <c r="DM15" s="75">
        <v>0</v>
      </c>
      <c r="DN15" s="54"/>
      <c r="DO15" s="53"/>
      <c r="DP15" s="75">
        <v>0</v>
      </c>
      <c r="DQ15" s="75">
        <v>0</v>
      </c>
      <c r="DR15" s="54"/>
      <c r="DS15" s="53"/>
      <c r="DT15" s="75">
        <v>0</v>
      </c>
      <c r="DU15" s="75">
        <v>0</v>
      </c>
    </row>
    <row r="16" spans="1:125" s="50" customFormat="1" ht="12" customHeight="1">
      <c r="A16" s="53" t="s">
        <v>414</v>
      </c>
      <c r="B16" s="54" t="s">
        <v>421</v>
      </c>
      <c r="C16" s="53" t="s">
        <v>422</v>
      </c>
      <c r="D16" s="75">
        <f t="shared" si="0"/>
        <v>433138</v>
      </c>
      <c r="E16" s="75">
        <f t="shared" si="1"/>
        <v>0</v>
      </c>
      <c r="F16" s="54" t="s">
        <v>580</v>
      </c>
      <c r="G16" s="53" t="s">
        <v>581</v>
      </c>
      <c r="H16" s="75">
        <v>340431</v>
      </c>
      <c r="I16" s="75">
        <v>0</v>
      </c>
      <c r="J16" s="54" t="s">
        <v>582</v>
      </c>
      <c r="K16" s="53" t="s">
        <v>583</v>
      </c>
      <c r="L16" s="75">
        <v>92707</v>
      </c>
      <c r="M16" s="75">
        <v>0</v>
      </c>
      <c r="N16" s="54"/>
      <c r="O16" s="53"/>
      <c r="P16" s="75">
        <v>0</v>
      </c>
      <c r="Q16" s="75">
        <v>0</v>
      </c>
      <c r="R16" s="54"/>
      <c r="S16" s="53"/>
      <c r="T16" s="75">
        <v>0</v>
      </c>
      <c r="U16" s="75">
        <v>0</v>
      </c>
      <c r="V16" s="54"/>
      <c r="W16" s="53"/>
      <c r="X16" s="75">
        <v>0</v>
      </c>
      <c r="Y16" s="75">
        <v>0</v>
      </c>
      <c r="Z16" s="54"/>
      <c r="AA16" s="53"/>
      <c r="AB16" s="75">
        <v>0</v>
      </c>
      <c r="AC16" s="75">
        <v>0</v>
      </c>
      <c r="AD16" s="54"/>
      <c r="AE16" s="53"/>
      <c r="AF16" s="75">
        <v>0</v>
      </c>
      <c r="AG16" s="75">
        <v>0</v>
      </c>
      <c r="AH16" s="54"/>
      <c r="AI16" s="53"/>
      <c r="AJ16" s="75">
        <v>0</v>
      </c>
      <c r="AK16" s="75">
        <v>0</v>
      </c>
      <c r="AL16" s="54"/>
      <c r="AM16" s="53"/>
      <c r="AN16" s="75">
        <v>0</v>
      </c>
      <c r="AO16" s="75">
        <v>0</v>
      </c>
      <c r="AP16" s="54"/>
      <c r="AQ16" s="53"/>
      <c r="AR16" s="75">
        <v>0</v>
      </c>
      <c r="AS16" s="75">
        <v>0</v>
      </c>
      <c r="AT16" s="54"/>
      <c r="AU16" s="53"/>
      <c r="AV16" s="75">
        <v>0</v>
      </c>
      <c r="AW16" s="75">
        <v>0</v>
      </c>
      <c r="AX16" s="54"/>
      <c r="AY16" s="53"/>
      <c r="AZ16" s="75">
        <v>0</v>
      </c>
      <c r="BA16" s="75">
        <v>0</v>
      </c>
      <c r="BB16" s="54"/>
      <c r="BC16" s="53"/>
      <c r="BD16" s="75">
        <v>0</v>
      </c>
      <c r="BE16" s="75">
        <v>0</v>
      </c>
      <c r="BF16" s="54"/>
      <c r="BG16" s="53"/>
      <c r="BH16" s="75">
        <v>0</v>
      </c>
      <c r="BI16" s="75">
        <v>0</v>
      </c>
      <c r="BJ16" s="54"/>
      <c r="BK16" s="53"/>
      <c r="BL16" s="75">
        <v>0</v>
      </c>
      <c r="BM16" s="75">
        <v>0</v>
      </c>
      <c r="BN16" s="54"/>
      <c r="BO16" s="53"/>
      <c r="BP16" s="75">
        <v>0</v>
      </c>
      <c r="BQ16" s="75">
        <v>0</v>
      </c>
      <c r="BR16" s="54"/>
      <c r="BS16" s="53"/>
      <c r="BT16" s="75">
        <v>0</v>
      </c>
      <c r="BU16" s="75">
        <v>0</v>
      </c>
      <c r="BV16" s="54"/>
      <c r="BW16" s="53"/>
      <c r="BX16" s="75">
        <v>0</v>
      </c>
      <c r="BY16" s="75">
        <v>0</v>
      </c>
      <c r="BZ16" s="54"/>
      <c r="CA16" s="53"/>
      <c r="CB16" s="75">
        <v>0</v>
      </c>
      <c r="CC16" s="75">
        <v>0</v>
      </c>
      <c r="CD16" s="54"/>
      <c r="CE16" s="53"/>
      <c r="CF16" s="75">
        <v>0</v>
      </c>
      <c r="CG16" s="75">
        <v>0</v>
      </c>
      <c r="CH16" s="54"/>
      <c r="CI16" s="53"/>
      <c r="CJ16" s="75">
        <v>0</v>
      </c>
      <c r="CK16" s="75">
        <v>0</v>
      </c>
      <c r="CL16" s="54"/>
      <c r="CM16" s="53"/>
      <c r="CN16" s="75">
        <v>0</v>
      </c>
      <c r="CO16" s="75">
        <v>0</v>
      </c>
      <c r="CP16" s="54"/>
      <c r="CQ16" s="53"/>
      <c r="CR16" s="75">
        <v>0</v>
      </c>
      <c r="CS16" s="75">
        <v>0</v>
      </c>
      <c r="CT16" s="54"/>
      <c r="CU16" s="53"/>
      <c r="CV16" s="75">
        <v>0</v>
      </c>
      <c r="CW16" s="75">
        <v>0</v>
      </c>
      <c r="CX16" s="54"/>
      <c r="CY16" s="53"/>
      <c r="CZ16" s="75">
        <v>0</v>
      </c>
      <c r="DA16" s="75">
        <v>0</v>
      </c>
      <c r="DB16" s="54"/>
      <c r="DC16" s="53"/>
      <c r="DD16" s="75">
        <v>0</v>
      </c>
      <c r="DE16" s="75">
        <v>0</v>
      </c>
      <c r="DF16" s="54"/>
      <c r="DG16" s="53"/>
      <c r="DH16" s="75">
        <v>0</v>
      </c>
      <c r="DI16" s="75">
        <v>0</v>
      </c>
      <c r="DJ16" s="54"/>
      <c r="DK16" s="53"/>
      <c r="DL16" s="75">
        <v>0</v>
      </c>
      <c r="DM16" s="75">
        <v>0</v>
      </c>
      <c r="DN16" s="54"/>
      <c r="DO16" s="53"/>
      <c r="DP16" s="75">
        <v>0</v>
      </c>
      <c r="DQ16" s="75">
        <v>0</v>
      </c>
      <c r="DR16" s="54"/>
      <c r="DS16" s="53"/>
      <c r="DT16" s="75">
        <v>0</v>
      </c>
      <c r="DU16" s="75">
        <v>0</v>
      </c>
    </row>
    <row r="17" spans="1:125" s="50" customFormat="1" ht="12" customHeight="1">
      <c r="A17" s="53" t="s">
        <v>584</v>
      </c>
      <c r="B17" s="54" t="s">
        <v>585</v>
      </c>
      <c r="C17" s="53" t="s">
        <v>586</v>
      </c>
      <c r="D17" s="75">
        <f t="shared" si="0"/>
        <v>455946</v>
      </c>
      <c r="E17" s="75">
        <f t="shared" si="1"/>
        <v>0</v>
      </c>
      <c r="F17" s="54" t="s">
        <v>524</v>
      </c>
      <c r="G17" s="53" t="s">
        <v>525</v>
      </c>
      <c r="H17" s="75">
        <v>234071</v>
      </c>
      <c r="I17" s="75">
        <v>0</v>
      </c>
      <c r="J17" s="54" t="s">
        <v>518</v>
      </c>
      <c r="K17" s="53" t="s">
        <v>519</v>
      </c>
      <c r="L17" s="75">
        <v>221875</v>
      </c>
      <c r="M17" s="75">
        <v>0</v>
      </c>
      <c r="N17" s="54"/>
      <c r="O17" s="53"/>
      <c r="P17" s="75">
        <v>0</v>
      </c>
      <c r="Q17" s="75">
        <v>0</v>
      </c>
      <c r="R17" s="54"/>
      <c r="S17" s="53"/>
      <c r="T17" s="75">
        <v>0</v>
      </c>
      <c r="U17" s="75">
        <v>0</v>
      </c>
      <c r="V17" s="54"/>
      <c r="W17" s="53"/>
      <c r="X17" s="75">
        <v>0</v>
      </c>
      <c r="Y17" s="75">
        <v>0</v>
      </c>
      <c r="Z17" s="54"/>
      <c r="AA17" s="53"/>
      <c r="AB17" s="75">
        <v>0</v>
      </c>
      <c r="AC17" s="75">
        <v>0</v>
      </c>
      <c r="AD17" s="54"/>
      <c r="AE17" s="53"/>
      <c r="AF17" s="75">
        <v>0</v>
      </c>
      <c r="AG17" s="75">
        <v>0</v>
      </c>
      <c r="AH17" s="54"/>
      <c r="AI17" s="53"/>
      <c r="AJ17" s="75">
        <v>0</v>
      </c>
      <c r="AK17" s="75">
        <v>0</v>
      </c>
      <c r="AL17" s="54"/>
      <c r="AM17" s="53"/>
      <c r="AN17" s="75">
        <v>0</v>
      </c>
      <c r="AO17" s="75">
        <v>0</v>
      </c>
      <c r="AP17" s="54"/>
      <c r="AQ17" s="53"/>
      <c r="AR17" s="75">
        <v>0</v>
      </c>
      <c r="AS17" s="75">
        <v>0</v>
      </c>
      <c r="AT17" s="54"/>
      <c r="AU17" s="53"/>
      <c r="AV17" s="75">
        <v>0</v>
      </c>
      <c r="AW17" s="75">
        <v>0</v>
      </c>
      <c r="AX17" s="54"/>
      <c r="AY17" s="53"/>
      <c r="AZ17" s="75">
        <v>0</v>
      </c>
      <c r="BA17" s="75">
        <v>0</v>
      </c>
      <c r="BB17" s="54"/>
      <c r="BC17" s="53"/>
      <c r="BD17" s="75">
        <v>0</v>
      </c>
      <c r="BE17" s="75">
        <v>0</v>
      </c>
      <c r="BF17" s="54"/>
      <c r="BG17" s="53"/>
      <c r="BH17" s="75">
        <v>0</v>
      </c>
      <c r="BI17" s="75">
        <v>0</v>
      </c>
      <c r="BJ17" s="54"/>
      <c r="BK17" s="53"/>
      <c r="BL17" s="75">
        <v>0</v>
      </c>
      <c r="BM17" s="75">
        <v>0</v>
      </c>
      <c r="BN17" s="54"/>
      <c r="BO17" s="53"/>
      <c r="BP17" s="75">
        <v>0</v>
      </c>
      <c r="BQ17" s="75">
        <v>0</v>
      </c>
      <c r="BR17" s="54"/>
      <c r="BS17" s="53"/>
      <c r="BT17" s="75">
        <v>0</v>
      </c>
      <c r="BU17" s="75">
        <v>0</v>
      </c>
      <c r="BV17" s="54"/>
      <c r="BW17" s="53"/>
      <c r="BX17" s="75">
        <v>0</v>
      </c>
      <c r="BY17" s="75">
        <v>0</v>
      </c>
      <c r="BZ17" s="54"/>
      <c r="CA17" s="53"/>
      <c r="CB17" s="75">
        <v>0</v>
      </c>
      <c r="CC17" s="75">
        <v>0</v>
      </c>
      <c r="CD17" s="54"/>
      <c r="CE17" s="53"/>
      <c r="CF17" s="75">
        <v>0</v>
      </c>
      <c r="CG17" s="75">
        <v>0</v>
      </c>
      <c r="CH17" s="54"/>
      <c r="CI17" s="53"/>
      <c r="CJ17" s="75">
        <v>0</v>
      </c>
      <c r="CK17" s="75">
        <v>0</v>
      </c>
      <c r="CL17" s="54"/>
      <c r="CM17" s="53"/>
      <c r="CN17" s="75">
        <v>0</v>
      </c>
      <c r="CO17" s="75">
        <v>0</v>
      </c>
      <c r="CP17" s="54"/>
      <c r="CQ17" s="53"/>
      <c r="CR17" s="75">
        <v>0</v>
      </c>
      <c r="CS17" s="75">
        <v>0</v>
      </c>
      <c r="CT17" s="54"/>
      <c r="CU17" s="53"/>
      <c r="CV17" s="75">
        <v>0</v>
      </c>
      <c r="CW17" s="75">
        <v>0</v>
      </c>
      <c r="CX17" s="54"/>
      <c r="CY17" s="53"/>
      <c r="CZ17" s="75">
        <v>0</v>
      </c>
      <c r="DA17" s="75">
        <v>0</v>
      </c>
      <c r="DB17" s="54"/>
      <c r="DC17" s="53"/>
      <c r="DD17" s="75">
        <v>0</v>
      </c>
      <c r="DE17" s="75">
        <v>0</v>
      </c>
      <c r="DF17" s="54"/>
      <c r="DG17" s="53"/>
      <c r="DH17" s="75">
        <v>0</v>
      </c>
      <c r="DI17" s="75">
        <v>0</v>
      </c>
      <c r="DJ17" s="54"/>
      <c r="DK17" s="53"/>
      <c r="DL17" s="75">
        <v>0</v>
      </c>
      <c r="DM17" s="75">
        <v>0</v>
      </c>
      <c r="DN17" s="54"/>
      <c r="DO17" s="53"/>
      <c r="DP17" s="75">
        <v>0</v>
      </c>
      <c r="DQ17" s="75">
        <v>0</v>
      </c>
      <c r="DR17" s="54"/>
      <c r="DS17" s="53"/>
      <c r="DT17" s="75">
        <v>0</v>
      </c>
      <c r="DU17" s="75">
        <v>0</v>
      </c>
    </row>
    <row r="18" spans="1:125" s="50" customFormat="1" ht="12" customHeight="1">
      <c r="A18" s="53" t="s">
        <v>414</v>
      </c>
      <c r="B18" s="54" t="s">
        <v>478</v>
      </c>
      <c r="C18" s="53" t="s">
        <v>479</v>
      </c>
      <c r="D18" s="75">
        <f t="shared" si="0"/>
        <v>278704</v>
      </c>
      <c r="E18" s="75">
        <f t="shared" si="1"/>
        <v>0</v>
      </c>
      <c r="F18" s="54" t="s">
        <v>476</v>
      </c>
      <c r="G18" s="53" t="s">
        <v>477</v>
      </c>
      <c r="H18" s="75">
        <v>178371</v>
      </c>
      <c r="I18" s="75">
        <v>0</v>
      </c>
      <c r="J18" s="54" t="s">
        <v>502</v>
      </c>
      <c r="K18" s="53" t="s">
        <v>503</v>
      </c>
      <c r="L18" s="75">
        <v>100333</v>
      </c>
      <c r="M18" s="75">
        <v>0</v>
      </c>
      <c r="N18" s="54"/>
      <c r="O18" s="53"/>
      <c r="P18" s="75">
        <v>0</v>
      </c>
      <c r="Q18" s="75">
        <v>0</v>
      </c>
      <c r="R18" s="54"/>
      <c r="S18" s="53"/>
      <c r="T18" s="75">
        <v>0</v>
      </c>
      <c r="U18" s="75">
        <v>0</v>
      </c>
      <c r="V18" s="54"/>
      <c r="W18" s="53"/>
      <c r="X18" s="75">
        <v>0</v>
      </c>
      <c r="Y18" s="75">
        <v>0</v>
      </c>
      <c r="Z18" s="54"/>
      <c r="AA18" s="53"/>
      <c r="AB18" s="75">
        <v>0</v>
      </c>
      <c r="AC18" s="75">
        <v>0</v>
      </c>
      <c r="AD18" s="54"/>
      <c r="AE18" s="53"/>
      <c r="AF18" s="75">
        <v>0</v>
      </c>
      <c r="AG18" s="75">
        <v>0</v>
      </c>
      <c r="AH18" s="54"/>
      <c r="AI18" s="53"/>
      <c r="AJ18" s="75">
        <v>0</v>
      </c>
      <c r="AK18" s="75">
        <v>0</v>
      </c>
      <c r="AL18" s="54"/>
      <c r="AM18" s="53"/>
      <c r="AN18" s="75">
        <v>0</v>
      </c>
      <c r="AO18" s="75">
        <v>0</v>
      </c>
      <c r="AP18" s="54"/>
      <c r="AQ18" s="53"/>
      <c r="AR18" s="75">
        <v>0</v>
      </c>
      <c r="AS18" s="75">
        <v>0</v>
      </c>
      <c r="AT18" s="54"/>
      <c r="AU18" s="53"/>
      <c r="AV18" s="75">
        <v>0</v>
      </c>
      <c r="AW18" s="75">
        <v>0</v>
      </c>
      <c r="AX18" s="54"/>
      <c r="AY18" s="53"/>
      <c r="AZ18" s="75">
        <v>0</v>
      </c>
      <c r="BA18" s="75">
        <v>0</v>
      </c>
      <c r="BB18" s="54"/>
      <c r="BC18" s="53"/>
      <c r="BD18" s="75">
        <v>0</v>
      </c>
      <c r="BE18" s="75">
        <v>0</v>
      </c>
      <c r="BF18" s="54"/>
      <c r="BG18" s="53"/>
      <c r="BH18" s="75">
        <v>0</v>
      </c>
      <c r="BI18" s="75">
        <v>0</v>
      </c>
      <c r="BJ18" s="54"/>
      <c r="BK18" s="53"/>
      <c r="BL18" s="75">
        <v>0</v>
      </c>
      <c r="BM18" s="75">
        <v>0</v>
      </c>
      <c r="BN18" s="54"/>
      <c r="BO18" s="53"/>
      <c r="BP18" s="75">
        <v>0</v>
      </c>
      <c r="BQ18" s="75">
        <v>0</v>
      </c>
      <c r="BR18" s="54"/>
      <c r="BS18" s="53"/>
      <c r="BT18" s="75">
        <v>0</v>
      </c>
      <c r="BU18" s="75">
        <v>0</v>
      </c>
      <c r="BV18" s="54"/>
      <c r="BW18" s="53"/>
      <c r="BX18" s="75">
        <v>0</v>
      </c>
      <c r="BY18" s="75">
        <v>0</v>
      </c>
      <c r="BZ18" s="54"/>
      <c r="CA18" s="53"/>
      <c r="CB18" s="75">
        <v>0</v>
      </c>
      <c r="CC18" s="75">
        <v>0</v>
      </c>
      <c r="CD18" s="54"/>
      <c r="CE18" s="53"/>
      <c r="CF18" s="75">
        <v>0</v>
      </c>
      <c r="CG18" s="75">
        <v>0</v>
      </c>
      <c r="CH18" s="54"/>
      <c r="CI18" s="53"/>
      <c r="CJ18" s="75">
        <v>0</v>
      </c>
      <c r="CK18" s="75">
        <v>0</v>
      </c>
      <c r="CL18" s="54"/>
      <c r="CM18" s="53"/>
      <c r="CN18" s="75">
        <v>0</v>
      </c>
      <c r="CO18" s="75">
        <v>0</v>
      </c>
      <c r="CP18" s="54"/>
      <c r="CQ18" s="53"/>
      <c r="CR18" s="75">
        <v>0</v>
      </c>
      <c r="CS18" s="75">
        <v>0</v>
      </c>
      <c r="CT18" s="54"/>
      <c r="CU18" s="53"/>
      <c r="CV18" s="75">
        <v>0</v>
      </c>
      <c r="CW18" s="75">
        <v>0</v>
      </c>
      <c r="CX18" s="54"/>
      <c r="CY18" s="53"/>
      <c r="CZ18" s="75">
        <v>0</v>
      </c>
      <c r="DA18" s="75">
        <v>0</v>
      </c>
      <c r="DB18" s="54"/>
      <c r="DC18" s="53"/>
      <c r="DD18" s="75">
        <v>0</v>
      </c>
      <c r="DE18" s="75">
        <v>0</v>
      </c>
      <c r="DF18" s="54"/>
      <c r="DG18" s="53"/>
      <c r="DH18" s="75">
        <v>0</v>
      </c>
      <c r="DI18" s="75">
        <v>0</v>
      </c>
      <c r="DJ18" s="54"/>
      <c r="DK18" s="53"/>
      <c r="DL18" s="75">
        <v>0</v>
      </c>
      <c r="DM18" s="75">
        <v>0</v>
      </c>
      <c r="DN18" s="54"/>
      <c r="DO18" s="53"/>
      <c r="DP18" s="75">
        <v>0</v>
      </c>
      <c r="DQ18" s="75">
        <v>0</v>
      </c>
      <c r="DR18" s="54"/>
      <c r="DS18" s="53"/>
      <c r="DT18" s="75">
        <v>0</v>
      </c>
      <c r="DU18" s="75">
        <v>0</v>
      </c>
    </row>
    <row r="19" spans="1:125" s="50" customFormat="1" ht="12" customHeight="1">
      <c r="A19" s="53" t="s">
        <v>414</v>
      </c>
      <c r="B19" s="54" t="s">
        <v>419</v>
      </c>
      <c r="C19" s="53" t="s">
        <v>420</v>
      </c>
      <c r="D19" s="75">
        <f t="shared" si="0"/>
        <v>399183</v>
      </c>
      <c r="E19" s="75">
        <f t="shared" si="1"/>
        <v>0</v>
      </c>
      <c r="F19" s="54" t="s">
        <v>417</v>
      </c>
      <c r="G19" s="53" t="s">
        <v>418</v>
      </c>
      <c r="H19" s="75">
        <v>255548</v>
      </c>
      <c r="I19" s="75">
        <v>0</v>
      </c>
      <c r="J19" s="54" t="s">
        <v>522</v>
      </c>
      <c r="K19" s="53" t="s">
        <v>523</v>
      </c>
      <c r="L19" s="75">
        <v>143635</v>
      </c>
      <c r="M19" s="75">
        <v>0</v>
      </c>
      <c r="N19" s="54"/>
      <c r="O19" s="53"/>
      <c r="P19" s="75">
        <v>0</v>
      </c>
      <c r="Q19" s="75">
        <v>0</v>
      </c>
      <c r="R19" s="54"/>
      <c r="S19" s="53"/>
      <c r="T19" s="75">
        <v>0</v>
      </c>
      <c r="U19" s="75">
        <v>0</v>
      </c>
      <c r="V19" s="54"/>
      <c r="W19" s="53"/>
      <c r="X19" s="75">
        <v>0</v>
      </c>
      <c r="Y19" s="75">
        <v>0</v>
      </c>
      <c r="Z19" s="54"/>
      <c r="AA19" s="53"/>
      <c r="AB19" s="75">
        <v>0</v>
      </c>
      <c r="AC19" s="75">
        <v>0</v>
      </c>
      <c r="AD19" s="54"/>
      <c r="AE19" s="53"/>
      <c r="AF19" s="75">
        <v>0</v>
      </c>
      <c r="AG19" s="75">
        <v>0</v>
      </c>
      <c r="AH19" s="54"/>
      <c r="AI19" s="53"/>
      <c r="AJ19" s="75">
        <v>0</v>
      </c>
      <c r="AK19" s="75">
        <v>0</v>
      </c>
      <c r="AL19" s="54"/>
      <c r="AM19" s="53"/>
      <c r="AN19" s="75">
        <v>0</v>
      </c>
      <c r="AO19" s="75">
        <v>0</v>
      </c>
      <c r="AP19" s="54"/>
      <c r="AQ19" s="53"/>
      <c r="AR19" s="75">
        <v>0</v>
      </c>
      <c r="AS19" s="75">
        <v>0</v>
      </c>
      <c r="AT19" s="54"/>
      <c r="AU19" s="53"/>
      <c r="AV19" s="75">
        <v>0</v>
      </c>
      <c r="AW19" s="75">
        <v>0</v>
      </c>
      <c r="AX19" s="54"/>
      <c r="AY19" s="53"/>
      <c r="AZ19" s="75">
        <v>0</v>
      </c>
      <c r="BA19" s="75">
        <v>0</v>
      </c>
      <c r="BB19" s="54"/>
      <c r="BC19" s="53"/>
      <c r="BD19" s="75">
        <v>0</v>
      </c>
      <c r="BE19" s="75">
        <v>0</v>
      </c>
      <c r="BF19" s="54"/>
      <c r="BG19" s="53"/>
      <c r="BH19" s="75">
        <v>0</v>
      </c>
      <c r="BI19" s="75">
        <v>0</v>
      </c>
      <c r="BJ19" s="54"/>
      <c r="BK19" s="53"/>
      <c r="BL19" s="75">
        <v>0</v>
      </c>
      <c r="BM19" s="75">
        <v>0</v>
      </c>
      <c r="BN19" s="54"/>
      <c r="BO19" s="53"/>
      <c r="BP19" s="75">
        <v>0</v>
      </c>
      <c r="BQ19" s="75">
        <v>0</v>
      </c>
      <c r="BR19" s="54"/>
      <c r="BS19" s="53"/>
      <c r="BT19" s="75">
        <v>0</v>
      </c>
      <c r="BU19" s="75">
        <v>0</v>
      </c>
      <c r="BV19" s="54"/>
      <c r="BW19" s="53"/>
      <c r="BX19" s="75">
        <v>0</v>
      </c>
      <c r="BY19" s="75">
        <v>0</v>
      </c>
      <c r="BZ19" s="54"/>
      <c r="CA19" s="53"/>
      <c r="CB19" s="75">
        <v>0</v>
      </c>
      <c r="CC19" s="75">
        <v>0</v>
      </c>
      <c r="CD19" s="54"/>
      <c r="CE19" s="53"/>
      <c r="CF19" s="75">
        <v>0</v>
      </c>
      <c r="CG19" s="75">
        <v>0</v>
      </c>
      <c r="CH19" s="54"/>
      <c r="CI19" s="53"/>
      <c r="CJ19" s="75">
        <v>0</v>
      </c>
      <c r="CK19" s="75">
        <v>0</v>
      </c>
      <c r="CL19" s="54"/>
      <c r="CM19" s="53"/>
      <c r="CN19" s="75">
        <v>0</v>
      </c>
      <c r="CO19" s="75">
        <v>0</v>
      </c>
      <c r="CP19" s="54"/>
      <c r="CQ19" s="53"/>
      <c r="CR19" s="75">
        <v>0</v>
      </c>
      <c r="CS19" s="75">
        <v>0</v>
      </c>
      <c r="CT19" s="54"/>
      <c r="CU19" s="53"/>
      <c r="CV19" s="75">
        <v>0</v>
      </c>
      <c r="CW19" s="75">
        <v>0</v>
      </c>
      <c r="CX19" s="54"/>
      <c r="CY19" s="53"/>
      <c r="CZ19" s="75">
        <v>0</v>
      </c>
      <c r="DA19" s="75">
        <v>0</v>
      </c>
      <c r="DB19" s="54"/>
      <c r="DC19" s="53"/>
      <c r="DD19" s="75">
        <v>0</v>
      </c>
      <c r="DE19" s="75">
        <v>0</v>
      </c>
      <c r="DF19" s="54"/>
      <c r="DG19" s="53"/>
      <c r="DH19" s="75">
        <v>0</v>
      </c>
      <c r="DI19" s="75">
        <v>0</v>
      </c>
      <c r="DJ19" s="54"/>
      <c r="DK19" s="53"/>
      <c r="DL19" s="75">
        <v>0</v>
      </c>
      <c r="DM19" s="75">
        <v>0</v>
      </c>
      <c r="DN19" s="54"/>
      <c r="DO19" s="53"/>
      <c r="DP19" s="75">
        <v>0</v>
      </c>
      <c r="DQ19" s="75">
        <v>0</v>
      </c>
      <c r="DR19" s="54"/>
      <c r="DS19" s="53"/>
      <c r="DT19" s="75">
        <v>0</v>
      </c>
      <c r="DU19" s="75">
        <v>0</v>
      </c>
    </row>
    <row r="20" spans="1:125" s="50" customFormat="1" ht="12" customHeight="1">
      <c r="A20" s="53" t="s">
        <v>414</v>
      </c>
      <c r="B20" s="54" t="s">
        <v>452</v>
      </c>
      <c r="C20" s="53" t="s">
        <v>453</v>
      </c>
      <c r="D20" s="75">
        <f t="shared" si="0"/>
        <v>162681</v>
      </c>
      <c r="E20" s="75">
        <f t="shared" si="1"/>
        <v>0</v>
      </c>
      <c r="F20" s="54" t="s">
        <v>450</v>
      </c>
      <c r="G20" s="53" t="s">
        <v>451</v>
      </c>
      <c r="H20" s="75">
        <v>96665</v>
      </c>
      <c r="I20" s="75">
        <v>0</v>
      </c>
      <c r="J20" s="54" t="s">
        <v>532</v>
      </c>
      <c r="K20" s="53" t="s">
        <v>533</v>
      </c>
      <c r="L20" s="75">
        <v>35445</v>
      </c>
      <c r="M20" s="75">
        <v>0</v>
      </c>
      <c r="N20" s="54" t="s">
        <v>534</v>
      </c>
      <c r="O20" s="53" t="s">
        <v>535</v>
      </c>
      <c r="P20" s="75">
        <v>30571</v>
      </c>
      <c r="Q20" s="75">
        <v>0</v>
      </c>
      <c r="R20" s="54"/>
      <c r="S20" s="53"/>
      <c r="T20" s="75">
        <v>0</v>
      </c>
      <c r="U20" s="75">
        <v>0</v>
      </c>
      <c r="V20" s="54"/>
      <c r="W20" s="53"/>
      <c r="X20" s="75">
        <v>0</v>
      </c>
      <c r="Y20" s="75">
        <v>0</v>
      </c>
      <c r="Z20" s="54"/>
      <c r="AA20" s="53"/>
      <c r="AB20" s="75">
        <v>0</v>
      </c>
      <c r="AC20" s="75">
        <v>0</v>
      </c>
      <c r="AD20" s="54"/>
      <c r="AE20" s="53"/>
      <c r="AF20" s="75">
        <v>0</v>
      </c>
      <c r="AG20" s="75">
        <v>0</v>
      </c>
      <c r="AH20" s="54"/>
      <c r="AI20" s="53"/>
      <c r="AJ20" s="75">
        <v>0</v>
      </c>
      <c r="AK20" s="75">
        <v>0</v>
      </c>
      <c r="AL20" s="54"/>
      <c r="AM20" s="53"/>
      <c r="AN20" s="75">
        <v>0</v>
      </c>
      <c r="AO20" s="75">
        <v>0</v>
      </c>
      <c r="AP20" s="54"/>
      <c r="AQ20" s="53"/>
      <c r="AR20" s="75">
        <v>0</v>
      </c>
      <c r="AS20" s="75">
        <v>0</v>
      </c>
      <c r="AT20" s="54"/>
      <c r="AU20" s="53"/>
      <c r="AV20" s="75">
        <v>0</v>
      </c>
      <c r="AW20" s="75">
        <v>0</v>
      </c>
      <c r="AX20" s="54"/>
      <c r="AY20" s="53"/>
      <c r="AZ20" s="75">
        <v>0</v>
      </c>
      <c r="BA20" s="75">
        <v>0</v>
      </c>
      <c r="BB20" s="54"/>
      <c r="BC20" s="53"/>
      <c r="BD20" s="75">
        <v>0</v>
      </c>
      <c r="BE20" s="75">
        <v>0</v>
      </c>
      <c r="BF20" s="54"/>
      <c r="BG20" s="53"/>
      <c r="BH20" s="75">
        <v>0</v>
      </c>
      <c r="BI20" s="75">
        <v>0</v>
      </c>
      <c r="BJ20" s="54"/>
      <c r="BK20" s="53"/>
      <c r="BL20" s="75">
        <v>0</v>
      </c>
      <c r="BM20" s="75">
        <v>0</v>
      </c>
      <c r="BN20" s="54"/>
      <c r="BO20" s="53"/>
      <c r="BP20" s="75">
        <v>0</v>
      </c>
      <c r="BQ20" s="75">
        <v>0</v>
      </c>
      <c r="BR20" s="54"/>
      <c r="BS20" s="53"/>
      <c r="BT20" s="75">
        <v>0</v>
      </c>
      <c r="BU20" s="75">
        <v>0</v>
      </c>
      <c r="BV20" s="54"/>
      <c r="BW20" s="53"/>
      <c r="BX20" s="75">
        <v>0</v>
      </c>
      <c r="BY20" s="75">
        <v>0</v>
      </c>
      <c r="BZ20" s="54"/>
      <c r="CA20" s="53"/>
      <c r="CB20" s="75">
        <v>0</v>
      </c>
      <c r="CC20" s="75">
        <v>0</v>
      </c>
      <c r="CD20" s="54"/>
      <c r="CE20" s="53"/>
      <c r="CF20" s="75">
        <v>0</v>
      </c>
      <c r="CG20" s="75">
        <v>0</v>
      </c>
      <c r="CH20" s="54"/>
      <c r="CI20" s="53"/>
      <c r="CJ20" s="75">
        <v>0</v>
      </c>
      <c r="CK20" s="75">
        <v>0</v>
      </c>
      <c r="CL20" s="54"/>
      <c r="CM20" s="53"/>
      <c r="CN20" s="75">
        <v>0</v>
      </c>
      <c r="CO20" s="75">
        <v>0</v>
      </c>
      <c r="CP20" s="54"/>
      <c r="CQ20" s="53"/>
      <c r="CR20" s="75">
        <v>0</v>
      </c>
      <c r="CS20" s="75">
        <v>0</v>
      </c>
      <c r="CT20" s="54"/>
      <c r="CU20" s="53"/>
      <c r="CV20" s="75">
        <v>0</v>
      </c>
      <c r="CW20" s="75">
        <v>0</v>
      </c>
      <c r="CX20" s="54"/>
      <c r="CY20" s="53"/>
      <c r="CZ20" s="75">
        <v>0</v>
      </c>
      <c r="DA20" s="75">
        <v>0</v>
      </c>
      <c r="DB20" s="54"/>
      <c r="DC20" s="53"/>
      <c r="DD20" s="75">
        <v>0</v>
      </c>
      <c r="DE20" s="75">
        <v>0</v>
      </c>
      <c r="DF20" s="54"/>
      <c r="DG20" s="53"/>
      <c r="DH20" s="75">
        <v>0</v>
      </c>
      <c r="DI20" s="75">
        <v>0</v>
      </c>
      <c r="DJ20" s="54"/>
      <c r="DK20" s="53"/>
      <c r="DL20" s="75">
        <v>0</v>
      </c>
      <c r="DM20" s="75">
        <v>0</v>
      </c>
      <c r="DN20" s="54"/>
      <c r="DO20" s="53"/>
      <c r="DP20" s="75">
        <v>0</v>
      </c>
      <c r="DQ20" s="75">
        <v>0</v>
      </c>
      <c r="DR20" s="54"/>
      <c r="DS20" s="53"/>
      <c r="DT20" s="75">
        <v>0</v>
      </c>
      <c r="DU20" s="75">
        <v>0</v>
      </c>
    </row>
    <row r="21" spans="1:125" s="50" customFormat="1" ht="12" customHeight="1">
      <c r="A21" s="53" t="s">
        <v>414</v>
      </c>
      <c r="B21" s="54" t="s">
        <v>474</v>
      </c>
      <c r="C21" s="53" t="s">
        <v>475</v>
      </c>
      <c r="D21" s="75">
        <f t="shared" si="0"/>
        <v>1119183</v>
      </c>
      <c r="E21" s="75">
        <f t="shared" si="1"/>
        <v>0</v>
      </c>
      <c r="F21" s="54" t="s">
        <v>472</v>
      </c>
      <c r="G21" s="53" t="s">
        <v>473</v>
      </c>
      <c r="H21" s="75">
        <v>795628</v>
      </c>
      <c r="I21" s="75">
        <v>0</v>
      </c>
      <c r="J21" s="54" t="s">
        <v>508</v>
      </c>
      <c r="K21" s="53" t="s">
        <v>509</v>
      </c>
      <c r="L21" s="75">
        <v>168661</v>
      </c>
      <c r="M21" s="75">
        <v>0</v>
      </c>
      <c r="N21" s="54" t="s">
        <v>587</v>
      </c>
      <c r="O21" s="53" t="s">
        <v>588</v>
      </c>
      <c r="P21" s="75">
        <v>95018</v>
      </c>
      <c r="Q21" s="75">
        <v>0</v>
      </c>
      <c r="R21" s="54" t="s">
        <v>589</v>
      </c>
      <c r="S21" s="53" t="s">
        <v>590</v>
      </c>
      <c r="T21" s="75">
        <v>59876</v>
      </c>
      <c r="U21" s="75">
        <v>0</v>
      </c>
      <c r="V21" s="54"/>
      <c r="W21" s="53"/>
      <c r="X21" s="75">
        <v>0</v>
      </c>
      <c r="Y21" s="75">
        <v>0</v>
      </c>
      <c r="Z21" s="54"/>
      <c r="AA21" s="53"/>
      <c r="AB21" s="75">
        <v>0</v>
      </c>
      <c r="AC21" s="75">
        <v>0</v>
      </c>
      <c r="AD21" s="54"/>
      <c r="AE21" s="53"/>
      <c r="AF21" s="75">
        <v>0</v>
      </c>
      <c r="AG21" s="75">
        <v>0</v>
      </c>
      <c r="AH21" s="54"/>
      <c r="AI21" s="53"/>
      <c r="AJ21" s="75">
        <v>0</v>
      </c>
      <c r="AK21" s="75">
        <v>0</v>
      </c>
      <c r="AL21" s="54"/>
      <c r="AM21" s="53"/>
      <c r="AN21" s="75">
        <v>0</v>
      </c>
      <c r="AO21" s="75">
        <v>0</v>
      </c>
      <c r="AP21" s="54"/>
      <c r="AQ21" s="53"/>
      <c r="AR21" s="75">
        <v>0</v>
      </c>
      <c r="AS21" s="75">
        <v>0</v>
      </c>
      <c r="AT21" s="54"/>
      <c r="AU21" s="53"/>
      <c r="AV21" s="75">
        <v>0</v>
      </c>
      <c r="AW21" s="75">
        <v>0</v>
      </c>
      <c r="AX21" s="54"/>
      <c r="AY21" s="53"/>
      <c r="AZ21" s="75">
        <v>0</v>
      </c>
      <c r="BA21" s="75">
        <v>0</v>
      </c>
      <c r="BB21" s="54"/>
      <c r="BC21" s="53"/>
      <c r="BD21" s="75">
        <v>0</v>
      </c>
      <c r="BE21" s="75">
        <v>0</v>
      </c>
      <c r="BF21" s="54"/>
      <c r="BG21" s="53"/>
      <c r="BH21" s="75">
        <v>0</v>
      </c>
      <c r="BI21" s="75">
        <v>0</v>
      </c>
      <c r="BJ21" s="54"/>
      <c r="BK21" s="53"/>
      <c r="BL21" s="75">
        <v>0</v>
      </c>
      <c r="BM21" s="75">
        <v>0</v>
      </c>
      <c r="BN21" s="54"/>
      <c r="BO21" s="53"/>
      <c r="BP21" s="75">
        <v>0</v>
      </c>
      <c r="BQ21" s="75">
        <v>0</v>
      </c>
      <c r="BR21" s="54"/>
      <c r="BS21" s="53"/>
      <c r="BT21" s="75">
        <v>0</v>
      </c>
      <c r="BU21" s="75">
        <v>0</v>
      </c>
      <c r="BV21" s="54"/>
      <c r="BW21" s="53"/>
      <c r="BX21" s="75">
        <v>0</v>
      </c>
      <c r="BY21" s="75">
        <v>0</v>
      </c>
      <c r="BZ21" s="54"/>
      <c r="CA21" s="53"/>
      <c r="CB21" s="75">
        <v>0</v>
      </c>
      <c r="CC21" s="75">
        <v>0</v>
      </c>
      <c r="CD21" s="54"/>
      <c r="CE21" s="53"/>
      <c r="CF21" s="75">
        <v>0</v>
      </c>
      <c r="CG21" s="75">
        <v>0</v>
      </c>
      <c r="CH21" s="54"/>
      <c r="CI21" s="53"/>
      <c r="CJ21" s="75">
        <v>0</v>
      </c>
      <c r="CK21" s="75">
        <v>0</v>
      </c>
      <c r="CL21" s="54"/>
      <c r="CM21" s="53"/>
      <c r="CN21" s="75">
        <v>0</v>
      </c>
      <c r="CO21" s="75">
        <v>0</v>
      </c>
      <c r="CP21" s="54"/>
      <c r="CQ21" s="53"/>
      <c r="CR21" s="75">
        <v>0</v>
      </c>
      <c r="CS21" s="75">
        <v>0</v>
      </c>
      <c r="CT21" s="54"/>
      <c r="CU21" s="53"/>
      <c r="CV21" s="75">
        <v>0</v>
      </c>
      <c r="CW21" s="75">
        <v>0</v>
      </c>
      <c r="CX21" s="54"/>
      <c r="CY21" s="53"/>
      <c r="CZ21" s="75">
        <v>0</v>
      </c>
      <c r="DA21" s="75">
        <v>0</v>
      </c>
      <c r="DB21" s="54"/>
      <c r="DC21" s="53"/>
      <c r="DD21" s="75">
        <v>0</v>
      </c>
      <c r="DE21" s="75">
        <v>0</v>
      </c>
      <c r="DF21" s="54"/>
      <c r="DG21" s="53"/>
      <c r="DH21" s="75">
        <v>0</v>
      </c>
      <c r="DI21" s="75">
        <v>0</v>
      </c>
      <c r="DJ21" s="54"/>
      <c r="DK21" s="53"/>
      <c r="DL21" s="75">
        <v>0</v>
      </c>
      <c r="DM21" s="75">
        <v>0</v>
      </c>
      <c r="DN21" s="54"/>
      <c r="DO21" s="53"/>
      <c r="DP21" s="75">
        <v>0</v>
      </c>
      <c r="DQ21" s="75">
        <v>0</v>
      </c>
      <c r="DR21" s="54"/>
      <c r="DS21" s="53"/>
      <c r="DT21" s="75">
        <v>0</v>
      </c>
      <c r="DU21" s="75">
        <v>0</v>
      </c>
    </row>
    <row r="22" spans="1:125" s="50" customFormat="1" ht="12" customHeight="1">
      <c r="A22" s="53" t="s">
        <v>414</v>
      </c>
      <c r="B22" s="54" t="s">
        <v>423</v>
      </c>
      <c r="C22" s="53" t="s">
        <v>424</v>
      </c>
      <c r="D22" s="75">
        <f t="shared" si="0"/>
        <v>239931</v>
      </c>
      <c r="E22" s="75">
        <f t="shared" si="1"/>
        <v>0</v>
      </c>
      <c r="F22" s="54" t="s">
        <v>417</v>
      </c>
      <c r="G22" s="53" t="s">
        <v>418</v>
      </c>
      <c r="H22" s="75">
        <v>14819</v>
      </c>
      <c r="I22" s="75">
        <v>0</v>
      </c>
      <c r="J22" s="54" t="s">
        <v>504</v>
      </c>
      <c r="K22" s="53" t="s">
        <v>505</v>
      </c>
      <c r="L22" s="75">
        <v>36021</v>
      </c>
      <c r="M22" s="75">
        <v>0</v>
      </c>
      <c r="N22" s="54" t="s">
        <v>500</v>
      </c>
      <c r="O22" s="53" t="s">
        <v>501</v>
      </c>
      <c r="P22" s="75">
        <v>97309</v>
      </c>
      <c r="Q22" s="75">
        <v>0</v>
      </c>
      <c r="R22" s="54" t="s">
        <v>528</v>
      </c>
      <c r="S22" s="53" t="s">
        <v>529</v>
      </c>
      <c r="T22" s="75">
        <v>36812</v>
      </c>
      <c r="U22" s="75">
        <v>0</v>
      </c>
      <c r="V22" s="54" t="s">
        <v>530</v>
      </c>
      <c r="W22" s="53" t="s">
        <v>531</v>
      </c>
      <c r="X22" s="75">
        <v>54970</v>
      </c>
      <c r="Y22" s="75">
        <v>0</v>
      </c>
      <c r="Z22" s="54"/>
      <c r="AA22" s="53"/>
      <c r="AB22" s="75">
        <v>0</v>
      </c>
      <c r="AC22" s="75">
        <v>0</v>
      </c>
      <c r="AD22" s="54"/>
      <c r="AE22" s="53"/>
      <c r="AF22" s="75">
        <v>0</v>
      </c>
      <c r="AG22" s="75">
        <v>0</v>
      </c>
      <c r="AH22" s="54"/>
      <c r="AI22" s="53"/>
      <c r="AJ22" s="75">
        <v>0</v>
      </c>
      <c r="AK22" s="75">
        <v>0</v>
      </c>
      <c r="AL22" s="54"/>
      <c r="AM22" s="53"/>
      <c r="AN22" s="75">
        <v>0</v>
      </c>
      <c r="AO22" s="75">
        <v>0</v>
      </c>
      <c r="AP22" s="54"/>
      <c r="AQ22" s="53"/>
      <c r="AR22" s="75">
        <v>0</v>
      </c>
      <c r="AS22" s="75">
        <v>0</v>
      </c>
      <c r="AT22" s="54"/>
      <c r="AU22" s="53"/>
      <c r="AV22" s="75">
        <v>0</v>
      </c>
      <c r="AW22" s="75">
        <v>0</v>
      </c>
      <c r="AX22" s="54"/>
      <c r="AY22" s="53"/>
      <c r="AZ22" s="75">
        <v>0</v>
      </c>
      <c r="BA22" s="75">
        <v>0</v>
      </c>
      <c r="BB22" s="54"/>
      <c r="BC22" s="53"/>
      <c r="BD22" s="75">
        <v>0</v>
      </c>
      <c r="BE22" s="75">
        <v>0</v>
      </c>
      <c r="BF22" s="54"/>
      <c r="BG22" s="53"/>
      <c r="BH22" s="75">
        <v>0</v>
      </c>
      <c r="BI22" s="75">
        <v>0</v>
      </c>
      <c r="BJ22" s="54"/>
      <c r="BK22" s="53"/>
      <c r="BL22" s="75">
        <v>0</v>
      </c>
      <c r="BM22" s="75">
        <v>0</v>
      </c>
      <c r="BN22" s="54"/>
      <c r="BO22" s="53"/>
      <c r="BP22" s="75">
        <v>0</v>
      </c>
      <c r="BQ22" s="75">
        <v>0</v>
      </c>
      <c r="BR22" s="54"/>
      <c r="BS22" s="53"/>
      <c r="BT22" s="75">
        <v>0</v>
      </c>
      <c r="BU22" s="75">
        <v>0</v>
      </c>
      <c r="BV22" s="54"/>
      <c r="BW22" s="53"/>
      <c r="BX22" s="75">
        <v>0</v>
      </c>
      <c r="BY22" s="75">
        <v>0</v>
      </c>
      <c r="BZ22" s="54"/>
      <c r="CA22" s="53"/>
      <c r="CB22" s="75">
        <v>0</v>
      </c>
      <c r="CC22" s="75">
        <v>0</v>
      </c>
      <c r="CD22" s="54"/>
      <c r="CE22" s="53"/>
      <c r="CF22" s="75">
        <v>0</v>
      </c>
      <c r="CG22" s="75">
        <v>0</v>
      </c>
      <c r="CH22" s="54"/>
      <c r="CI22" s="53"/>
      <c r="CJ22" s="75">
        <v>0</v>
      </c>
      <c r="CK22" s="75">
        <v>0</v>
      </c>
      <c r="CL22" s="54"/>
      <c r="CM22" s="53"/>
      <c r="CN22" s="75">
        <v>0</v>
      </c>
      <c r="CO22" s="75">
        <v>0</v>
      </c>
      <c r="CP22" s="54"/>
      <c r="CQ22" s="53"/>
      <c r="CR22" s="75">
        <v>0</v>
      </c>
      <c r="CS22" s="75">
        <v>0</v>
      </c>
      <c r="CT22" s="54"/>
      <c r="CU22" s="53"/>
      <c r="CV22" s="75">
        <v>0</v>
      </c>
      <c r="CW22" s="75">
        <v>0</v>
      </c>
      <c r="CX22" s="54"/>
      <c r="CY22" s="53"/>
      <c r="CZ22" s="75">
        <v>0</v>
      </c>
      <c r="DA22" s="75">
        <v>0</v>
      </c>
      <c r="DB22" s="54"/>
      <c r="DC22" s="53"/>
      <c r="DD22" s="75">
        <v>0</v>
      </c>
      <c r="DE22" s="75">
        <v>0</v>
      </c>
      <c r="DF22" s="54"/>
      <c r="DG22" s="53"/>
      <c r="DH22" s="75">
        <v>0</v>
      </c>
      <c r="DI22" s="75">
        <v>0</v>
      </c>
      <c r="DJ22" s="54"/>
      <c r="DK22" s="53"/>
      <c r="DL22" s="75">
        <v>0</v>
      </c>
      <c r="DM22" s="75">
        <v>0</v>
      </c>
      <c r="DN22" s="54"/>
      <c r="DO22" s="53"/>
      <c r="DP22" s="75">
        <v>0</v>
      </c>
      <c r="DQ22" s="75">
        <v>0</v>
      </c>
      <c r="DR22" s="54"/>
      <c r="DS22" s="53"/>
      <c r="DT22" s="75">
        <v>0</v>
      </c>
      <c r="DU22" s="75">
        <v>0</v>
      </c>
    </row>
  </sheetData>
  <sheetProtection/>
  <mergeCells count="126">
    <mergeCell ref="DN4:DN6"/>
    <mergeCell ref="DO4:DO6"/>
    <mergeCell ref="DU4:DU5"/>
    <mergeCell ref="DQ4:DQ5"/>
    <mergeCell ref="DR4:DR6"/>
    <mergeCell ref="DS4:DS6"/>
    <mergeCell ref="DT4:DT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CY4:CY6"/>
    <mergeCell ref="CZ4:CZ5"/>
    <mergeCell ref="DA4:DA5"/>
    <mergeCell ref="DB4:DB6"/>
    <mergeCell ref="DC4:DC6"/>
    <mergeCell ref="DD4:DD5"/>
    <mergeCell ref="CS4:CS5"/>
    <mergeCell ref="CT4:CT6"/>
    <mergeCell ref="CU4:CU6"/>
    <mergeCell ref="CV4:CV5"/>
    <mergeCell ref="CW4:CW5"/>
    <mergeCell ref="CX4:CX6"/>
    <mergeCell ref="CM4:CM6"/>
    <mergeCell ref="CN4:CN5"/>
    <mergeCell ref="CO4:CO5"/>
    <mergeCell ref="CP4:CP6"/>
    <mergeCell ref="CQ4:CQ6"/>
    <mergeCell ref="CR4:CR5"/>
    <mergeCell ref="CG4:CG5"/>
    <mergeCell ref="CH4:CH6"/>
    <mergeCell ref="CI4:CI6"/>
    <mergeCell ref="CJ4:CJ5"/>
    <mergeCell ref="CK4:CK5"/>
    <mergeCell ref="CL4:CL6"/>
    <mergeCell ref="CA4:CA6"/>
    <mergeCell ref="CB4:CB5"/>
    <mergeCell ref="CC4:CC5"/>
    <mergeCell ref="CD4:CD6"/>
    <mergeCell ref="CE4:CE6"/>
    <mergeCell ref="CF4:CF5"/>
    <mergeCell ref="BU4:BU5"/>
    <mergeCell ref="BV4:BV6"/>
    <mergeCell ref="BW4:BW6"/>
    <mergeCell ref="BX4:BX5"/>
    <mergeCell ref="BY4:BY5"/>
    <mergeCell ref="BZ4:BZ6"/>
    <mergeCell ref="BO4:BO6"/>
    <mergeCell ref="BP4:BP5"/>
    <mergeCell ref="BQ4:BQ5"/>
    <mergeCell ref="BR4:BR6"/>
    <mergeCell ref="BS4:BS6"/>
    <mergeCell ref="BT4:BT5"/>
    <mergeCell ref="BI4:BI5"/>
    <mergeCell ref="BJ4:BJ6"/>
    <mergeCell ref="BK4:BK6"/>
    <mergeCell ref="BL4:BL5"/>
    <mergeCell ref="BM4:BM5"/>
    <mergeCell ref="BN4:BN6"/>
    <mergeCell ref="BC4:BC6"/>
    <mergeCell ref="BD4:BD5"/>
    <mergeCell ref="BE4:BE5"/>
    <mergeCell ref="BF4:BF6"/>
    <mergeCell ref="BG4:BG6"/>
    <mergeCell ref="BH4:BH5"/>
    <mergeCell ref="AW4:AW5"/>
    <mergeCell ref="AX4:AX6"/>
    <mergeCell ref="AY4:AY6"/>
    <mergeCell ref="AZ4:AZ5"/>
    <mergeCell ref="BA4:BA5"/>
    <mergeCell ref="BB4:BB6"/>
    <mergeCell ref="AQ4:AQ6"/>
    <mergeCell ref="AR4:AR5"/>
    <mergeCell ref="AS4:AS5"/>
    <mergeCell ref="AT4:AT6"/>
    <mergeCell ref="AU4:AU6"/>
    <mergeCell ref="AV4:AV5"/>
    <mergeCell ref="AK4:AK5"/>
    <mergeCell ref="AL4:AL6"/>
    <mergeCell ref="AM4:AM6"/>
    <mergeCell ref="AN4:AN5"/>
    <mergeCell ref="AO4:AO5"/>
    <mergeCell ref="AP4:AP6"/>
    <mergeCell ref="AE4:AE6"/>
    <mergeCell ref="AF4:AF5"/>
    <mergeCell ref="AG4:AG5"/>
    <mergeCell ref="AH4:AH6"/>
    <mergeCell ref="AI4:AI6"/>
    <mergeCell ref="AJ4:AJ5"/>
    <mergeCell ref="Y4:Y5"/>
    <mergeCell ref="Z4:Z6"/>
    <mergeCell ref="AA4:AA6"/>
    <mergeCell ref="AB4:AB5"/>
    <mergeCell ref="AC4:AC5"/>
    <mergeCell ref="AD4:AD6"/>
    <mergeCell ref="S4:S6"/>
    <mergeCell ref="T4:T5"/>
    <mergeCell ref="U4:U5"/>
    <mergeCell ref="V4:V6"/>
    <mergeCell ref="W4:W6"/>
    <mergeCell ref="X4:X5"/>
    <mergeCell ref="M4:M5"/>
    <mergeCell ref="N4:N6"/>
    <mergeCell ref="O4:O6"/>
    <mergeCell ref="P4:P5"/>
    <mergeCell ref="Q4:Q5"/>
    <mergeCell ref="R4:R6"/>
    <mergeCell ref="G4:G6"/>
    <mergeCell ref="H4:H5"/>
    <mergeCell ref="I4:I5"/>
    <mergeCell ref="J4:J6"/>
    <mergeCell ref="K4:K6"/>
    <mergeCell ref="L4:L5"/>
    <mergeCell ref="A2:A6"/>
    <mergeCell ref="B2:B6"/>
    <mergeCell ref="C2:C6"/>
    <mergeCell ref="D4:D5"/>
    <mergeCell ref="E4:E5"/>
    <mergeCell ref="F4:F6"/>
    <mergeCell ref="D2:E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">
      <selection activeCell="D2" sqref="D2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591</v>
      </c>
      <c r="D2" s="25" t="s">
        <v>122</v>
      </c>
      <c r="E2" s="141" t="s">
        <v>592</v>
      </c>
      <c r="F2" s="3"/>
      <c r="G2" s="3"/>
      <c r="H2" s="3"/>
      <c r="I2" s="3"/>
      <c r="J2" s="3"/>
      <c r="K2" s="3"/>
      <c r="L2" s="3" t="str">
        <f>LEFT(D2,2)</f>
        <v>28</v>
      </c>
      <c r="M2" s="3" t="str">
        <f>IF(L2&lt;&gt;"",VLOOKUP(L2,$AK$6:$AL$52,2,FALSE),"-")</f>
        <v>兵庫県</v>
      </c>
      <c r="N2" s="3"/>
      <c r="O2" s="3"/>
      <c r="AC2" s="5">
        <f>IF(VALUE(D2)=0,0,1)</f>
        <v>1</v>
      </c>
      <c r="AD2" s="36" t="str">
        <f>IF(AC2=0,"",VLOOKUP(D2,'廃棄物事業経費（歳入）'!B7:C999,2,FALSE))</f>
        <v>合計</v>
      </c>
      <c r="AE2" s="36"/>
      <c r="AF2" s="37">
        <f>IF(AC2=0,1,IF(ISERROR(AD2),1,0))</f>
        <v>0</v>
      </c>
      <c r="AH2" s="2">
        <f>COUNTA('廃棄物事業経費（歳入）'!B7:B999)+6</f>
        <v>63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tr">
        <f>IF(ISERROR(AD2),"",AD2&amp;" 廃棄物処理事業経費（平成２３年度実績）")</f>
        <v>合計 廃棄物処理事業経費（平成２３年度実績）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8"/>
      <c r="AE4" s="38"/>
      <c r="AF4" s="38"/>
      <c r="AG4" s="39"/>
    </row>
    <row r="5" spans="2:35" ht="19.5" customHeight="1">
      <c r="B5" s="10"/>
      <c r="C5" s="10"/>
      <c r="D5" s="11"/>
      <c r="M5" s="33" t="s">
        <v>6</v>
      </c>
      <c r="AH5" s="2">
        <f>+'廃棄物事業経費（歳入）'!B5</f>
        <v>0</v>
      </c>
      <c r="AI5" s="2">
        <v>5</v>
      </c>
    </row>
    <row r="6" spans="2:38" ht="18.75" customHeight="1">
      <c r="B6" s="172" t="s">
        <v>593</v>
      </c>
      <c r="C6" s="173"/>
      <c r="D6" s="174"/>
      <c r="E6" s="13" t="s">
        <v>70</v>
      </c>
      <c r="F6" s="14" t="s">
        <v>72</v>
      </c>
      <c r="H6" s="175" t="s">
        <v>594</v>
      </c>
      <c r="I6" s="176"/>
      <c r="J6" s="176"/>
      <c r="K6" s="177"/>
      <c r="L6" s="13" t="s">
        <v>70</v>
      </c>
      <c r="M6" s="13" t="s">
        <v>72</v>
      </c>
      <c r="AC6" s="15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6" t="s">
        <v>595</v>
      </c>
      <c r="AL6" s="28" t="s">
        <v>7</v>
      </c>
    </row>
    <row r="7" spans="2:38" ht="19.5" customHeight="1">
      <c r="B7" s="167" t="s">
        <v>94</v>
      </c>
      <c r="C7" s="168"/>
      <c r="D7" s="168"/>
      <c r="E7" s="17">
        <f aca="true" t="shared" si="0" ref="E7:E12">AF7</f>
        <v>2077576</v>
      </c>
      <c r="F7" s="17">
        <f aca="true" t="shared" si="1" ref="F7:F12">AF14</f>
        <v>2781</v>
      </c>
      <c r="H7" s="178" t="s">
        <v>407</v>
      </c>
      <c r="I7" s="178" t="s">
        <v>596</v>
      </c>
      <c r="J7" s="175" t="s">
        <v>100</v>
      </c>
      <c r="K7" s="187"/>
      <c r="L7" s="17">
        <f aca="true" t="shared" si="2" ref="L7:L12">AF21</f>
        <v>47440</v>
      </c>
      <c r="M7" s="17">
        <f aca="true" t="shared" si="3" ref="M7:M12">AF42</f>
        <v>43884</v>
      </c>
      <c r="AC7" s="15" t="s">
        <v>94</v>
      </c>
      <c r="AD7" s="41" t="s">
        <v>597</v>
      </c>
      <c r="AE7" s="40" t="s">
        <v>598</v>
      </c>
      <c r="AF7" s="36">
        <f aca="true" ca="1" t="shared" si="4" ref="AF7:AF38">IF(AF$2=0,INDIRECT("'"&amp;AD7&amp;"'!"&amp;AE7&amp;$AI$2),0)</f>
        <v>2077576</v>
      </c>
      <c r="AG7" s="40"/>
      <c r="AH7" s="142" t="str">
        <f>+'廃棄物事業経費（歳入）'!B7</f>
        <v>28000</v>
      </c>
      <c r="AI7" s="2">
        <v>7</v>
      </c>
      <c r="AK7" s="26" t="s">
        <v>599</v>
      </c>
      <c r="AL7" s="28" t="s">
        <v>8</v>
      </c>
    </row>
    <row r="8" spans="2:38" ht="19.5" customHeight="1">
      <c r="B8" s="167" t="s">
        <v>600</v>
      </c>
      <c r="C8" s="168"/>
      <c r="D8" s="168"/>
      <c r="E8" s="17">
        <f t="shared" si="0"/>
        <v>52007</v>
      </c>
      <c r="F8" s="17">
        <f t="shared" si="1"/>
        <v>61455</v>
      </c>
      <c r="H8" s="179"/>
      <c r="I8" s="179"/>
      <c r="J8" s="175" t="s">
        <v>102</v>
      </c>
      <c r="K8" s="177"/>
      <c r="L8" s="17">
        <f t="shared" si="2"/>
        <v>12065886</v>
      </c>
      <c r="M8" s="17">
        <f t="shared" si="3"/>
        <v>867729</v>
      </c>
      <c r="AC8" s="15" t="s">
        <v>600</v>
      </c>
      <c r="AD8" s="41" t="s">
        <v>597</v>
      </c>
      <c r="AE8" s="40" t="s">
        <v>601</v>
      </c>
      <c r="AF8" s="36">
        <f ca="1" t="shared" si="4"/>
        <v>52007</v>
      </c>
      <c r="AG8" s="40"/>
      <c r="AH8" s="142" t="str">
        <f>+'廃棄物事業経費（歳入）'!B8</f>
        <v>28100</v>
      </c>
      <c r="AI8" s="2">
        <v>8</v>
      </c>
      <c r="AK8" s="26" t="s">
        <v>602</v>
      </c>
      <c r="AL8" s="28" t="s">
        <v>9</v>
      </c>
    </row>
    <row r="9" spans="2:38" ht="19.5" customHeight="1">
      <c r="B9" s="167" t="s">
        <v>97</v>
      </c>
      <c r="C9" s="168"/>
      <c r="D9" s="168"/>
      <c r="E9" s="17">
        <f t="shared" si="0"/>
        <v>10113337</v>
      </c>
      <c r="F9" s="17">
        <f t="shared" si="1"/>
        <v>401100</v>
      </c>
      <c r="H9" s="179"/>
      <c r="I9" s="179"/>
      <c r="J9" s="175" t="s">
        <v>104</v>
      </c>
      <c r="K9" s="187"/>
      <c r="L9" s="17">
        <f t="shared" si="2"/>
        <v>527059</v>
      </c>
      <c r="M9" s="17">
        <f t="shared" si="3"/>
        <v>0</v>
      </c>
      <c r="AC9" s="15" t="s">
        <v>97</v>
      </c>
      <c r="AD9" s="41" t="s">
        <v>597</v>
      </c>
      <c r="AE9" s="40" t="s">
        <v>603</v>
      </c>
      <c r="AF9" s="36">
        <f ca="1" t="shared" si="4"/>
        <v>10113337</v>
      </c>
      <c r="AG9" s="40"/>
      <c r="AH9" s="142" t="str">
        <f>+'廃棄物事業経費（歳入）'!B9</f>
        <v>28201</v>
      </c>
      <c r="AI9" s="2">
        <v>9</v>
      </c>
      <c r="AK9" s="26" t="s">
        <v>604</v>
      </c>
      <c r="AL9" s="28" t="s">
        <v>10</v>
      </c>
    </row>
    <row r="10" spans="2:38" ht="19.5" customHeight="1">
      <c r="B10" s="167" t="s">
        <v>605</v>
      </c>
      <c r="C10" s="168"/>
      <c r="D10" s="168"/>
      <c r="E10" s="17">
        <f t="shared" si="0"/>
        <v>8297621</v>
      </c>
      <c r="F10" s="17">
        <f t="shared" si="1"/>
        <v>1485620</v>
      </c>
      <c r="H10" s="179"/>
      <c r="I10" s="180"/>
      <c r="J10" s="175" t="s">
        <v>1</v>
      </c>
      <c r="K10" s="187"/>
      <c r="L10" s="17">
        <f t="shared" si="2"/>
        <v>232107</v>
      </c>
      <c r="M10" s="17">
        <f t="shared" si="3"/>
        <v>47381</v>
      </c>
      <c r="AC10" s="15" t="s">
        <v>605</v>
      </c>
      <c r="AD10" s="41" t="s">
        <v>597</v>
      </c>
      <c r="AE10" s="40" t="s">
        <v>606</v>
      </c>
      <c r="AF10" s="36">
        <f ca="1" t="shared" si="4"/>
        <v>8297621</v>
      </c>
      <c r="AG10" s="40"/>
      <c r="AH10" s="142" t="str">
        <f>+'廃棄物事業経費（歳入）'!B10</f>
        <v>28202</v>
      </c>
      <c r="AI10" s="2">
        <v>10</v>
      </c>
      <c r="AK10" s="26" t="s">
        <v>607</v>
      </c>
      <c r="AL10" s="28" t="s">
        <v>11</v>
      </c>
    </row>
    <row r="11" spans="2:38" ht="19.5" customHeight="1">
      <c r="B11" s="167" t="s">
        <v>608</v>
      </c>
      <c r="C11" s="168"/>
      <c r="D11" s="168"/>
      <c r="E11" s="17">
        <f t="shared" si="0"/>
        <v>5361394</v>
      </c>
      <c r="F11" s="17">
        <f t="shared" si="1"/>
        <v>878329</v>
      </c>
      <c r="H11" s="179"/>
      <c r="I11" s="169" t="s">
        <v>85</v>
      </c>
      <c r="J11" s="169"/>
      <c r="K11" s="169"/>
      <c r="L11" s="17">
        <f t="shared" si="2"/>
        <v>30157</v>
      </c>
      <c r="M11" s="17">
        <f t="shared" si="3"/>
        <v>0</v>
      </c>
      <c r="AC11" s="15" t="s">
        <v>608</v>
      </c>
      <c r="AD11" s="41" t="s">
        <v>597</v>
      </c>
      <c r="AE11" s="40" t="s">
        <v>609</v>
      </c>
      <c r="AF11" s="36">
        <f ca="1" t="shared" si="4"/>
        <v>5361394</v>
      </c>
      <c r="AG11" s="40"/>
      <c r="AH11" s="142" t="str">
        <f>+'廃棄物事業経費（歳入）'!B11</f>
        <v>28203</v>
      </c>
      <c r="AI11" s="2">
        <v>11</v>
      </c>
      <c r="AK11" s="26" t="s">
        <v>610</v>
      </c>
      <c r="AL11" s="28" t="s">
        <v>12</v>
      </c>
    </row>
    <row r="12" spans="2:38" ht="19.5" customHeight="1">
      <c r="B12" s="167" t="s">
        <v>1</v>
      </c>
      <c r="C12" s="168"/>
      <c r="D12" s="168"/>
      <c r="E12" s="17">
        <f t="shared" si="0"/>
        <v>3778123</v>
      </c>
      <c r="F12" s="17">
        <f t="shared" si="1"/>
        <v>225879</v>
      </c>
      <c r="H12" s="179"/>
      <c r="I12" s="169" t="s">
        <v>611</v>
      </c>
      <c r="J12" s="169"/>
      <c r="K12" s="169"/>
      <c r="L12" s="17">
        <f t="shared" si="2"/>
        <v>633867</v>
      </c>
      <c r="M12" s="17">
        <f t="shared" si="3"/>
        <v>163223</v>
      </c>
      <c r="AC12" s="15" t="s">
        <v>1</v>
      </c>
      <c r="AD12" s="41" t="s">
        <v>597</v>
      </c>
      <c r="AE12" s="40" t="s">
        <v>612</v>
      </c>
      <c r="AF12" s="36">
        <f ca="1" t="shared" si="4"/>
        <v>3778123</v>
      </c>
      <c r="AG12" s="40"/>
      <c r="AH12" s="142" t="str">
        <f>+'廃棄物事業経費（歳入）'!B12</f>
        <v>28204</v>
      </c>
      <c r="AI12" s="2">
        <v>12</v>
      </c>
      <c r="AK12" s="26" t="s">
        <v>613</v>
      </c>
      <c r="AL12" s="28" t="s">
        <v>13</v>
      </c>
    </row>
    <row r="13" spans="2:38" ht="19.5" customHeight="1">
      <c r="B13" s="181" t="s">
        <v>614</v>
      </c>
      <c r="C13" s="182"/>
      <c r="D13" s="182"/>
      <c r="E13" s="18">
        <f>SUM(E7:E12)</f>
        <v>29680058</v>
      </c>
      <c r="F13" s="18">
        <f>SUM(F7:F12)</f>
        <v>3055164</v>
      </c>
      <c r="H13" s="179"/>
      <c r="I13" s="172" t="s">
        <v>411</v>
      </c>
      <c r="J13" s="183"/>
      <c r="K13" s="184"/>
      <c r="L13" s="19">
        <f>SUM(L7:L12)</f>
        <v>13536516</v>
      </c>
      <c r="M13" s="19">
        <f>SUM(M7:M12)</f>
        <v>1122217</v>
      </c>
      <c r="AC13" s="15" t="s">
        <v>82</v>
      </c>
      <c r="AD13" s="41" t="s">
        <v>597</v>
      </c>
      <c r="AE13" s="40" t="s">
        <v>615</v>
      </c>
      <c r="AF13" s="36">
        <f ca="1" t="shared" si="4"/>
        <v>57328945</v>
      </c>
      <c r="AG13" s="40"/>
      <c r="AH13" s="142" t="str">
        <f>+'廃棄物事業経費（歳入）'!B13</f>
        <v>28205</v>
      </c>
      <c r="AI13" s="2">
        <v>13</v>
      </c>
      <c r="AK13" s="26" t="s">
        <v>616</v>
      </c>
      <c r="AL13" s="28" t="s">
        <v>14</v>
      </c>
    </row>
    <row r="14" spans="2:38" ht="19.5" customHeight="1">
      <c r="B14" s="20"/>
      <c r="C14" s="170" t="s">
        <v>617</v>
      </c>
      <c r="D14" s="171"/>
      <c r="E14" s="22">
        <f>E13-E11</f>
        <v>24318664</v>
      </c>
      <c r="F14" s="22">
        <f>F13-F11</f>
        <v>2176835</v>
      </c>
      <c r="H14" s="180"/>
      <c r="I14" s="20"/>
      <c r="J14" s="24"/>
      <c r="K14" s="21" t="s">
        <v>617</v>
      </c>
      <c r="L14" s="23">
        <f>L13-L12</f>
        <v>12902649</v>
      </c>
      <c r="M14" s="23">
        <f>M13-M12</f>
        <v>958994</v>
      </c>
      <c r="AC14" s="15" t="s">
        <v>94</v>
      </c>
      <c r="AD14" s="41" t="s">
        <v>597</v>
      </c>
      <c r="AE14" s="40" t="s">
        <v>618</v>
      </c>
      <c r="AF14" s="36">
        <f ca="1" t="shared" si="4"/>
        <v>2781</v>
      </c>
      <c r="AG14" s="40"/>
      <c r="AH14" s="142" t="str">
        <f>+'廃棄物事業経費（歳入）'!B14</f>
        <v>28206</v>
      </c>
      <c r="AI14" s="2">
        <v>14</v>
      </c>
      <c r="AK14" s="26" t="s">
        <v>619</v>
      </c>
      <c r="AL14" s="28" t="s">
        <v>15</v>
      </c>
    </row>
    <row r="15" spans="2:38" ht="19.5" customHeight="1">
      <c r="B15" s="167" t="s">
        <v>82</v>
      </c>
      <c r="C15" s="168"/>
      <c r="D15" s="168"/>
      <c r="E15" s="17">
        <f>AF13</f>
        <v>57328945</v>
      </c>
      <c r="F15" s="17">
        <f>AF20</f>
        <v>3883875</v>
      </c>
      <c r="H15" s="178" t="s">
        <v>620</v>
      </c>
      <c r="I15" s="178" t="s">
        <v>621</v>
      </c>
      <c r="J15" s="16" t="s">
        <v>106</v>
      </c>
      <c r="K15" s="27"/>
      <c r="L15" s="17">
        <f aca="true" t="shared" si="5" ref="L15:L28">AF27</f>
        <v>6762246</v>
      </c>
      <c r="M15" s="17">
        <f aca="true" t="shared" si="6" ref="M15:M28">AF48</f>
        <v>855790</v>
      </c>
      <c r="AC15" s="15" t="s">
        <v>600</v>
      </c>
      <c r="AD15" s="41" t="s">
        <v>597</v>
      </c>
      <c r="AE15" s="40" t="s">
        <v>622</v>
      </c>
      <c r="AF15" s="36">
        <f ca="1" t="shared" si="4"/>
        <v>61455</v>
      </c>
      <c r="AG15" s="40"/>
      <c r="AH15" s="142" t="str">
        <f>+'廃棄物事業経費（歳入）'!B15</f>
        <v>28207</v>
      </c>
      <c r="AI15" s="2">
        <v>15</v>
      </c>
      <c r="AK15" s="26" t="s">
        <v>623</v>
      </c>
      <c r="AL15" s="28" t="s">
        <v>16</v>
      </c>
    </row>
    <row r="16" spans="2:38" ht="19.5" customHeight="1">
      <c r="B16" s="181" t="s">
        <v>2</v>
      </c>
      <c r="C16" s="185"/>
      <c r="D16" s="185"/>
      <c r="E16" s="18">
        <f>SUM(E13,E15)</f>
        <v>87009003</v>
      </c>
      <c r="F16" s="18">
        <f>SUM(F13,F15)</f>
        <v>6939039</v>
      </c>
      <c r="H16" s="189"/>
      <c r="I16" s="179"/>
      <c r="J16" s="179" t="s">
        <v>624</v>
      </c>
      <c r="K16" s="13" t="s">
        <v>108</v>
      </c>
      <c r="L16" s="17">
        <f t="shared" si="5"/>
        <v>15824264</v>
      </c>
      <c r="M16" s="17">
        <f t="shared" si="6"/>
        <v>409052</v>
      </c>
      <c r="AC16" s="15" t="s">
        <v>97</v>
      </c>
      <c r="AD16" s="41" t="s">
        <v>597</v>
      </c>
      <c r="AE16" s="40" t="s">
        <v>625</v>
      </c>
      <c r="AF16" s="36">
        <f ca="1" t="shared" si="4"/>
        <v>401100</v>
      </c>
      <c r="AG16" s="40"/>
      <c r="AH16" s="142" t="str">
        <f>+'廃棄物事業経費（歳入）'!B16</f>
        <v>28208</v>
      </c>
      <c r="AI16" s="2">
        <v>16</v>
      </c>
      <c r="AK16" s="26" t="s">
        <v>626</v>
      </c>
      <c r="AL16" s="28" t="s">
        <v>17</v>
      </c>
    </row>
    <row r="17" spans="2:38" ht="19.5" customHeight="1">
      <c r="B17" s="20"/>
      <c r="C17" s="170" t="s">
        <v>617</v>
      </c>
      <c r="D17" s="171"/>
      <c r="E17" s="22">
        <f>SUM(E14:E15)</f>
        <v>81647609</v>
      </c>
      <c r="F17" s="22">
        <f>SUM(F14:F15)</f>
        <v>6060710</v>
      </c>
      <c r="H17" s="189"/>
      <c r="I17" s="179"/>
      <c r="J17" s="179"/>
      <c r="K17" s="13" t="s">
        <v>110</v>
      </c>
      <c r="L17" s="17">
        <f t="shared" si="5"/>
        <v>5812468</v>
      </c>
      <c r="M17" s="17">
        <f t="shared" si="6"/>
        <v>525980</v>
      </c>
      <c r="AC17" s="15" t="s">
        <v>605</v>
      </c>
      <c r="AD17" s="41" t="s">
        <v>597</v>
      </c>
      <c r="AE17" s="40" t="s">
        <v>627</v>
      </c>
      <c r="AF17" s="36">
        <f ca="1" t="shared" si="4"/>
        <v>1485620</v>
      </c>
      <c r="AG17" s="40"/>
      <c r="AH17" s="142" t="str">
        <f>+'廃棄物事業経費（歳入）'!B17</f>
        <v>28209</v>
      </c>
      <c r="AI17" s="2">
        <v>17</v>
      </c>
      <c r="AK17" s="26" t="s">
        <v>628</v>
      </c>
      <c r="AL17" s="28" t="s">
        <v>18</v>
      </c>
    </row>
    <row r="18" spans="8:38" ht="19.5" customHeight="1">
      <c r="H18" s="189"/>
      <c r="I18" s="180"/>
      <c r="J18" s="180"/>
      <c r="K18" s="13" t="s">
        <v>112</v>
      </c>
      <c r="L18" s="17">
        <f t="shared" si="5"/>
        <v>401176</v>
      </c>
      <c r="M18" s="17">
        <f t="shared" si="6"/>
        <v>32173</v>
      </c>
      <c r="AC18" s="15" t="s">
        <v>608</v>
      </c>
      <c r="AD18" s="41" t="s">
        <v>597</v>
      </c>
      <c r="AE18" s="40" t="s">
        <v>629</v>
      </c>
      <c r="AF18" s="36">
        <f ca="1" t="shared" si="4"/>
        <v>878329</v>
      </c>
      <c r="AG18" s="40"/>
      <c r="AH18" s="142" t="str">
        <f>+'廃棄物事業経費（歳入）'!B18</f>
        <v>28210</v>
      </c>
      <c r="AI18" s="2">
        <v>18</v>
      </c>
      <c r="AK18" s="26" t="s">
        <v>630</v>
      </c>
      <c r="AL18" s="28" t="s">
        <v>19</v>
      </c>
    </row>
    <row r="19" spans="8:38" ht="19.5" customHeight="1">
      <c r="H19" s="189"/>
      <c r="I19" s="178" t="s">
        <v>631</v>
      </c>
      <c r="J19" s="175" t="s">
        <v>114</v>
      </c>
      <c r="K19" s="187"/>
      <c r="L19" s="17">
        <f t="shared" si="5"/>
        <v>2146355</v>
      </c>
      <c r="M19" s="17">
        <f t="shared" si="6"/>
        <v>179950</v>
      </c>
      <c r="AC19" s="15" t="s">
        <v>1</v>
      </c>
      <c r="AD19" s="41" t="s">
        <v>597</v>
      </c>
      <c r="AE19" s="40" t="s">
        <v>632</v>
      </c>
      <c r="AF19" s="36">
        <f ca="1" t="shared" si="4"/>
        <v>225879</v>
      </c>
      <c r="AG19" s="40"/>
      <c r="AH19" s="142" t="str">
        <f>+'廃棄物事業経費（歳入）'!B19</f>
        <v>28212</v>
      </c>
      <c r="AI19" s="2">
        <v>19</v>
      </c>
      <c r="AK19" s="26" t="s">
        <v>633</v>
      </c>
      <c r="AL19" s="28" t="s">
        <v>20</v>
      </c>
    </row>
    <row r="20" spans="2:38" ht="19.5" customHeight="1">
      <c r="B20" s="167" t="s">
        <v>634</v>
      </c>
      <c r="C20" s="188"/>
      <c r="D20" s="188"/>
      <c r="E20" s="29">
        <f>E11</f>
        <v>5361394</v>
      </c>
      <c r="F20" s="29">
        <f>F11</f>
        <v>878329</v>
      </c>
      <c r="H20" s="189"/>
      <c r="I20" s="179"/>
      <c r="J20" s="175" t="s">
        <v>116</v>
      </c>
      <c r="K20" s="187"/>
      <c r="L20" s="17">
        <f t="shared" si="5"/>
        <v>9965956</v>
      </c>
      <c r="M20" s="17">
        <f t="shared" si="6"/>
        <v>1125716</v>
      </c>
      <c r="AC20" s="15" t="s">
        <v>82</v>
      </c>
      <c r="AD20" s="41" t="s">
        <v>597</v>
      </c>
      <c r="AE20" s="40" t="s">
        <v>635</v>
      </c>
      <c r="AF20" s="36">
        <f ca="1" t="shared" si="4"/>
        <v>3883875</v>
      </c>
      <c r="AG20" s="40"/>
      <c r="AH20" s="142" t="str">
        <f>+'廃棄物事業経費（歳入）'!B20</f>
        <v>28213</v>
      </c>
      <c r="AI20" s="2">
        <v>20</v>
      </c>
      <c r="AK20" s="26" t="s">
        <v>636</v>
      </c>
      <c r="AL20" s="28" t="s">
        <v>21</v>
      </c>
    </row>
    <row r="21" spans="2:38" ht="19.5" customHeight="1">
      <c r="B21" s="167" t="s">
        <v>637</v>
      </c>
      <c r="C21" s="167"/>
      <c r="D21" s="167"/>
      <c r="E21" s="29">
        <f>L12+L27</f>
        <v>5942291</v>
      </c>
      <c r="F21" s="29">
        <f>M12+M27</f>
        <v>878329</v>
      </c>
      <c r="H21" s="189"/>
      <c r="I21" s="180"/>
      <c r="J21" s="175" t="s">
        <v>118</v>
      </c>
      <c r="K21" s="187"/>
      <c r="L21" s="17">
        <f t="shared" si="5"/>
        <v>1001487</v>
      </c>
      <c r="M21" s="17">
        <f t="shared" si="6"/>
        <v>48173</v>
      </c>
      <c r="AB21" s="28" t="s">
        <v>70</v>
      </c>
      <c r="AC21" s="15" t="s">
        <v>638</v>
      </c>
      <c r="AD21" s="41" t="s">
        <v>639</v>
      </c>
      <c r="AE21" s="40" t="s">
        <v>598</v>
      </c>
      <c r="AF21" s="36">
        <f ca="1" t="shared" si="4"/>
        <v>47440</v>
      </c>
      <c r="AG21" s="40"/>
      <c r="AH21" s="142" t="str">
        <f>+'廃棄物事業経費（歳入）'!B21</f>
        <v>28214</v>
      </c>
      <c r="AI21" s="2">
        <v>21</v>
      </c>
      <c r="AK21" s="26" t="s">
        <v>640</v>
      </c>
      <c r="AL21" s="28" t="s">
        <v>22</v>
      </c>
    </row>
    <row r="22" spans="2:38" ht="19.5" customHeight="1">
      <c r="B22" s="30"/>
      <c r="C22" s="31"/>
      <c r="D22" s="31"/>
      <c r="E22" s="32"/>
      <c r="F22" s="32"/>
      <c r="H22" s="189"/>
      <c r="I22" s="175" t="s">
        <v>90</v>
      </c>
      <c r="J22" s="186"/>
      <c r="K22" s="187"/>
      <c r="L22" s="17">
        <f t="shared" si="5"/>
        <v>2627424</v>
      </c>
      <c r="M22" s="17">
        <f t="shared" si="6"/>
        <v>6013</v>
      </c>
      <c r="AB22" s="28" t="s">
        <v>70</v>
      </c>
      <c r="AC22" s="15" t="s">
        <v>641</v>
      </c>
      <c r="AD22" s="41" t="s">
        <v>639</v>
      </c>
      <c r="AE22" s="40" t="s">
        <v>601</v>
      </c>
      <c r="AF22" s="36">
        <f ca="1" t="shared" si="4"/>
        <v>12065886</v>
      </c>
      <c r="AH22" s="142" t="str">
        <f>+'廃棄物事業経費（歳入）'!B22</f>
        <v>28215</v>
      </c>
      <c r="AI22" s="2">
        <v>22</v>
      </c>
      <c r="AK22" s="26" t="s">
        <v>642</v>
      </c>
      <c r="AL22" s="28" t="s">
        <v>23</v>
      </c>
    </row>
    <row r="23" spans="2:38" ht="19.5" customHeight="1">
      <c r="B23" s="30"/>
      <c r="C23" s="31"/>
      <c r="D23" s="31"/>
      <c r="E23" s="32"/>
      <c r="F23" s="32"/>
      <c r="H23" s="189"/>
      <c r="I23" s="178" t="s">
        <v>643</v>
      </c>
      <c r="J23" s="172" t="s">
        <v>114</v>
      </c>
      <c r="K23" s="184"/>
      <c r="L23" s="17">
        <f t="shared" si="5"/>
        <v>8380456</v>
      </c>
      <c r="M23" s="17">
        <f t="shared" si="6"/>
        <v>809155</v>
      </c>
      <c r="AB23" s="28" t="s">
        <v>70</v>
      </c>
      <c r="AC23" s="1" t="s">
        <v>644</v>
      </c>
      <c r="AD23" s="41" t="s">
        <v>639</v>
      </c>
      <c r="AE23" s="35" t="s">
        <v>603</v>
      </c>
      <c r="AF23" s="36">
        <f ca="1" t="shared" si="4"/>
        <v>527059</v>
      </c>
      <c r="AH23" s="142" t="str">
        <f>+'廃棄物事業経費（歳入）'!B23</f>
        <v>28216</v>
      </c>
      <c r="AI23" s="2">
        <v>23</v>
      </c>
      <c r="AK23" s="26" t="s">
        <v>645</v>
      </c>
      <c r="AL23" s="28" t="s">
        <v>24</v>
      </c>
    </row>
    <row r="24" spans="2:38" ht="19.5" customHeight="1">
      <c r="B24" s="30"/>
      <c r="C24" s="31"/>
      <c r="D24" s="31"/>
      <c r="E24" s="32"/>
      <c r="F24" s="32"/>
      <c r="H24" s="189"/>
      <c r="I24" s="179"/>
      <c r="J24" s="175" t="s">
        <v>116</v>
      </c>
      <c r="K24" s="187"/>
      <c r="L24" s="17">
        <f t="shared" si="5"/>
        <v>11307041</v>
      </c>
      <c r="M24" s="17">
        <f t="shared" si="6"/>
        <v>691651</v>
      </c>
      <c r="AB24" s="28" t="s">
        <v>70</v>
      </c>
      <c r="AC24" s="15" t="s">
        <v>1</v>
      </c>
      <c r="AD24" s="41" t="s">
        <v>639</v>
      </c>
      <c r="AE24" s="40" t="s">
        <v>606</v>
      </c>
      <c r="AF24" s="36">
        <f ca="1" t="shared" si="4"/>
        <v>232107</v>
      </c>
      <c r="AH24" s="142" t="str">
        <f>+'廃棄物事業経費（歳入）'!B24</f>
        <v>28217</v>
      </c>
      <c r="AI24" s="2">
        <v>24</v>
      </c>
      <c r="AK24" s="26" t="s">
        <v>646</v>
      </c>
      <c r="AL24" s="28" t="s">
        <v>25</v>
      </c>
    </row>
    <row r="25" spans="8:38" ht="19.5" customHeight="1">
      <c r="H25" s="189"/>
      <c r="I25" s="179"/>
      <c r="J25" s="175" t="s">
        <v>118</v>
      </c>
      <c r="K25" s="187"/>
      <c r="L25" s="17">
        <f t="shared" si="5"/>
        <v>1247723</v>
      </c>
      <c r="M25" s="17">
        <f t="shared" si="6"/>
        <v>193271</v>
      </c>
      <c r="AB25" s="28" t="s">
        <v>70</v>
      </c>
      <c r="AC25" s="15" t="s">
        <v>85</v>
      </c>
      <c r="AD25" s="41" t="s">
        <v>639</v>
      </c>
      <c r="AE25" s="40" t="s">
        <v>609</v>
      </c>
      <c r="AF25" s="36">
        <f ca="1" t="shared" si="4"/>
        <v>30157</v>
      </c>
      <c r="AH25" s="142" t="str">
        <f>+'廃棄物事業経費（歳入）'!B25</f>
        <v>28218</v>
      </c>
      <c r="AI25" s="2">
        <v>25</v>
      </c>
      <c r="AK25" s="26" t="s">
        <v>647</v>
      </c>
      <c r="AL25" s="28" t="s">
        <v>26</v>
      </c>
    </row>
    <row r="26" spans="8:38" ht="19.5" customHeight="1">
      <c r="H26" s="189"/>
      <c r="I26" s="180"/>
      <c r="J26" s="191" t="s">
        <v>1</v>
      </c>
      <c r="K26" s="192"/>
      <c r="L26" s="17">
        <f t="shared" si="5"/>
        <v>445534</v>
      </c>
      <c r="M26" s="17">
        <f t="shared" si="6"/>
        <v>42860</v>
      </c>
      <c r="AB26" s="28" t="s">
        <v>70</v>
      </c>
      <c r="AC26" s="1" t="s">
        <v>611</v>
      </c>
      <c r="AD26" s="41" t="s">
        <v>639</v>
      </c>
      <c r="AE26" s="35" t="s">
        <v>612</v>
      </c>
      <c r="AF26" s="36">
        <f ca="1" t="shared" si="4"/>
        <v>633867</v>
      </c>
      <c r="AH26" s="142" t="str">
        <f>+'廃棄物事業経費（歳入）'!B26</f>
        <v>28219</v>
      </c>
      <c r="AI26" s="2">
        <v>26</v>
      </c>
      <c r="AK26" s="26" t="s">
        <v>648</v>
      </c>
      <c r="AL26" s="28" t="s">
        <v>27</v>
      </c>
    </row>
    <row r="27" spans="8:38" ht="19.5" customHeight="1">
      <c r="H27" s="189"/>
      <c r="I27" s="175" t="s">
        <v>611</v>
      </c>
      <c r="J27" s="186"/>
      <c r="K27" s="187"/>
      <c r="L27" s="17">
        <f t="shared" si="5"/>
        <v>5308424</v>
      </c>
      <c r="M27" s="17">
        <f t="shared" si="6"/>
        <v>715106</v>
      </c>
      <c r="AB27" s="28" t="s">
        <v>70</v>
      </c>
      <c r="AC27" s="1" t="s">
        <v>649</v>
      </c>
      <c r="AD27" s="41" t="s">
        <v>639</v>
      </c>
      <c r="AE27" s="35" t="s">
        <v>650</v>
      </c>
      <c r="AF27" s="36">
        <f ca="1" t="shared" si="4"/>
        <v>6762246</v>
      </c>
      <c r="AH27" s="142" t="str">
        <f>+'廃棄物事業経費（歳入）'!B27</f>
        <v>28220</v>
      </c>
      <c r="AI27" s="2">
        <v>27</v>
      </c>
      <c r="AK27" s="26" t="s">
        <v>651</v>
      </c>
      <c r="AL27" s="28" t="s">
        <v>28</v>
      </c>
    </row>
    <row r="28" spans="8:38" ht="19.5" customHeight="1">
      <c r="H28" s="189"/>
      <c r="I28" s="175" t="s">
        <v>43</v>
      </c>
      <c r="J28" s="186"/>
      <c r="K28" s="187"/>
      <c r="L28" s="17">
        <f t="shared" si="5"/>
        <v>14849</v>
      </c>
      <c r="M28" s="17">
        <f t="shared" si="6"/>
        <v>175</v>
      </c>
      <c r="AB28" s="28" t="s">
        <v>70</v>
      </c>
      <c r="AC28" s="1" t="s">
        <v>652</v>
      </c>
      <c r="AD28" s="41" t="s">
        <v>639</v>
      </c>
      <c r="AE28" s="35" t="s">
        <v>618</v>
      </c>
      <c r="AF28" s="36">
        <f ca="1" t="shared" si="4"/>
        <v>15824264</v>
      </c>
      <c r="AH28" s="142" t="str">
        <f>+'廃棄物事業経費（歳入）'!B28</f>
        <v>28221</v>
      </c>
      <c r="AI28" s="2">
        <v>28</v>
      </c>
      <c r="AK28" s="26" t="s">
        <v>653</v>
      </c>
      <c r="AL28" s="28" t="s">
        <v>29</v>
      </c>
    </row>
    <row r="29" spans="8:38" ht="19.5" customHeight="1">
      <c r="H29" s="189"/>
      <c r="I29" s="172" t="s">
        <v>411</v>
      </c>
      <c r="J29" s="183"/>
      <c r="K29" s="184"/>
      <c r="L29" s="19">
        <f>SUM(L15:L28)</f>
        <v>71245403</v>
      </c>
      <c r="M29" s="19">
        <f>SUM(M15:M28)</f>
        <v>5635065</v>
      </c>
      <c r="AB29" s="28" t="s">
        <v>70</v>
      </c>
      <c r="AC29" s="1" t="s">
        <v>654</v>
      </c>
      <c r="AD29" s="41" t="s">
        <v>639</v>
      </c>
      <c r="AE29" s="35" t="s">
        <v>622</v>
      </c>
      <c r="AF29" s="36">
        <f ca="1" t="shared" si="4"/>
        <v>5812468</v>
      </c>
      <c r="AH29" s="142" t="str">
        <f>+'廃棄物事業経費（歳入）'!B29</f>
        <v>28222</v>
      </c>
      <c r="AI29" s="2">
        <v>29</v>
      </c>
      <c r="AK29" s="26" t="s">
        <v>655</v>
      </c>
      <c r="AL29" s="28" t="s">
        <v>30</v>
      </c>
    </row>
    <row r="30" spans="8:38" ht="19.5" customHeight="1">
      <c r="H30" s="190"/>
      <c r="I30" s="20"/>
      <c r="J30" s="24"/>
      <c r="K30" s="21" t="s">
        <v>617</v>
      </c>
      <c r="L30" s="23">
        <f>L29-L27</f>
        <v>65936979</v>
      </c>
      <c r="M30" s="23">
        <f>M29-M27</f>
        <v>4919959</v>
      </c>
      <c r="AB30" s="28" t="s">
        <v>70</v>
      </c>
      <c r="AC30" s="1" t="s">
        <v>656</v>
      </c>
      <c r="AD30" s="41" t="s">
        <v>639</v>
      </c>
      <c r="AE30" s="35" t="s">
        <v>625</v>
      </c>
      <c r="AF30" s="36">
        <f ca="1" t="shared" si="4"/>
        <v>401176</v>
      </c>
      <c r="AH30" s="142" t="str">
        <f>+'廃棄物事業経費（歳入）'!B30</f>
        <v>28223</v>
      </c>
      <c r="AI30" s="2">
        <v>30</v>
      </c>
      <c r="AK30" s="26" t="s">
        <v>657</v>
      </c>
      <c r="AL30" s="28" t="s">
        <v>31</v>
      </c>
    </row>
    <row r="31" spans="8:38" ht="19.5" customHeight="1">
      <c r="H31" s="175" t="s">
        <v>1</v>
      </c>
      <c r="I31" s="186"/>
      <c r="J31" s="186"/>
      <c r="K31" s="187"/>
      <c r="L31" s="17">
        <f>AF41</f>
        <v>2227084</v>
      </c>
      <c r="M31" s="17">
        <f>AF62</f>
        <v>181757</v>
      </c>
      <c r="AB31" s="28" t="s">
        <v>70</v>
      </c>
      <c r="AC31" s="1" t="s">
        <v>658</v>
      </c>
      <c r="AD31" s="41" t="s">
        <v>639</v>
      </c>
      <c r="AE31" s="35" t="s">
        <v>629</v>
      </c>
      <c r="AF31" s="36">
        <f ca="1" t="shared" si="4"/>
        <v>2146355</v>
      </c>
      <c r="AH31" s="142" t="str">
        <f>+'廃棄物事業経費（歳入）'!B31</f>
        <v>28224</v>
      </c>
      <c r="AI31" s="2">
        <v>31</v>
      </c>
      <c r="AK31" s="26" t="s">
        <v>659</v>
      </c>
      <c r="AL31" s="28" t="s">
        <v>32</v>
      </c>
    </row>
    <row r="32" spans="8:38" ht="19.5" customHeight="1">
      <c r="H32" s="172" t="s">
        <v>2</v>
      </c>
      <c r="I32" s="183"/>
      <c r="J32" s="183"/>
      <c r="K32" s="184"/>
      <c r="L32" s="19">
        <f>SUM(L13,L29,L31)</f>
        <v>87009003</v>
      </c>
      <c r="M32" s="19">
        <f>SUM(M13,M29,M31)</f>
        <v>6939039</v>
      </c>
      <c r="AB32" s="28" t="s">
        <v>70</v>
      </c>
      <c r="AC32" s="1" t="s">
        <v>660</v>
      </c>
      <c r="AD32" s="41" t="s">
        <v>639</v>
      </c>
      <c r="AE32" s="35" t="s">
        <v>632</v>
      </c>
      <c r="AF32" s="36">
        <f ca="1" t="shared" si="4"/>
        <v>9965956</v>
      </c>
      <c r="AH32" s="142" t="str">
        <f>+'廃棄物事業経費（歳入）'!B32</f>
        <v>28225</v>
      </c>
      <c r="AI32" s="2">
        <v>32</v>
      </c>
      <c r="AK32" s="26" t="s">
        <v>661</v>
      </c>
      <c r="AL32" s="28" t="s">
        <v>33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617</v>
      </c>
      <c r="L33" s="23">
        <f>SUM(L14,L30,L31)</f>
        <v>81066712</v>
      </c>
      <c r="M33" s="23">
        <f>SUM(M14,M30,M31)</f>
        <v>6060710</v>
      </c>
      <c r="AB33" s="28" t="s">
        <v>70</v>
      </c>
      <c r="AC33" s="1" t="s">
        <v>662</v>
      </c>
      <c r="AD33" s="41" t="s">
        <v>639</v>
      </c>
      <c r="AE33" s="35" t="s">
        <v>635</v>
      </c>
      <c r="AF33" s="36">
        <f ca="1" t="shared" si="4"/>
        <v>1001487</v>
      </c>
      <c r="AH33" s="142" t="str">
        <f>+'廃棄物事業経費（歳入）'!B33</f>
        <v>28226</v>
      </c>
      <c r="AI33" s="2">
        <v>33</v>
      </c>
      <c r="AK33" s="26" t="s">
        <v>663</v>
      </c>
      <c r="AL33" s="28" t="s">
        <v>34</v>
      </c>
    </row>
    <row r="34" spans="2:38" ht="14.25">
      <c r="B34" s="28"/>
      <c r="C34" s="28"/>
      <c r="D34" s="28"/>
      <c r="E34" s="28"/>
      <c r="F34" s="28"/>
      <c r="G34" s="28"/>
      <c r="AB34" s="28" t="s">
        <v>70</v>
      </c>
      <c r="AC34" s="15" t="s">
        <v>90</v>
      </c>
      <c r="AD34" s="41" t="s">
        <v>639</v>
      </c>
      <c r="AE34" s="35" t="s">
        <v>664</v>
      </c>
      <c r="AF34" s="36">
        <f ca="1" t="shared" si="4"/>
        <v>2627424</v>
      </c>
      <c r="AH34" s="142" t="str">
        <f>+'廃棄物事業経費（歳入）'!B34</f>
        <v>28227</v>
      </c>
      <c r="AI34" s="2">
        <v>34</v>
      </c>
      <c r="AK34" s="26" t="s">
        <v>665</v>
      </c>
      <c r="AL34" s="28" t="s">
        <v>35</v>
      </c>
    </row>
    <row r="35" spans="28:38" ht="14.25" hidden="1">
      <c r="AB35" s="28" t="s">
        <v>70</v>
      </c>
      <c r="AC35" s="1" t="s">
        <v>666</v>
      </c>
      <c r="AD35" s="41" t="s">
        <v>639</v>
      </c>
      <c r="AE35" s="35" t="s">
        <v>667</v>
      </c>
      <c r="AF35" s="36">
        <f ca="1" t="shared" si="4"/>
        <v>8380456</v>
      </c>
      <c r="AH35" s="142" t="str">
        <f>+'廃棄物事業経費（歳入）'!B35</f>
        <v>28228</v>
      </c>
      <c r="AI35" s="2">
        <v>35</v>
      </c>
      <c r="AK35" s="128" t="s">
        <v>668</v>
      </c>
      <c r="AL35" s="28" t="s">
        <v>44</v>
      </c>
    </row>
    <row r="36" spans="28:38" ht="14.25" hidden="1">
      <c r="AB36" s="28" t="s">
        <v>70</v>
      </c>
      <c r="AC36" s="1" t="s">
        <v>669</v>
      </c>
      <c r="AD36" s="41" t="s">
        <v>639</v>
      </c>
      <c r="AE36" s="35" t="s">
        <v>670</v>
      </c>
      <c r="AF36" s="36">
        <f ca="1" t="shared" si="4"/>
        <v>11307041</v>
      </c>
      <c r="AH36" s="142" t="str">
        <f>+'廃棄物事業経費（歳入）'!B36</f>
        <v>28229</v>
      </c>
      <c r="AI36" s="2">
        <v>36</v>
      </c>
      <c r="AK36" s="128" t="s">
        <v>671</v>
      </c>
      <c r="AL36" s="28" t="s">
        <v>45</v>
      </c>
    </row>
    <row r="37" spans="28:38" ht="14.25" hidden="1">
      <c r="AB37" s="28" t="s">
        <v>70</v>
      </c>
      <c r="AC37" s="1" t="s">
        <v>672</v>
      </c>
      <c r="AD37" s="41" t="s">
        <v>639</v>
      </c>
      <c r="AE37" s="35" t="s">
        <v>673</v>
      </c>
      <c r="AF37" s="36">
        <f ca="1" t="shared" si="4"/>
        <v>1247723</v>
      </c>
      <c r="AH37" s="142" t="str">
        <f>+'廃棄物事業経費（歳入）'!B37</f>
        <v>28301</v>
      </c>
      <c r="AI37" s="2">
        <v>37</v>
      </c>
      <c r="AK37" s="128" t="s">
        <v>674</v>
      </c>
      <c r="AL37" s="28" t="s">
        <v>46</v>
      </c>
    </row>
    <row r="38" spans="28:38" ht="14.25" hidden="1">
      <c r="AB38" s="28" t="s">
        <v>70</v>
      </c>
      <c r="AC38" s="1" t="s">
        <v>1</v>
      </c>
      <c r="AD38" s="41" t="s">
        <v>639</v>
      </c>
      <c r="AE38" s="35" t="s">
        <v>675</v>
      </c>
      <c r="AF38" s="35">
        <f ca="1" t="shared" si="4"/>
        <v>445534</v>
      </c>
      <c r="AH38" s="142" t="str">
        <f>+'廃棄物事業経費（歳入）'!B38</f>
        <v>28365</v>
      </c>
      <c r="AI38" s="2">
        <v>38</v>
      </c>
      <c r="AK38" s="128" t="s">
        <v>676</v>
      </c>
      <c r="AL38" s="28" t="s">
        <v>47</v>
      </c>
    </row>
    <row r="39" spans="28:38" ht="14.25" hidden="1">
      <c r="AB39" s="28" t="s">
        <v>70</v>
      </c>
      <c r="AC39" s="1" t="s">
        <v>611</v>
      </c>
      <c r="AD39" s="41" t="s">
        <v>639</v>
      </c>
      <c r="AE39" s="35" t="s">
        <v>677</v>
      </c>
      <c r="AF39" s="35">
        <f aca="true" ca="1" t="shared" si="7" ref="AF39:AF70">IF(AF$2=0,INDIRECT("'"&amp;AD39&amp;"'!"&amp;AE39&amp;$AI$2),0)</f>
        <v>5308424</v>
      </c>
      <c r="AH39" s="142" t="str">
        <f>+'廃棄物事業経費（歳入）'!B39</f>
        <v>28381</v>
      </c>
      <c r="AI39" s="2">
        <v>39</v>
      </c>
      <c r="AK39" s="128" t="s">
        <v>678</v>
      </c>
      <c r="AL39" s="28" t="s">
        <v>48</v>
      </c>
    </row>
    <row r="40" spans="28:38" ht="14.25" hidden="1">
      <c r="AB40" s="28" t="s">
        <v>70</v>
      </c>
      <c r="AC40" s="1" t="s">
        <v>43</v>
      </c>
      <c r="AD40" s="41" t="s">
        <v>639</v>
      </c>
      <c r="AE40" s="35" t="s">
        <v>679</v>
      </c>
      <c r="AF40" s="35">
        <f ca="1" t="shared" si="7"/>
        <v>14849</v>
      </c>
      <c r="AH40" s="142" t="str">
        <f>+'廃棄物事業経費（歳入）'!B40</f>
        <v>28382</v>
      </c>
      <c r="AI40" s="2">
        <v>40</v>
      </c>
      <c r="AK40" s="128" t="s">
        <v>680</v>
      </c>
      <c r="AL40" s="28" t="s">
        <v>49</v>
      </c>
    </row>
    <row r="41" spans="28:38" ht="14.25" hidden="1">
      <c r="AB41" s="28" t="s">
        <v>70</v>
      </c>
      <c r="AC41" s="1" t="s">
        <v>1</v>
      </c>
      <c r="AD41" s="41" t="s">
        <v>639</v>
      </c>
      <c r="AE41" s="35" t="s">
        <v>681</v>
      </c>
      <c r="AF41" s="35">
        <f ca="1" t="shared" si="7"/>
        <v>2227084</v>
      </c>
      <c r="AH41" s="142" t="str">
        <f>+'廃棄物事業経費（歳入）'!B41</f>
        <v>28442</v>
      </c>
      <c r="AI41" s="2">
        <v>41</v>
      </c>
      <c r="AK41" s="128" t="s">
        <v>682</v>
      </c>
      <c r="AL41" s="28" t="s">
        <v>50</v>
      </c>
    </row>
    <row r="42" spans="28:38" ht="14.25" hidden="1">
      <c r="AB42" s="28" t="s">
        <v>72</v>
      </c>
      <c r="AC42" s="15" t="s">
        <v>638</v>
      </c>
      <c r="AD42" s="41" t="s">
        <v>639</v>
      </c>
      <c r="AE42" s="35" t="s">
        <v>683</v>
      </c>
      <c r="AF42" s="35">
        <f ca="1" t="shared" si="7"/>
        <v>43884</v>
      </c>
      <c r="AH42" s="142" t="str">
        <f>+'廃棄物事業経費（歳入）'!B42</f>
        <v>28443</v>
      </c>
      <c r="AI42" s="2">
        <v>42</v>
      </c>
      <c r="AK42" s="128" t="s">
        <v>684</v>
      </c>
      <c r="AL42" s="28" t="s">
        <v>51</v>
      </c>
    </row>
    <row r="43" spans="28:38" ht="14.25" hidden="1">
      <c r="AB43" s="28" t="s">
        <v>72</v>
      </c>
      <c r="AC43" s="15" t="s">
        <v>641</v>
      </c>
      <c r="AD43" s="41" t="s">
        <v>639</v>
      </c>
      <c r="AE43" s="35" t="s">
        <v>685</v>
      </c>
      <c r="AF43" s="35">
        <f ca="1" t="shared" si="7"/>
        <v>867729</v>
      </c>
      <c r="AH43" s="142" t="str">
        <f>+'廃棄物事業経費（歳入）'!B43</f>
        <v>28446</v>
      </c>
      <c r="AI43" s="2">
        <v>43</v>
      </c>
      <c r="AK43" s="128" t="s">
        <v>686</v>
      </c>
      <c r="AL43" s="28" t="s">
        <v>52</v>
      </c>
    </row>
    <row r="44" spans="28:38" ht="14.25" hidden="1">
      <c r="AB44" s="28" t="s">
        <v>72</v>
      </c>
      <c r="AC44" s="1" t="s">
        <v>644</v>
      </c>
      <c r="AD44" s="41" t="s">
        <v>639</v>
      </c>
      <c r="AE44" s="35" t="s">
        <v>687</v>
      </c>
      <c r="AF44" s="35">
        <f ca="1" t="shared" si="7"/>
        <v>0</v>
      </c>
      <c r="AH44" s="142" t="str">
        <f>+'廃棄物事業経費（歳入）'!B44</f>
        <v>28464</v>
      </c>
      <c r="AI44" s="2">
        <v>44</v>
      </c>
      <c r="AK44" s="128" t="s">
        <v>688</v>
      </c>
      <c r="AL44" s="28" t="s">
        <v>53</v>
      </c>
    </row>
    <row r="45" spans="28:38" ht="14.25" hidden="1">
      <c r="AB45" s="28" t="s">
        <v>72</v>
      </c>
      <c r="AC45" s="15" t="s">
        <v>1</v>
      </c>
      <c r="AD45" s="41" t="s">
        <v>639</v>
      </c>
      <c r="AE45" s="35" t="s">
        <v>689</v>
      </c>
      <c r="AF45" s="35">
        <f ca="1" t="shared" si="7"/>
        <v>47381</v>
      </c>
      <c r="AH45" s="142" t="str">
        <f>+'廃棄物事業経費（歳入）'!B45</f>
        <v>28481</v>
      </c>
      <c r="AI45" s="2">
        <v>45</v>
      </c>
      <c r="AK45" s="128" t="s">
        <v>690</v>
      </c>
      <c r="AL45" s="28" t="s">
        <v>54</v>
      </c>
    </row>
    <row r="46" spans="28:38" ht="14.25" hidden="1">
      <c r="AB46" s="28" t="s">
        <v>72</v>
      </c>
      <c r="AC46" s="15" t="s">
        <v>85</v>
      </c>
      <c r="AD46" s="41" t="s">
        <v>639</v>
      </c>
      <c r="AE46" s="35" t="s">
        <v>691</v>
      </c>
      <c r="AF46" s="35">
        <f ca="1" t="shared" si="7"/>
        <v>0</v>
      </c>
      <c r="AH46" s="142" t="str">
        <f>+'廃棄物事業経費（歳入）'!B46</f>
        <v>28501</v>
      </c>
      <c r="AI46" s="2">
        <v>46</v>
      </c>
      <c r="AK46" s="128" t="s">
        <v>692</v>
      </c>
      <c r="AL46" s="28" t="s">
        <v>55</v>
      </c>
    </row>
    <row r="47" spans="28:38" ht="14.25" hidden="1">
      <c r="AB47" s="28" t="s">
        <v>72</v>
      </c>
      <c r="AC47" s="1" t="s">
        <v>611</v>
      </c>
      <c r="AD47" s="41" t="s">
        <v>639</v>
      </c>
      <c r="AE47" s="35" t="s">
        <v>693</v>
      </c>
      <c r="AF47" s="35">
        <f ca="1" t="shared" si="7"/>
        <v>163223</v>
      </c>
      <c r="AH47" s="142" t="str">
        <f>+'廃棄物事業経費（歳入）'!B47</f>
        <v>28585</v>
      </c>
      <c r="AI47" s="2">
        <v>47</v>
      </c>
      <c r="AK47" s="128" t="s">
        <v>694</v>
      </c>
      <c r="AL47" s="28" t="s">
        <v>56</v>
      </c>
    </row>
    <row r="48" spans="28:38" ht="14.25" hidden="1">
      <c r="AB48" s="28" t="s">
        <v>72</v>
      </c>
      <c r="AC48" s="1" t="s">
        <v>649</v>
      </c>
      <c r="AD48" s="41" t="s">
        <v>639</v>
      </c>
      <c r="AE48" s="35" t="s">
        <v>695</v>
      </c>
      <c r="AF48" s="35">
        <f ca="1" t="shared" si="7"/>
        <v>855790</v>
      </c>
      <c r="AH48" s="142" t="str">
        <f>+'廃棄物事業経費（歳入）'!B48</f>
        <v>28586</v>
      </c>
      <c r="AI48" s="2">
        <v>48</v>
      </c>
      <c r="AK48" s="128" t="s">
        <v>696</v>
      </c>
      <c r="AL48" s="28" t="s">
        <v>57</v>
      </c>
    </row>
    <row r="49" spans="2:38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72</v>
      </c>
      <c r="AC49" s="1" t="s">
        <v>652</v>
      </c>
      <c r="AD49" s="41" t="s">
        <v>639</v>
      </c>
      <c r="AE49" s="35" t="s">
        <v>697</v>
      </c>
      <c r="AF49" s="35">
        <f ca="1" t="shared" si="7"/>
        <v>409052</v>
      </c>
      <c r="AG49" s="28"/>
      <c r="AH49" s="142" t="str">
        <f>+'廃棄物事業経費（歳入）'!B49</f>
        <v>28810</v>
      </c>
      <c r="AI49" s="2">
        <v>49</v>
      </c>
      <c r="AK49" s="128" t="s">
        <v>698</v>
      </c>
      <c r="AL49" s="28" t="s">
        <v>58</v>
      </c>
    </row>
    <row r="50" spans="2:38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72</v>
      </c>
      <c r="AC50" s="1" t="s">
        <v>654</v>
      </c>
      <c r="AD50" s="41" t="s">
        <v>639</v>
      </c>
      <c r="AE50" s="35" t="s">
        <v>699</v>
      </c>
      <c r="AF50" s="35">
        <f ca="1" t="shared" si="7"/>
        <v>525980</v>
      </c>
      <c r="AG50" s="28"/>
      <c r="AH50" s="142" t="str">
        <f>+'廃棄物事業経費（歳入）'!B50</f>
        <v>28817</v>
      </c>
      <c r="AI50" s="2">
        <v>50</v>
      </c>
      <c r="AK50" s="128" t="s">
        <v>700</v>
      </c>
      <c r="AL50" s="28" t="s">
        <v>59</v>
      </c>
    </row>
    <row r="51" spans="2:38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72</v>
      </c>
      <c r="AC51" s="1" t="s">
        <v>656</v>
      </c>
      <c r="AD51" s="41" t="s">
        <v>639</v>
      </c>
      <c r="AE51" s="35" t="s">
        <v>701</v>
      </c>
      <c r="AF51" s="35">
        <f ca="1" t="shared" si="7"/>
        <v>32173</v>
      </c>
      <c r="AG51" s="28"/>
      <c r="AH51" s="142" t="str">
        <f>+'廃棄物事業経費（歳入）'!B51</f>
        <v>28829</v>
      </c>
      <c r="AI51" s="2">
        <v>51</v>
      </c>
      <c r="AK51" s="128" t="s">
        <v>702</v>
      </c>
      <c r="AL51" s="28" t="s">
        <v>60</v>
      </c>
    </row>
    <row r="52" spans="2:38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72</v>
      </c>
      <c r="AC52" s="1" t="s">
        <v>658</v>
      </c>
      <c r="AD52" s="41" t="s">
        <v>639</v>
      </c>
      <c r="AE52" s="35" t="s">
        <v>703</v>
      </c>
      <c r="AF52" s="35">
        <f ca="1" t="shared" si="7"/>
        <v>179950</v>
      </c>
      <c r="AG52" s="28"/>
      <c r="AH52" s="142" t="str">
        <f>+'廃棄物事業経費（歳入）'!B52</f>
        <v>28853</v>
      </c>
      <c r="AI52" s="2">
        <v>52</v>
      </c>
      <c r="AK52" s="128" t="s">
        <v>704</v>
      </c>
      <c r="AL52" s="28" t="s">
        <v>61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72</v>
      </c>
      <c r="AC53" s="1" t="s">
        <v>660</v>
      </c>
      <c r="AD53" s="41" t="s">
        <v>639</v>
      </c>
      <c r="AE53" s="35" t="s">
        <v>705</v>
      </c>
      <c r="AF53" s="35">
        <f ca="1" t="shared" si="7"/>
        <v>1125716</v>
      </c>
      <c r="AG53" s="28"/>
      <c r="AH53" s="142" t="str">
        <f>+'廃棄物事業経費（歳入）'!B53</f>
        <v>28869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72</v>
      </c>
      <c r="AC54" s="1" t="s">
        <v>662</v>
      </c>
      <c r="AD54" s="41" t="s">
        <v>639</v>
      </c>
      <c r="AE54" s="35" t="s">
        <v>706</v>
      </c>
      <c r="AF54" s="35">
        <f ca="1" t="shared" si="7"/>
        <v>48173</v>
      </c>
      <c r="AG54" s="28"/>
      <c r="AH54" s="142" t="str">
        <f>+'廃棄物事業経費（歳入）'!B54</f>
        <v>28890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72</v>
      </c>
      <c r="AC55" s="15" t="s">
        <v>90</v>
      </c>
      <c r="AD55" s="41" t="s">
        <v>639</v>
      </c>
      <c r="AE55" s="35" t="s">
        <v>707</v>
      </c>
      <c r="AF55" s="35">
        <f ca="1" t="shared" si="7"/>
        <v>6013</v>
      </c>
      <c r="AG55" s="28"/>
      <c r="AH55" s="142" t="str">
        <f>+'廃棄物事業経費（歳入）'!B55</f>
        <v>28902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72</v>
      </c>
      <c r="AC56" s="1" t="s">
        <v>666</v>
      </c>
      <c r="AD56" s="41" t="s">
        <v>639</v>
      </c>
      <c r="AE56" s="35" t="s">
        <v>708</v>
      </c>
      <c r="AF56" s="35">
        <f ca="1" t="shared" si="7"/>
        <v>809155</v>
      </c>
      <c r="AG56" s="28"/>
      <c r="AH56" s="142" t="str">
        <f>+'廃棄物事業経費（歳入）'!B56</f>
        <v>28904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72</v>
      </c>
      <c r="AC57" s="1" t="s">
        <v>669</v>
      </c>
      <c r="AD57" s="41" t="s">
        <v>639</v>
      </c>
      <c r="AE57" s="35" t="s">
        <v>709</v>
      </c>
      <c r="AF57" s="35">
        <f ca="1" t="shared" si="7"/>
        <v>691651</v>
      </c>
      <c r="AG57" s="28"/>
      <c r="AH57" s="142" t="str">
        <f>+'廃棄物事業経費（歳入）'!B57</f>
        <v>28910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72</v>
      </c>
      <c r="AC58" s="1" t="s">
        <v>672</v>
      </c>
      <c r="AD58" s="41" t="s">
        <v>639</v>
      </c>
      <c r="AE58" s="35" t="s">
        <v>710</v>
      </c>
      <c r="AF58" s="35">
        <f ca="1" t="shared" si="7"/>
        <v>193271</v>
      </c>
      <c r="AG58" s="28"/>
      <c r="AH58" s="142" t="str">
        <f>+'廃棄物事業経費（歳入）'!B58</f>
        <v>28925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72</v>
      </c>
      <c r="AC59" s="1" t="s">
        <v>1</v>
      </c>
      <c r="AD59" s="41" t="s">
        <v>639</v>
      </c>
      <c r="AE59" s="35" t="s">
        <v>711</v>
      </c>
      <c r="AF59" s="35">
        <f ca="1" t="shared" si="7"/>
        <v>42860</v>
      </c>
      <c r="AG59" s="28"/>
      <c r="AH59" s="142" t="str">
        <f>+'廃棄物事業経費（歳入）'!B59</f>
        <v>28932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72</v>
      </c>
      <c r="AC60" s="1" t="s">
        <v>611</v>
      </c>
      <c r="AD60" s="41" t="s">
        <v>639</v>
      </c>
      <c r="AE60" s="35" t="s">
        <v>712</v>
      </c>
      <c r="AF60" s="35">
        <f ca="1" t="shared" si="7"/>
        <v>715106</v>
      </c>
      <c r="AG60" s="28"/>
      <c r="AH60" s="142" t="str">
        <f>+'廃棄物事業経費（歳入）'!B60</f>
        <v>28951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72</v>
      </c>
      <c r="AC61" s="1" t="s">
        <v>43</v>
      </c>
      <c r="AD61" s="41" t="s">
        <v>639</v>
      </c>
      <c r="AE61" s="35" t="s">
        <v>713</v>
      </c>
      <c r="AF61" s="35">
        <f ca="1" t="shared" si="7"/>
        <v>175</v>
      </c>
      <c r="AG61" s="28"/>
      <c r="AH61" s="142" t="str">
        <f>+'廃棄物事業経費（歳入）'!B61</f>
        <v>28955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72</v>
      </c>
      <c r="AC62" s="1" t="s">
        <v>1</v>
      </c>
      <c r="AD62" s="41" t="s">
        <v>639</v>
      </c>
      <c r="AE62" s="35" t="s">
        <v>714</v>
      </c>
      <c r="AF62" s="35">
        <f ca="1" t="shared" si="7"/>
        <v>181757</v>
      </c>
      <c r="AG62" s="28"/>
      <c r="AH62" s="142" t="str">
        <f>+'廃棄物事業経費（歳入）'!B62</f>
        <v>28967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142" t="str">
        <f>+'廃棄物事業経費（歳入）'!B63</f>
        <v>28970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142">
        <f>+'廃棄物事業経費（歳入）'!B64</f>
        <v>0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142">
        <f>+'廃棄物事業経費（歳入）'!B65</f>
        <v>0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142">
        <f>+'廃棄物事業経費（歳入）'!B66</f>
        <v>0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142">
        <f>+'廃棄物事業経費（歳入）'!B67</f>
        <v>0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142">
        <f>+'廃棄物事業経費（歳入）'!B68</f>
        <v>0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142">
        <f>+'廃棄物事業経費（歳入）'!B69</f>
        <v>0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142">
        <f>+'廃棄物事業経費（歳入）'!B70</f>
        <v>0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142">
        <f>+'廃棄物事業経費（歳入）'!B71</f>
        <v>0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142">
        <f>+'廃棄物事業経費（歳入）'!B72</f>
        <v>0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142">
        <f>+'廃棄物事業経費（歳入）'!B73</f>
        <v>0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142">
        <f>+'廃棄物事業経費（歳入）'!B74</f>
        <v>0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142">
        <f>+'廃棄物事業経費（歳入）'!B75</f>
        <v>0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142">
        <f>+'廃棄物事業経費（歳入）'!B76</f>
        <v>0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142">
        <f>+'廃棄物事業経費（歳入）'!B77</f>
        <v>0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142">
        <f>+'廃棄物事業経費（歳入）'!B78</f>
        <v>0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142">
        <f>+'廃棄物事業経費（歳入）'!B79</f>
        <v>0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142">
        <f>+'廃棄物事業経費（歳入）'!B80</f>
        <v>0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142">
        <f>+'廃棄物事業経費（歳入）'!B81</f>
        <v>0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142">
        <f>+'廃棄物事業経費（歳入）'!B82</f>
        <v>0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142">
        <f>+'廃棄物事業経費（歳入）'!B83</f>
        <v>0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142">
        <f>+'廃棄物事業経費（歳入）'!B84</f>
        <v>0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142">
        <f>+'廃棄物事業経費（歳入）'!B85</f>
        <v>0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142">
        <f>+'廃棄物事業経費（歳入）'!B86</f>
        <v>0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142">
        <f>+'廃棄物事業経費（歳入）'!B87</f>
        <v>0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142">
        <f>+'廃棄物事業経費（歳入）'!B88</f>
        <v>0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142">
        <f>+'廃棄物事業経費（歳入）'!B89</f>
        <v>0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142">
        <f>+'廃棄物事業経費（歳入）'!B90</f>
        <v>0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142">
        <f>+'廃棄物事業経費（歳入）'!B91</f>
        <v>0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142">
        <f>+'廃棄物事業経費（歳入）'!B92</f>
        <v>0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142">
        <f>+'廃棄物事業経費（歳入）'!B93</f>
        <v>0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142">
        <f>+'廃棄物事業経費（歳入）'!B94</f>
        <v>0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142">
        <f>+'廃棄物事業経費（歳入）'!B95</f>
        <v>0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142">
        <f>+'廃棄物事業経費（歳入）'!B96</f>
        <v>0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142">
        <f>+'廃棄物事業経費（歳入）'!B97</f>
        <v>0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142">
        <f>+'廃棄物事業経費（歳入）'!B98</f>
        <v>0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142">
        <f>+'廃棄物事業経費（歳入）'!B99</f>
        <v>0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142">
        <f>+'廃棄物事業経費（歳入）'!B100</f>
        <v>0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142">
        <f>+'廃棄物事業経費（歳入）'!B101</f>
        <v>0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142">
        <f>+'廃棄物事業経費（歳入）'!B102</f>
        <v>0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142">
        <f>+'廃棄物事業経費（歳入）'!B103</f>
        <v>0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142">
        <f>+'廃棄物事業経費（歳入）'!B104</f>
        <v>0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142">
        <f>+'廃棄物事業経費（歳入）'!B105</f>
        <v>0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142">
        <f>+'廃棄物事業経費（歳入）'!B106</f>
        <v>0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142">
        <f>+'廃棄物事業経費（歳入）'!B107</f>
        <v>0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142">
        <f>+'廃棄物事業経費（歳入）'!B108</f>
        <v>0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142">
        <f>+'廃棄物事業経費（歳入）'!B109</f>
        <v>0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142">
        <f>+'廃棄物事業経費（歳入）'!B110</f>
        <v>0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142">
        <f>+'廃棄物事業経費（歳入）'!B111</f>
        <v>0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142">
        <f>+'廃棄物事業経費（歳入）'!B112</f>
        <v>0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142">
        <f>+'廃棄物事業経費（歳入）'!B113</f>
        <v>0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142">
        <f>+'廃棄物事業経費（歳入）'!B114</f>
        <v>0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142">
        <f>+'廃棄物事業経費（歳入）'!B115</f>
        <v>0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142">
        <f>+'廃棄物事業経費（歳入）'!B116</f>
        <v>0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142">
        <f>+'廃棄物事業経費（歳入）'!B117</f>
        <v>0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142">
        <f>+'廃棄物事業経費（歳入）'!B118</f>
        <v>0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142">
        <f>+'廃棄物事業経費（歳入）'!B119</f>
        <v>0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142">
        <f>+'廃棄物事業経費（歳入）'!B120</f>
        <v>0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142">
        <f>+'廃棄物事業経費（歳入）'!B121</f>
        <v>0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142">
        <f>+'廃棄物事業経費（歳入）'!B122</f>
        <v>0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142">
        <f>+'廃棄物事業経費（歳入）'!B123</f>
        <v>0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142">
        <f>+'廃棄物事業経費（歳入）'!B124</f>
        <v>0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142">
        <f>+'廃棄物事業経費（歳入）'!B125</f>
        <v>0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142">
        <f>+'廃棄物事業経費（歳入）'!B126</f>
        <v>0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142">
        <f>+'廃棄物事業経費（歳入）'!B127</f>
        <v>0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142">
        <f>+'廃棄物事業経費（歳入）'!B128</f>
        <v>0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142">
        <f>+'廃棄物事業経費（歳入）'!B129</f>
        <v>0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142">
        <f>+'廃棄物事業経費（歳入）'!B130</f>
        <v>0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142">
        <f>+'廃棄物事業経費（歳入）'!B131</f>
        <v>0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142">
        <f>+'廃棄物事業経費（歳入）'!B132</f>
        <v>0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142">
        <f>+'廃棄物事業経費（歳入）'!B133</f>
        <v>0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142">
        <f>+'廃棄物事業経費（歳入）'!B134</f>
        <v>0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142">
        <f>+'廃棄物事業経費（歳入）'!B135</f>
        <v>0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142">
        <f>+'廃棄物事業経費（歳入）'!B136</f>
        <v>0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142">
        <f>+'廃棄物事業経費（歳入）'!B137</f>
        <v>0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142">
        <f>+'廃棄物事業経費（歳入）'!B138</f>
        <v>0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142">
        <f>+'廃棄物事業経費（歳入）'!B139</f>
        <v>0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142">
        <f>+'廃棄物事業経費（歳入）'!B140</f>
        <v>0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142">
        <f>+'廃棄物事業経費（歳入）'!B141</f>
        <v>0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142">
        <f>+'廃棄物事業経費（歳入）'!B142</f>
        <v>0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142">
        <f>+'廃棄物事業経費（歳入）'!B143</f>
        <v>0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142">
        <f>+'廃棄物事業経費（歳入）'!B144</f>
        <v>0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142">
        <f>+'廃棄物事業経費（歳入）'!B145</f>
        <v>0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142">
        <f>+'廃棄物事業経費（歳入）'!B146</f>
        <v>0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142">
        <f>+'廃棄物事業経費（歳入）'!B147</f>
        <v>0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142">
        <f>+'廃棄物事業経費（歳入）'!B148</f>
        <v>0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142">
        <f>+'廃棄物事業経費（歳入）'!B149</f>
        <v>0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142">
        <f>+'廃棄物事業経費（歳入）'!B150</f>
        <v>0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142">
        <f>+'廃棄物事業経費（歳入）'!B151</f>
        <v>0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142">
        <f>+'廃棄物事業経費（歳入）'!B152</f>
        <v>0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142">
        <f>+'廃棄物事業経費（歳入）'!B153</f>
        <v>0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142">
        <f>+'廃棄物事業経費（歳入）'!B154</f>
        <v>0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142">
        <f>+'廃棄物事業経費（歳入）'!B155</f>
        <v>0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142">
        <f>+'廃棄物事業経費（歳入）'!B156</f>
        <v>0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142">
        <f>+'廃棄物事業経費（歳入）'!B157</f>
        <v>0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142">
        <f>+'廃棄物事業経費（歳入）'!B158</f>
        <v>0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142">
        <f>+'廃棄物事業経費（歳入）'!B159</f>
        <v>0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142">
        <f>+'廃棄物事業経費（歳入）'!B160</f>
        <v>0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142">
        <f>+'廃棄物事業経費（歳入）'!B161</f>
        <v>0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142">
        <f>+'廃棄物事業経費（歳入）'!B162</f>
        <v>0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142">
        <f>+'廃棄物事業経費（歳入）'!B163</f>
        <v>0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142">
        <f>+'廃棄物事業経費（歳入）'!B164</f>
        <v>0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142">
        <f>+'廃棄物事業経費（歳入）'!B165</f>
        <v>0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142">
        <f>+'廃棄物事業経費（歳入）'!B166</f>
        <v>0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142">
        <f>+'廃棄物事業経費（歳入）'!B167</f>
        <v>0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142">
        <f>+'廃棄物事業経費（歳入）'!B168</f>
        <v>0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142">
        <f>+'廃棄物事業経費（歳入）'!B169</f>
        <v>0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142">
        <f>+'廃棄物事業経費（歳入）'!B170</f>
        <v>0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142">
        <f>+'廃棄物事業経費（歳入）'!B171</f>
        <v>0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142">
        <f>+'廃棄物事業経費（歳入）'!B172</f>
        <v>0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142">
        <f>+'廃棄物事業経費（歳入）'!B173</f>
        <v>0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142">
        <f>+'廃棄物事業経費（歳入）'!B174</f>
        <v>0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142">
        <f>+'廃棄物事業経費（歳入）'!B175</f>
        <v>0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142">
        <f>+'廃棄物事業経費（歳入）'!B176</f>
        <v>0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142">
        <f>+'廃棄物事業経費（歳入）'!B177</f>
        <v>0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142">
        <f>+'廃棄物事業経費（歳入）'!B178</f>
        <v>0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142">
        <f>+'廃棄物事業経費（歳入）'!B179</f>
        <v>0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142">
        <f>+'廃棄物事業経費（歳入）'!B180</f>
        <v>0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142">
        <f>+'廃棄物事業経費（歳入）'!B181</f>
        <v>0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142">
        <f>+'廃棄物事業経費（歳入）'!B182</f>
        <v>0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142">
        <f>+'廃棄物事業経費（歳入）'!B183</f>
        <v>0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142">
        <f>+'廃棄物事業経費（歳入）'!B184</f>
        <v>0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142">
        <f>+'廃棄物事業経費（歳入）'!B185</f>
        <v>0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142">
        <f>+'廃棄物事業経費（歳入）'!B186</f>
        <v>0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142">
        <f>+'廃棄物事業経費（歳入）'!B187</f>
        <v>0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142">
        <f>+'廃棄物事業経費（歳入）'!B188</f>
        <v>0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142">
        <f>+'廃棄物事業経費（歳入）'!B189</f>
        <v>0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142">
        <f>+'廃棄物事業経費（歳入）'!B190</f>
        <v>0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142">
        <f>+'廃棄物事業経費（歳入）'!B191</f>
        <v>0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142">
        <f>+'廃棄物事業経費（歳入）'!B192</f>
        <v>0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142">
        <f>+'廃棄物事業経費（歳入）'!B193</f>
        <v>0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142">
        <f>+'廃棄物事業経費（歳入）'!B194</f>
        <v>0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142">
        <f>+'廃棄物事業経費（歳入）'!B195</f>
        <v>0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142">
        <f>+'廃棄物事業経費（歳入）'!B196</f>
        <v>0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142">
        <f>+'廃棄物事業経費（歳入）'!B197</f>
        <v>0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142">
        <f>+'廃棄物事業経費（歳入）'!B198</f>
        <v>0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142">
        <f>+'廃棄物事業経費（歳入）'!B199</f>
        <v>0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142">
        <f>+'廃棄物事業経費（歳入）'!B200</f>
        <v>0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142">
        <f>+'廃棄物事業経費（歳入）'!B201</f>
        <v>0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142">
        <f>+'廃棄物事業経費（歳入）'!B202</f>
        <v>0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142">
        <f>+'廃棄物事業経費（歳入）'!B203</f>
        <v>0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142">
        <f>+'廃棄物事業経費（歳入）'!B204</f>
        <v>0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142">
        <f>+'廃棄物事業経費（歳入）'!B205</f>
        <v>0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142">
        <f>+'廃棄物事業経費（歳入）'!B206</f>
        <v>0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142">
        <f>+'廃棄物事業経費（歳入）'!B207</f>
        <v>0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142">
        <f>+'廃棄物事業経費（歳入）'!B208</f>
        <v>0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142">
        <f>+'廃棄物事業経費（歳入）'!B209</f>
        <v>0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142">
        <f>+'廃棄物事業経費（歳入）'!B210</f>
        <v>0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142">
        <f>+'廃棄物事業経費（歳入）'!B211</f>
        <v>0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142">
        <f>+'廃棄物事業経費（歳入）'!B212</f>
        <v>0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142">
        <f>+'廃棄物事業経費（歳入）'!B213</f>
        <v>0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142">
        <f>+'廃棄物事業経費（歳入）'!B214</f>
        <v>0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142">
        <f>+'廃棄物事業経費（歳入）'!B215</f>
        <v>0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142">
        <f>+'廃棄物事業経費（歳入）'!B216</f>
        <v>0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142">
        <f>+'廃棄物事業経費（歳入）'!B217</f>
        <v>0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142">
        <f>+'廃棄物事業経費（歳入）'!B218</f>
        <v>0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142">
        <f>+'廃棄物事業経費（歳入）'!B219</f>
        <v>0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142">
        <f>+'廃棄物事業経費（歳入）'!B220</f>
        <v>0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142">
        <f>+'廃棄物事業経費（歳入）'!B221</f>
        <v>0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142">
        <f>+'廃棄物事業経費（歳入）'!B222</f>
        <v>0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142">
        <f>+'廃棄物事業経費（歳入）'!B223</f>
        <v>0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142">
        <f>+'廃棄物事業経費（歳入）'!B224</f>
        <v>0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142">
        <f>+'廃棄物事業経費（歳入）'!B225</f>
        <v>0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142">
        <f>+'廃棄物事業経費（歳入）'!B226</f>
        <v>0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142">
        <f>+'廃棄物事業経費（歳入）'!B227</f>
        <v>0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142">
        <f>+'廃棄物事業経費（歳入）'!B228</f>
        <v>0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142">
        <f>+'廃棄物事業経費（歳入）'!B229</f>
        <v>0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142">
        <f>+'廃棄物事業経費（歳入）'!B230</f>
        <v>0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142">
        <f>+'廃棄物事業経費（歳入）'!B231</f>
        <v>0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142">
        <f>+'廃棄物事業経費（歳入）'!B232</f>
        <v>0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142">
        <f>+'廃棄物事業経費（歳入）'!B233</f>
        <v>0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142">
        <f>+'廃棄物事業経費（歳入）'!B234</f>
        <v>0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142">
        <f>+'廃棄物事業経費（歳入）'!B235</f>
        <v>0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142">
        <f>+'廃棄物事業経費（歳入）'!B236</f>
        <v>0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142">
        <f>+'廃棄物事業経費（歳入）'!B237</f>
        <v>0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142">
        <f>+'廃棄物事業経費（歳入）'!B238</f>
        <v>0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142">
        <f>+'廃棄物事業経費（歳入）'!B239</f>
        <v>0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142">
        <f>+'廃棄物事業経費（歳入）'!B240</f>
        <v>0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142">
        <f>+'廃棄物事業経費（歳入）'!B241</f>
        <v>0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142">
        <f>+'廃棄物事業経費（歳入）'!B242</f>
        <v>0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142">
        <f>+'廃棄物事業経費（歳入）'!B243</f>
        <v>0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142">
        <f>+'廃棄物事業経費（歳入）'!B244</f>
        <v>0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142">
        <f>+'廃棄物事業経費（歳入）'!B245</f>
        <v>0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142">
        <f>+'廃棄物事業経費（歳入）'!B246</f>
        <v>0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142">
        <f>+'廃棄物事業経費（歳入）'!B247</f>
        <v>0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142">
        <f>+'廃棄物事業経費（歳入）'!B248</f>
        <v>0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142">
        <f>+'廃棄物事業経費（歳入）'!B249</f>
        <v>0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142">
        <f>+'廃棄物事業経費（歳入）'!B250</f>
        <v>0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142">
        <f>+'廃棄物事業経費（歳入）'!B251</f>
        <v>0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142">
        <f>+'廃棄物事業経費（歳入）'!B252</f>
        <v>0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142">
        <f>+'廃棄物事業経費（歳入）'!B253</f>
        <v>0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142">
        <f>+'廃棄物事業経費（歳入）'!B254</f>
        <v>0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142">
        <f>+'廃棄物事業経費（歳入）'!B255</f>
        <v>0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142">
        <f>+'廃棄物事業経費（歳入）'!B256</f>
        <v>0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142">
        <f>+'廃棄物事業経費（歳入）'!B257</f>
        <v>0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142">
        <f>+'廃棄物事業経費（歳入）'!B258</f>
        <v>0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142">
        <f>+'廃棄物事業経費（歳入）'!B259</f>
        <v>0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142">
        <f>+'廃棄物事業経費（歳入）'!B260</f>
        <v>0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142">
        <f>+'廃棄物事業経費（歳入）'!B261</f>
        <v>0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142">
        <f>+'廃棄物事業経費（歳入）'!B262</f>
        <v>0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142">
        <f>+'廃棄物事業経費（歳入）'!B263</f>
        <v>0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142">
        <f>+'廃棄物事業経費（歳入）'!B264</f>
        <v>0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142">
        <f>+'廃棄物事業経費（歳入）'!B265</f>
        <v>0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142">
        <f>+'廃棄物事業経費（歳入）'!B266</f>
        <v>0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142">
        <f>+'廃棄物事業経費（歳入）'!B267</f>
        <v>0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142">
        <f>+'廃棄物事業経費（歳入）'!B268</f>
        <v>0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142">
        <f>+'廃棄物事業経費（歳入）'!B269</f>
        <v>0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142">
        <f>+'廃棄物事業経費（歳入）'!B270</f>
        <v>0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142">
        <f>+'廃棄物事業経費（歳入）'!B271</f>
        <v>0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142">
        <f>+'廃棄物事業経費（歳入）'!B272</f>
        <v>0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142">
        <f>+'廃棄物事業経費（歳入）'!B273</f>
        <v>0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142">
        <f>+'廃棄物事業経費（歳入）'!B274</f>
        <v>0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142">
        <f>+'廃棄物事業経費（歳入）'!B275</f>
        <v>0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142">
        <f>+'廃棄物事業経費（歳入）'!B276</f>
        <v>0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142">
        <f>+'廃棄物事業経費（歳入）'!B277</f>
        <v>0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142">
        <f>+'廃棄物事業経費（歳入）'!B278</f>
        <v>0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142">
        <f>+'廃棄物事業経費（歳入）'!B279</f>
        <v>0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142">
        <f>+'廃棄物事業経費（歳入）'!B280</f>
        <v>0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142">
        <f>+'廃棄物事業経費（歳入）'!B281</f>
        <v>0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142">
        <f>+'廃棄物事業経費（歳入）'!B282</f>
        <v>0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142">
        <f>+'廃棄物事業経費（歳入）'!B283</f>
        <v>0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142">
        <f>+'廃棄物事業経費（歳入）'!B284</f>
        <v>0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142">
        <f>+'廃棄物事業経費（歳入）'!B285</f>
        <v>0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142">
        <f>+'廃棄物事業経費（歳入）'!B286</f>
        <v>0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142">
        <f>+'廃棄物事業経費（歳入）'!B287</f>
        <v>0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142">
        <f>+'廃棄物事業経費（歳入）'!B288</f>
        <v>0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142">
        <f>+'廃棄物事業経費（歳入）'!B289</f>
        <v>0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142">
        <f>+'廃棄物事業経費（歳入）'!B290</f>
        <v>0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142">
        <f>+'廃棄物事業経費（歳入）'!B291</f>
        <v>0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142">
        <f>+'廃棄物事業経費（歳入）'!B292</f>
        <v>0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142">
        <f>+'廃棄物事業経費（歳入）'!B293</f>
        <v>0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142">
        <f>+'廃棄物事業経費（歳入）'!B294</f>
        <v>0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142">
        <f>+'廃棄物事業経費（歳入）'!B295</f>
        <v>0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142">
        <f>+'廃棄物事業経費（歳入）'!B296</f>
        <v>0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142">
        <f>+'廃棄物事業経費（歳入）'!B297</f>
        <v>0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142">
        <f>+'廃棄物事業経費（歳入）'!B298</f>
        <v>0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142">
        <f>+'廃棄物事業経費（歳入）'!B299</f>
        <v>0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142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9:D9"/>
    <mergeCell ref="B10:D10"/>
    <mergeCell ref="B12:D12"/>
    <mergeCell ref="I12:K12"/>
    <mergeCell ref="B13:D13"/>
    <mergeCell ref="I13:K13"/>
    <mergeCell ref="B11:D11"/>
    <mergeCell ref="I11:K11"/>
    <mergeCell ref="C14:D14"/>
    <mergeCell ref="B15:D15"/>
    <mergeCell ref="B6:D6"/>
    <mergeCell ref="H6:K6"/>
    <mergeCell ref="B7:D7"/>
    <mergeCell ref="H7:H14"/>
    <mergeCell ref="I7:I10"/>
    <mergeCell ref="B8:D8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2012-09-05T02:59:42Z</cp:lastPrinted>
  <dcterms:created xsi:type="dcterms:W3CDTF">2008-01-24T06:28:57Z</dcterms:created>
  <dcterms:modified xsi:type="dcterms:W3CDTF">2013-10-21T06:09:07Z</dcterms:modified>
  <cp:category/>
  <cp:version/>
  <cp:contentType/>
  <cp:contentStatus/>
</cp:coreProperties>
</file>