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'し尿処理状況'!$2:$50</definedName>
    <definedName name="_xlnm.Print_Area" localSheetId="0">'水洗化人口等'!$2:$50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<sst xmlns="http://schemas.openxmlformats.org/spreadsheetml/2006/main" count="830" uniqueCount="345">
  <si>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</si>
  <si>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</si>
  <si>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</si>
  <si>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</si>
  <si>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</si>
  <si>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</si>
  <si>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</si>
  <si>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</si>
  <si>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</si>
  <si>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</si>
  <si>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</si>
  <si>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</si>
  <si>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</si>
  <si>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</si>
  <si>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</si>
  <si>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</si>
  <si>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</si>
  <si>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</si>
  <si>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</si>
  <si>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</si>
  <si>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</si>
  <si>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</si>
  <si>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</si>
  <si>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</si>
  <si>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</si>
  <si>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</si>
  <si>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</si>
  <si>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</si>
  <si>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</si>
  <si>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</si>
  <si>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</si>
  <si>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</si>
  <si>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</si>
  <si>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</si>
  <si>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</si>
  <si>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</si>
  <si>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</si>
  <si>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</si>
  <si>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</si>
  <si>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</si>
  <si>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</si>
  <si>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</si>
  <si>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</si>
  <si>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</si>
  <si>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</si>
  <si>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</si>
  <si>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</si>
  <si>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</si>
  <si>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</si>
  <si>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</si>
  <si>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</si>
  <si>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</si>
  <si>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</si>
  <si>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</si>
  <si>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</si>
  <si>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</si>
  <si>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</si>
  <si>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</si>
  <si>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</si>
  <si>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</si>
  <si>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</si>
  <si>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</si>
  <si>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</si>
  <si>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</si>
  <si>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</si>
  <si>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</si>
  <si>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</si>
  <si>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</si>
  <si>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</si>
  <si>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</si>
  <si>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</si>
  <si>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</si>
  <si>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</si>
  <si>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</si>
  <si>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</si>
  <si>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</si>
  <si>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</si>
  <si>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</si>
  <si>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</si>
  <si>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</si>
  <si>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</si>
  <si>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</si>
  <si>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</si>
  <si>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</si>
  <si>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</si>
  <si>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大阪府</t>
  </si>
  <si>
    <t>27000</t>
  </si>
  <si>
    <t>27000</t>
  </si>
  <si>
    <t>27100</t>
  </si>
  <si>
    <t>大阪市</t>
  </si>
  <si>
    <t>○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</si>
  <si>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</si>
  <si>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</si>
  <si>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</si>
  <si>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</si>
  <si>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</si>
  <si>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</si>
  <si>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</si>
  <si>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</si>
  <si>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</si>
  <si>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</si>
  <si>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</si>
  <si>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</si>
  <si>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</si>
  <si>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</si>
  <si>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</si>
  <si>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</si>
  <si>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</si>
  <si>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</si>
  <si>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</si>
  <si>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</si>
  <si>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</si>
  <si>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</si>
  <si>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</si>
  <si>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</si>
  <si>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</si>
  <si>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</si>
  <si>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</si>
  <si>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</si>
  <si>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</si>
  <si>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</si>
  <si>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</si>
  <si>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</si>
  <si>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</si>
  <si>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</si>
  <si>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</si>
  <si>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</si>
  <si>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</si>
  <si>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</si>
  <si>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</si>
  <si>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</si>
  <si>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</si>
  <si>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</si>
  <si>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</si>
  <si>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</si>
  <si>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</si>
  <si>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</si>
  <si>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</si>
  <si>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</si>
  <si>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</si>
  <si>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</si>
  <si>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</si>
  <si>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</si>
  <si>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</si>
  <si>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</si>
  <si>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</si>
  <si>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</si>
  <si>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</si>
  <si>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</si>
  <si>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</si>
  <si>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</si>
  <si>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</si>
  <si>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</si>
  <si>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</si>
  <si>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</si>
  <si>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</si>
  <si>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</si>
  <si>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</si>
  <si>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</si>
  <si>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</si>
  <si>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</si>
  <si>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</si>
  <si>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</si>
  <si>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</si>
  <si>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</si>
  <si>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</si>
  <si>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</si>
  <si>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</si>
  <si>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</si>
  <si>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</si>
  <si>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</si>
  <si>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</si>
  <si>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</si>
  <si>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</si>
  <si>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</si>
  <si>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し尿処理の状況（平成23年度実績）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</si>
  <si>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</si>
  <si>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</si>
  <si>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</si>
  <si>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</si>
  <si>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</si>
  <si>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</si>
  <si>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</si>
  <si>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</si>
  <si>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</si>
  <si>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</si>
  <si>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</si>
  <si>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</si>
  <si>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</si>
  <si>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</si>
  <si>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</si>
  <si>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</si>
  <si>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</si>
  <si>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</si>
  <si>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</si>
  <si>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</si>
  <si>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</si>
  <si>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</si>
  <si>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ごみ堆肥化施設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</si>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</sst>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2"/>
      <name val="ＭＳ ゴシック"/>
      <family val="3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8" xfId="0" applyNumberFormat="1" applyFont="1" applyFill="1" applyBorder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34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5" customWidth="1"/>
    <col min="6" max="6" width="11.69921875" style="78" customWidth="1"/>
    <col min="7" max="9" width="11.69921875" style="75" customWidth="1"/>
    <col min="10" max="10" width="11.69921875" style="78" customWidth="1"/>
    <col min="11" max="11" width="11.69921875" style="75" customWidth="1"/>
    <col min="12" max="12" width="11.69921875" style="95" customWidth="1"/>
    <col min="13" max="13" width="11.69921875" style="75" customWidth="1"/>
    <col min="14" max="14" width="11.69921875" style="95" customWidth="1"/>
    <col min="15" max="16" width="11.69921875" style="75" customWidth="1"/>
    <col min="17" max="17" width="11.69921875" style="95" customWidth="1"/>
    <col min="18" max="18" width="11.69921875" style="75" customWidth="1"/>
    <col min="19" max="22" width="8.59765625" style="50" customWidth="1"/>
    <col min="23" max="16384" width="9" style="50" customWidth="1"/>
  </cols>
  <sheetData>
    <row r="1" spans="1:22" s="54" customFormat="1" ht="17.25">
      <c r="A1" s="116" t="s">
        <v>55</v>
      </c>
      <c r="B1" s="96"/>
      <c r="C1" s="96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8"/>
      <c r="S1" s="99"/>
      <c r="T1" s="99"/>
      <c r="U1" s="99"/>
      <c r="V1" s="99"/>
    </row>
    <row r="2" spans="1:26" s="54" customFormat="1" ht="24" customHeight="1">
      <c r="A2" s="132" t="s">
        <v>56</v>
      </c>
      <c r="B2" s="137" t="s">
        <v>57</v>
      </c>
      <c r="C2" s="137" t="s">
        <v>58</v>
      </c>
      <c r="D2" s="100" t="s">
        <v>59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2"/>
      <c r="R2" s="103" t="s">
        <v>61</v>
      </c>
      <c r="S2" s="126" t="s">
        <v>62</v>
      </c>
      <c r="T2" s="127"/>
      <c r="U2" s="127"/>
      <c r="V2" s="128"/>
      <c r="W2" s="126" t="s">
        <v>63</v>
      </c>
      <c r="X2" s="127"/>
      <c r="Y2" s="127"/>
      <c r="Z2" s="128"/>
    </row>
    <row r="3" spans="1:26" s="54" customFormat="1" ht="18.75" customHeight="1">
      <c r="A3" s="135"/>
      <c r="B3" s="135"/>
      <c r="C3" s="138"/>
      <c r="D3" s="104" t="s">
        <v>64</v>
      </c>
      <c r="E3" s="119" t="s">
        <v>65</v>
      </c>
      <c r="F3" s="101"/>
      <c r="G3" s="101"/>
      <c r="H3" s="102"/>
      <c r="I3" s="119" t="s">
        <v>66</v>
      </c>
      <c r="J3" s="101"/>
      <c r="K3" s="101"/>
      <c r="L3" s="101"/>
      <c r="M3" s="101"/>
      <c r="N3" s="101"/>
      <c r="O3" s="101"/>
      <c r="P3" s="101"/>
      <c r="Q3" s="102"/>
      <c r="R3" s="105"/>
      <c r="S3" s="129"/>
      <c r="T3" s="130"/>
      <c r="U3" s="130"/>
      <c r="V3" s="131"/>
      <c r="W3" s="129"/>
      <c r="X3" s="130"/>
      <c r="Y3" s="130"/>
      <c r="Z3" s="131"/>
    </row>
    <row r="4" spans="1:26" s="54" customFormat="1" ht="26.25" customHeight="1">
      <c r="A4" s="135"/>
      <c r="B4" s="135"/>
      <c r="C4" s="138"/>
      <c r="D4" s="104"/>
      <c r="E4" s="140" t="s">
        <v>64</v>
      </c>
      <c r="F4" s="132" t="s">
        <v>67</v>
      </c>
      <c r="G4" s="132" t="s">
        <v>68</v>
      </c>
      <c r="H4" s="132" t="s">
        <v>70</v>
      </c>
      <c r="I4" s="140" t="s">
        <v>64</v>
      </c>
      <c r="J4" s="132" t="s">
        <v>71</v>
      </c>
      <c r="K4" s="132" t="s">
        <v>72</v>
      </c>
      <c r="L4" s="132" t="s">
        <v>73</v>
      </c>
      <c r="M4" s="132" t="s">
        <v>74</v>
      </c>
      <c r="N4" s="132" t="s">
        <v>75</v>
      </c>
      <c r="O4" s="141" t="s">
        <v>76</v>
      </c>
      <c r="P4" s="106"/>
      <c r="Q4" s="132" t="s">
        <v>77</v>
      </c>
      <c r="R4" s="107"/>
      <c r="S4" s="132" t="s">
        <v>78</v>
      </c>
      <c r="T4" s="132" t="s">
        <v>79</v>
      </c>
      <c r="U4" s="132" t="s">
        <v>80</v>
      </c>
      <c r="V4" s="132" t="s">
        <v>81</v>
      </c>
      <c r="W4" s="132" t="s">
        <v>78</v>
      </c>
      <c r="X4" s="132" t="s">
        <v>79</v>
      </c>
      <c r="Y4" s="132" t="s">
        <v>80</v>
      </c>
      <c r="Z4" s="132" t="s">
        <v>81</v>
      </c>
    </row>
    <row r="5" spans="1:26" s="54" customFormat="1" ht="23.25" customHeight="1">
      <c r="A5" s="135"/>
      <c r="B5" s="135"/>
      <c r="C5" s="138"/>
      <c r="D5" s="104"/>
      <c r="E5" s="140"/>
      <c r="F5" s="134"/>
      <c r="G5" s="134"/>
      <c r="H5" s="134"/>
      <c r="I5" s="140"/>
      <c r="J5" s="134"/>
      <c r="K5" s="134"/>
      <c r="L5" s="134"/>
      <c r="M5" s="134"/>
      <c r="N5" s="134"/>
      <c r="O5" s="134"/>
      <c r="P5" s="118" t="s">
        <v>82</v>
      </c>
      <c r="Q5" s="134"/>
      <c r="R5" s="108"/>
      <c r="S5" s="134"/>
      <c r="T5" s="134"/>
      <c r="U5" s="133"/>
      <c r="V5" s="133"/>
      <c r="W5" s="134"/>
      <c r="X5" s="134"/>
      <c r="Y5" s="133"/>
      <c r="Z5" s="133"/>
    </row>
    <row r="6" spans="1:26" s="109" customFormat="1" ht="18" customHeight="1">
      <c r="A6" s="136"/>
      <c r="B6" s="136"/>
      <c r="C6" s="139"/>
      <c r="D6" s="70" t="s">
        <v>83</v>
      </c>
      <c r="E6" s="70" t="s">
        <v>83</v>
      </c>
      <c r="F6" s="52" t="s">
        <v>84</v>
      </c>
      <c r="G6" s="70" t="s">
        <v>83</v>
      </c>
      <c r="H6" s="70" t="s">
        <v>83</v>
      </c>
      <c r="I6" s="70" t="s">
        <v>83</v>
      </c>
      <c r="J6" s="52" t="s">
        <v>84</v>
      </c>
      <c r="K6" s="70" t="s">
        <v>83</v>
      </c>
      <c r="L6" s="52" t="s">
        <v>84</v>
      </c>
      <c r="M6" s="70" t="s">
        <v>83</v>
      </c>
      <c r="N6" s="52" t="s">
        <v>84</v>
      </c>
      <c r="O6" s="70" t="s">
        <v>83</v>
      </c>
      <c r="P6" s="70" t="s">
        <v>83</v>
      </c>
      <c r="Q6" s="52" t="s">
        <v>84</v>
      </c>
      <c r="R6" s="71" t="s">
        <v>83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85</v>
      </c>
      <c r="B7" s="64" t="s">
        <v>87</v>
      </c>
      <c r="C7" s="56" t="s">
        <v>64</v>
      </c>
      <c r="D7" s="72">
        <f>SUM(D8:D50)</f>
        <v>8699955</v>
      </c>
      <c r="E7" s="72">
        <f>SUM(E8:E50)</f>
        <v>237130</v>
      </c>
      <c r="F7" s="76">
        <f aca="true" t="shared" si="0" ref="F7:F50">IF(D7&gt;0,E7/D7*100,"-")</f>
        <v>2.7256462820784706</v>
      </c>
      <c r="G7" s="72">
        <f>SUM(G8:G50)</f>
        <v>236622</v>
      </c>
      <c r="H7" s="72">
        <f>SUM(H8:H50)</f>
        <v>508</v>
      </c>
      <c r="I7" s="72">
        <f>SUM(I8:I50)</f>
        <v>8462825</v>
      </c>
      <c r="J7" s="76">
        <f aca="true" t="shared" si="1" ref="J7:J50">IF($D7&gt;0,I7/$D7*100,"-")</f>
        <v>97.27435371792153</v>
      </c>
      <c r="K7" s="72">
        <f>SUM(K8:K50)</f>
        <v>7864325</v>
      </c>
      <c r="L7" s="76">
        <f aca="true" t="shared" si="2" ref="L7:L50">IF($D7&gt;0,K7/$D7*100,"-")</f>
        <v>90.39500779027017</v>
      </c>
      <c r="M7" s="72">
        <f>SUM(M8:M50)</f>
        <v>471</v>
      </c>
      <c r="N7" s="76">
        <f aca="true" t="shared" si="3" ref="N7:N50">IF($D7&gt;0,M7/$D7*100,"-")</f>
        <v>0.005413821105971238</v>
      </c>
      <c r="O7" s="72">
        <f>SUM(O8:O50)</f>
        <v>598029</v>
      </c>
      <c r="P7" s="72">
        <f>SUM(P8:P50)</f>
        <v>271073</v>
      </c>
      <c r="Q7" s="76">
        <f aca="true" t="shared" si="4" ref="Q7:Q50">IF($D7&gt;0,O7/$D7*100,"-")</f>
        <v>6.873932106545379</v>
      </c>
      <c r="R7" s="72">
        <f>SUM(R8:R50)</f>
        <v>205634</v>
      </c>
      <c r="S7" s="110">
        <f aca="true" t="shared" si="5" ref="S7:Z7">COUNTIF(S8:S50,"○")</f>
        <v>4</v>
      </c>
      <c r="T7" s="110">
        <f t="shared" si="5"/>
        <v>26</v>
      </c>
      <c r="U7" s="110">
        <f t="shared" si="5"/>
        <v>1</v>
      </c>
      <c r="V7" s="110">
        <f t="shared" si="5"/>
        <v>12</v>
      </c>
      <c r="W7" s="110">
        <f t="shared" si="5"/>
        <v>1</v>
      </c>
      <c r="X7" s="110">
        <f t="shared" si="5"/>
        <v>0</v>
      </c>
      <c r="Y7" s="110">
        <f t="shared" si="5"/>
        <v>0</v>
      </c>
      <c r="Z7" s="110">
        <f t="shared" si="5"/>
        <v>42</v>
      </c>
    </row>
    <row r="8" spans="1:26" s="59" customFormat="1" ht="12" customHeight="1">
      <c r="A8" s="58" t="s">
        <v>85</v>
      </c>
      <c r="B8" s="65" t="s">
        <v>88</v>
      </c>
      <c r="C8" s="58" t="s">
        <v>89</v>
      </c>
      <c r="D8" s="73">
        <f aca="true" t="shared" si="6" ref="D8:D50">+SUM(E8,+I8)</f>
        <v>2541708</v>
      </c>
      <c r="E8" s="73">
        <f aca="true" t="shared" si="7" ref="E8:E50">+SUM(G8,+H8)</f>
        <v>35</v>
      </c>
      <c r="F8" s="77">
        <f t="shared" si="0"/>
        <v>0.0013770267867119275</v>
      </c>
      <c r="G8" s="73">
        <v>35</v>
      </c>
      <c r="H8" s="73">
        <v>0</v>
      </c>
      <c r="I8" s="73">
        <f aca="true" t="shared" si="8" ref="I8:I50">+SUM(K8,+M8,+O8)</f>
        <v>2541673</v>
      </c>
      <c r="J8" s="77">
        <f t="shared" si="1"/>
        <v>99.99862297321329</v>
      </c>
      <c r="K8" s="73">
        <v>2541673</v>
      </c>
      <c r="L8" s="77">
        <f t="shared" si="2"/>
        <v>99.99862297321329</v>
      </c>
      <c r="M8" s="73">
        <v>0</v>
      </c>
      <c r="N8" s="77">
        <f t="shared" si="3"/>
        <v>0</v>
      </c>
      <c r="O8" s="73">
        <v>0</v>
      </c>
      <c r="P8" s="73">
        <v>0</v>
      </c>
      <c r="Q8" s="77">
        <f t="shared" si="4"/>
        <v>0</v>
      </c>
      <c r="R8" s="73">
        <v>119470</v>
      </c>
      <c r="S8" s="66"/>
      <c r="T8" s="66"/>
      <c r="U8" s="66" t="s">
        <v>90</v>
      </c>
      <c r="V8" s="66"/>
      <c r="W8" s="67"/>
      <c r="X8" s="67"/>
      <c r="Y8" s="67"/>
      <c r="Z8" s="67" t="s">
        <v>90</v>
      </c>
    </row>
    <row r="9" spans="1:26" s="59" customFormat="1" ht="12" customHeight="1">
      <c r="A9" s="58" t="s">
        <v>85</v>
      </c>
      <c r="B9" s="65" t="s">
        <v>91</v>
      </c>
      <c r="C9" s="58" t="s">
        <v>92</v>
      </c>
      <c r="D9" s="73">
        <f t="shared" si="6"/>
        <v>838782</v>
      </c>
      <c r="E9" s="73">
        <f t="shared" si="7"/>
        <v>17294</v>
      </c>
      <c r="F9" s="77">
        <f t="shared" si="0"/>
        <v>2.0617991325517235</v>
      </c>
      <c r="G9" s="73">
        <v>17294</v>
      </c>
      <c r="H9" s="73">
        <v>0</v>
      </c>
      <c r="I9" s="73">
        <f t="shared" si="8"/>
        <v>821488</v>
      </c>
      <c r="J9" s="77">
        <f t="shared" si="1"/>
        <v>97.93820086744827</v>
      </c>
      <c r="K9" s="73">
        <v>756777</v>
      </c>
      <c r="L9" s="77">
        <f t="shared" si="2"/>
        <v>90.22332381953832</v>
      </c>
      <c r="M9" s="73">
        <v>471</v>
      </c>
      <c r="N9" s="77">
        <f t="shared" si="3"/>
        <v>0.056152850204224704</v>
      </c>
      <c r="O9" s="73">
        <v>64240</v>
      </c>
      <c r="P9" s="73">
        <v>20268</v>
      </c>
      <c r="Q9" s="77">
        <f t="shared" si="4"/>
        <v>7.658724197705721</v>
      </c>
      <c r="R9" s="73">
        <v>11998</v>
      </c>
      <c r="S9" s="66"/>
      <c r="T9" s="66" t="s">
        <v>90</v>
      </c>
      <c r="U9" s="66"/>
      <c r="V9" s="66"/>
      <c r="W9" s="66"/>
      <c r="X9" s="66"/>
      <c r="Y9" s="66"/>
      <c r="Z9" s="66" t="s">
        <v>90</v>
      </c>
    </row>
    <row r="10" spans="1:26" s="59" customFormat="1" ht="12" customHeight="1">
      <c r="A10" s="58" t="s">
        <v>85</v>
      </c>
      <c r="B10" s="65" t="s">
        <v>93</v>
      </c>
      <c r="C10" s="58" t="s">
        <v>94</v>
      </c>
      <c r="D10" s="73">
        <f t="shared" si="6"/>
        <v>202587</v>
      </c>
      <c r="E10" s="73">
        <f t="shared" si="7"/>
        <v>13454</v>
      </c>
      <c r="F10" s="77">
        <f t="shared" si="0"/>
        <v>6.641097405065478</v>
      </c>
      <c r="G10" s="73">
        <v>13454</v>
      </c>
      <c r="H10" s="73">
        <v>0</v>
      </c>
      <c r="I10" s="73">
        <f t="shared" si="8"/>
        <v>189133</v>
      </c>
      <c r="J10" s="77">
        <f t="shared" si="1"/>
        <v>93.35890259493452</v>
      </c>
      <c r="K10" s="73">
        <v>173171</v>
      </c>
      <c r="L10" s="77">
        <f t="shared" si="2"/>
        <v>85.47981854709334</v>
      </c>
      <c r="M10" s="73">
        <v>0</v>
      </c>
      <c r="N10" s="77">
        <f t="shared" si="3"/>
        <v>0</v>
      </c>
      <c r="O10" s="73">
        <v>15962</v>
      </c>
      <c r="P10" s="73">
        <v>2297</v>
      </c>
      <c r="Q10" s="77">
        <f t="shared" si="4"/>
        <v>7.879084047841174</v>
      </c>
      <c r="R10" s="73">
        <v>1931</v>
      </c>
      <c r="S10" s="66"/>
      <c r="T10" s="66"/>
      <c r="U10" s="66"/>
      <c r="V10" s="66" t="s">
        <v>90</v>
      </c>
      <c r="W10" s="67"/>
      <c r="X10" s="67"/>
      <c r="Y10" s="67"/>
      <c r="Z10" s="67" t="s">
        <v>90</v>
      </c>
    </row>
    <row r="11" spans="1:26" s="59" customFormat="1" ht="12" customHeight="1">
      <c r="A11" s="58" t="s">
        <v>85</v>
      </c>
      <c r="B11" s="65" t="s">
        <v>95</v>
      </c>
      <c r="C11" s="58" t="s">
        <v>96</v>
      </c>
      <c r="D11" s="73">
        <f t="shared" si="6"/>
        <v>391389</v>
      </c>
      <c r="E11" s="73">
        <f t="shared" si="7"/>
        <v>120</v>
      </c>
      <c r="F11" s="77">
        <f t="shared" si="0"/>
        <v>0.030660033879337436</v>
      </c>
      <c r="G11" s="73">
        <v>120</v>
      </c>
      <c r="H11" s="73">
        <v>0</v>
      </c>
      <c r="I11" s="73">
        <f t="shared" si="8"/>
        <v>391269</v>
      </c>
      <c r="J11" s="77">
        <f t="shared" si="1"/>
        <v>99.96933996612066</v>
      </c>
      <c r="K11" s="73">
        <v>390242</v>
      </c>
      <c r="L11" s="77">
        <f t="shared" si="2"/>
        <v>99.70694117616999</v>
      </c>
      <c r="M11" s="73">
        <v>0</v>
      </c>
      <c r="N11" s="77">
        <f t="shared" si="3"/>
        <v>0</v>
      </c>
      <c r="O11" s="73">
        <v>1027</v>
      </c>
      <c r="P11" s="73">
        <v>62</v>
      </c>
      <c r="Q11" s="77">
        <f t="shared" si="4"/>
        <v>0.2623987899506629</v>
      </c>
      <c r="R11" s="73">
        <v>4659</v>
      </c>
      <c r="S11" s="66"/>
      <c r="T11" s="66" t="s">
        <v>90</v>
      </c>
      <c r="U11" s="66"/>
      <c r="V11" s="66"/>
      <c r="W11" s="67"/>
      <c r="X11" s="67"/>
      <c r="Y11" s="67"/>
      <c r="Z11" s="67" t="s">
        <v>90</v>
      </c>
    </row>
    <row r="12" spans="1:26" s="59" customFormat="1" ht="12" customHeight="1">
      <c r="A12" s="60" t="s">
        <v>85</v>
      </c>
      <c r="B12" s="61" t="s">
        <v>97</v>
      </c>
      <c r="C12" s="60" t="s">
        <v>98</v>
      </c>
      <c r="D12" s="74">
        <f t="shared" si="6"/>
        <v>103210</v>
      </c>
      <c r="E12" s="74">
        <f t="shared" si="7"/>
        <v>84</v>
      </c>
      <c r="F12" s="94">
        <f t="shared" si="0"/>
        <v>0.08138746245518845</v>
      </c>
      <c r="G12" s="74">
        <v>84</v>
      </c>
      <c r="H12" s="74">
        <v>0</v>
      </c>
      <c r="I12" s="74">
        <f t="shared" si="8"/>
        <v>103126</v>
      </c>
      <c r="J12" s="94">
        <f t="shared" si="1"/>
        <v>99.91861253754482</v>
      </c>
      <c r="K12" s="74">
        <v>103045</v>
      </c>
      <c r="L12" s="94">
        <f t="shared" si="2"/>
        <v>99.84013177017731</v>
      </c>
      <c r="M12" s="74">
        <v>0</v>
      </c>
      <c r="N12" s="94">
        <f t="shared" si="3"/>
        <v>0</v>
      </c>
      <c r="O12" s="74">
        <v>81</v>
      </c>
      <c r="P12" s="74">
        <v>72</v>
      </c>
      <c r="Q12" s="94">
        <f t="shared" si="4"/>
        <v>0.07848076736750315</v>
      </c>
      <c r="R12" s="74">
        <v>1363</v>
      </c>
      <c r="S12" s="68" t="s">
        <v>90</v>
      </c>
      <c r="T12" s="68"/>
      <c r="U12" s="68"/>
      <c r="V12" s="68"/>
      <c r="W12" s="68" t="s">
        <v>90</v>
      </c>
      <c r="X12" s="68"/>
      <c r="Y12" s="68"/>
      <c r="Z12" s="68"/>
    </row>
    <row r="13" spans="1:26" s="59" customFormat="1" ht="12" customHeight="1">
      <c r="A13" s="60" t="s">
        <v>85</v>
      </c>
      <c r="B13" s="61" t="s">
        <v>99</v>
      </c>
      <c r="C13" s="60" t="s">
        <v>100</v>
      </c>
      <c r="D13" s="74">
        <f t="shared" si="6"/>
        <v>349186</v>
      </c>
      <c r="E13" s="74">
        <f t="shared" si="7"/>
        <v>1226</v>
      </c>
      <c r="F13" s="94">
        <f t="shared" si="0"/>
        <v>0.35110227786910125</v>
      </c>
      <c r="G13" s="74">
        <v>1226</v>
      </c>
      <c r="H13" s="74">
        <v>0</v>
      </c>
      <c r="I13" s="74">
        <f t="shared" si="8"/>
        <v>347960</v>
      </c>
      <c r="J13" s="94">
        <f t="shared" si="1"/>
        <v>99.6488977221309</v>
      </c>
      <c r="K13" s="74">
        <v>345654</v>
      </c>
      <c r="L13" s="94">
        <f t="shared" si="2"/>
        <v>98.98850469377352</v>
      </c>
      <c r="M13" s="74">
        <v>0</v>
      </c>
      <c r="N13" s="94">
        <f t="shared" si="3"/>
        <v>0</v>
      </c>
      <c r="O13" s="74">
        <v>2306</v>
      </c>
      <c r="P13" s="74">
        <v>243</v>
      </c>
      <c r="Q13" s="94">
        <f t="shared" si="4"/>
        <v>0.6603930283573798</v>
      </c>
      <c r="R13" s="74">
        <v>4307</v>
      </c>
      <c r="S13" s="68" t="s">
        <v>90</v>
      </c>
      <c r="T13" s="68"/>
      <c r="U13" s="68"/>
      <c r="V13" s="68"/>
      <c r="W13" s="68"/>
      <c r="X13" s="68"/>
      <c r="Y13" s="68"/>
      <c r="Z13" s="68" t="s">
        <v>90</v>
      </c>
    </row>
    <row r="14" spans="1:26" s="59" customFormat="1" ht="12" customHeight="1">
      <c r="A14" s="60" t="s">
        <v>85</v>
      </c>
      <c r="B14" s="61" t="s">
        <v>101</v>
      </c>
      <c r="C14" s="60" t="s">
        <v>102</v>
      </c>
      <c r="D14" s="74">
        <f t="shared" si="6"/>
        <v>76053</v>
      </c>
      <c r="E14" s="74">
        <f t="shared" si="7"/>
        <v>2566</v>
      </c>
      <c r="F14" s="94">
        <f t="shared" si="0"/>
        <v>3.3739628942973976</v>
      </c>
      <c r="G14" s="74">
        <v>2566</v>
      </c>
      <c r="H14" s="74">
        <v>0</v>
      </c>
      <c r="I14" s="74">
        <f t="shared" si="8"/>
        <v>73487</v>
      </c>
      <c r="J14" s="94">
        <f t="shared" si="1"/>
        <v>96.6260371057026</v>
      </c>
      <c r="K14" s="74">
        <v>62013</v>
      </c>
      <c r="L14" s="94">
        <f t="shared" si="2"/>
        <v>81.53918977555125</v>
      </c>
      <c r="M14" s="74">
        <v>0</v>
      </c>
      <c r="N14" s="94">
        <f t="shared" si="3"/>
        <v>0</v>
      </c>
      <c r="O14" s="74">
        <v>11474</v>
      </c>
      <c r="P14" s="74">
        <v>1745</v>
      </c>
      <c r="Q14" s="94">
        <f t="shared" si="4"/>
        <v>15.086847330151343</v>
      </c>
      <c r="R14" s="74">
        <v>1241</v>
      </c>
      <c r="S14" s="68"/>
      <c r="T14" s="68"/>
      <c r="U14" s="68"/>
      <c r="V14" s="68" t="s">
        <v>90</v>
      </c>
      <c r="W14" s="68"/>
      <c r="X14" s="68"/>
      <c r="Y14" s="68"/>
      <c r="Z14" s="68" t="s">
        <v>90</v>
      </c>
    </row>
    <row r="15" spans="1:26" s="59" customFormat="1" ht="12" customHeight="1">
      <c r="A15" s="60" t="s">
        <v>85</v>
      </c>
      <c r="B15" s="61" t="s">
        <v>103</v>
      </c>
      <c r="C15" s="60" t="s">
        <v>104</v>
      </c>
      <c r="D15" s="74">
        <f t="shared" si="6"/>
        <v>354913</v>
      </c>
      <c r="E15" s="74">
        <f t="shared" si="7"/>
        <v>8518</v>
      </c>
      <c r="F15" s="94">
        <f t="shared" si="0"/>
        <v>2.4000247948088687</v>
      </c>
      <c r="G15" s="74">
        <v>8518</v>
      </c>
      <c r="H15" s="74">
        <v>0</v>
      </c>
      <c r="I15" s="74">
        <f t="shared" si="8"/>
        <v>346395</v>
      </c>
      <c r="J15" s="94">
        <f t="shared" si="1"/>
        <v>97.59997520519114</v>
      </c>
      <c r="K15" s="74">
        <v>339297</v>
      </c>
      <c r="L15" s="94">
        <f t="shared" si="2"/>
        <v>95.60004846258097</v>
      </c>
      <c r="M15" s="74">
        <v>0</v>
      </c>
      <c r="N15" s="94">
        <f t="shared" si="3"/>
        <v>0</v>
      </c>
      <c r="O15" s="74">
        <v>7098</v>
      </c>
      <c r="P15" s="74">
        <v>1966</v>
      </c>
      <c r="Q15" s="94">
        <f t="shared" si="4"/>
        <v>1.9999267426101606</v>
      </c>
      <c r="R15" s="74">
        <v>2856</v>
      </c>
      <c r="S15" s="68" t="s">
        <v>90</v>
      </c>
      <c r="T15" s="68"/>
      <c r="U15" s="68"/>
      <c r="V15" s="68"/>
      <c r="W15" s="68"/>
      <c r="X15" s="68"/>
      <c r="Y15" s="68"/>
      <c r="Z15" s="68" t="s">
        <v>90</v>
      </c>
    </row>
    <row r="16" spans="1:26" s="59" customFormat="1" ht="12" customHeight="1">
      <c r="A16" s="60" t="s">
        <v>85</v>
      </c>
      <c r="B16" s="61" t="s">
        <v>105</v>
      </c>
      <c r="C16" s="60" t="s">
        <v>106</v>
      </c>
      <c r="D16" s="74">
        <f t="shared" si="6"/>
        <v>89951</v>
      </c>
      <c r="E16" s="74">
        <f t="shared" si="7"/>
        <v>23646</v>
      </c>
      <c r="F16" s="94">
        <f t="shared" si="0"/>
        <v>26.28764549588109</v>
      </c>
      <c r="G16" s="74">
        <v>23646</v>
      </c>
      <c r="H16" s="74">
        <v>0</v>
      </c>
      <c r="I16" s="74">
        <f t="shared" si="8"/>
        <v>66305</v>
      </c>
      <c r="J16" s="94">
        <f t="shared" si="1"/>
        <v>73.7123545041189</v>
      </c>
      <c r="K16" s="74">
        <v>40006</v>
      </c>
      <c r="L16" s="94">
        <f t="shared" si="2"/>
        <v>44.475325454969926</v>
      </c>
      <c r="M16" s="74">
        <v>0</v>
      </c>
      <c r="N16" s="94">
        <f t="shared" si="3"/>
        <v>0</v>
      </c>
      <c r="O16" s="74">
        <v>26299</v>
      </c>
      <c r="P16" s="74">
        <v>20502</v>
      </c>
      <c r="Q16" s="94">
        <f t="shared" si="4"/>
        <v>29.237029049148983</v>
      </c>
      <c r="R16" s="74">
        <v>602</v>
      </c>
      <c r="S16" s="68"/>
      <c r="T16" s="68"/>
      <c r="U16" s="68"/>
      <c r="V16" s="68" t="s">
        <v>90</v>
      </c>
      <c r="W16" s="68"/>
      <c r="X16" s="68"/>
      <c r="Y16" s="68"/>
      <c r="Z16" s="68" t="s">
        <v>90</v>
      </c>
    </row>
    <row r="17" spans="1:26" s="59" customFormat="1" ht="12" customHeight="1">
      <c r="A17" s="60" t="s">
        <v>85</v>
      </c>
      <c r="B17" s="61" t="s">
        <v>107</v>
      </c>
      <c r="C17" s="60" t="s">
        <v>108</v>
      </c>
      <c r="D17" s="74">
        <f t="shared" si="6"/>
        <v>147194</v>
      </c>
      <c r="E17" s="74">
        <f t="shared" si="7"/>
        <v>70</v>
      </c>
      <c r="F17" s="94">
        <f t="shared" si="0"/>
        <v>0.047556286261668274</v>
      </c>
      <c r="G17" s="74">
        <v>70</v>
      </c>
      <c r="H17" s="74">
        <v>0</v>
      </c>
      <c r="I17" s="74">
        <f t="shared" si="8"/>
        <v>147124</v>
      </c>
      <c r="J17" s="94">
        <f t="shared" si="1"/>
        <v>99.95244371373833</v>
      </c>
      <c r="K17" s="74">
        <v>147124</v>
      </c>
      <c r="L17" s="94">
        <f t="shared" si="2"/>
        <v>99.95244371373833</v>
      </c>
      <c r="M17" s="74">
        <v>0</v>
      </c>
      <c r="N17" s="94">
        <f t="shared" si="3"/>
        <v>0</v>
      </c>
      <c r="O17" s="74">
        <v>0</v>
      </c>
      <c r="P17" s="74">
        <v>0</v>
      </c>
      <c r="Q17" s="94">
        <f t="shared" si="4"/>
        <v>0</v>
      </c>
      <c r="R17" s="74">
        <v>2489</v>
      </c>
      <c r="S17" s="68"/>
      <c r="T17" s="68"/>
      <c r="U17" s="68"/>
      <c r="V17" s="68" t="s">
        <v>90</v>
      </c>
      <c r="W17" s="68"/>
      <c r="X17" s="68"/>
      <c r="Y17" s="68"/>
      <c r="Z17" s="68" t="s">
        <v>90</v>
      </c>
    </row>
    <row r="18" spans="1:26" s="59" customFormat="1" ht="12" customHeight="1">
      <c r="A18" s="60" t="s">
        <v>85</v>
      </c>
      <c r="B18" s="61" t="s">
        <v>109</v>
      </c>
      <c r="C18" s="60" t="s">
        <v>110</v>
      </c>
      <c r="D18" s="74">
        <f t="shared" si="6"/>
        <v>410852</v>
      </c>
      <c r="E18" s="74">
        <f t="shared" si="7"/>
        <v>4645</v>
      </c>
      <c r="F18" s="94">
        <f t="shared" si="0"/>
        <v>1.1305774342098858</v>
      </c>
      <c r="G18" s="74">
        <v>4645</v>
      </c>
      <c r="H18" s="74">
        <v>0</v>
      </c>
      <c r="I18" s="74">
        <f t="shared" si="8"/>
        <v>406207</v>
      </c>
      <c r="J18" s="94">
        <f t="shared" si="1"/>
        <v>98.86942256579012</v>
      </c>
      <c r="K18" s="74">
        <v>362024</v>
      </c>
      <c r="L18" s="94">
        <f t="shared" si="2"/>
        <v>88.11542842678142</v>
      </c>
      <c r="M18" s="74">
        <v>0</v>
      </c>
      <c r="N18" s="94">
        <f t="shared" si="3"/>
        <v>0</v>
      </c>
      <c r="O18" s="74">
        <v>44183</v>
      </c>
      <c r="P18" s="74">
        <v>24603</v>
      </c>
      <c r="Q18" s="94">
        <f t="shared" si="4"/>
        <v>10.753994139008693</v>
      </c>
      <c r="R18" s="74">
        <v>3967</v>
      </c>
      <c r="S18" s="68"/>
      <c r="T18" s="68" t="s">
        <v>90</v>
      </c>
      <c r="U18" s="68"/>
      <c r="V18" s="68"/>
      <c r="W18" s="68"/>
      <c r="X18" s="68"/>
      <c r="Y18" s="68"/>
      <c r="Z18" s="68" t="s">
        <v>90</v>
      </c>
    </row>
    <row r="19" spans="1:26" s="59" customFormat="1" ht="12" customHeight="1">
      <c r="A19" s="60" t="s">
        <v>85</v>
      </c>
      <c r="B19" s="61" t="s">
        <v>111</v>
      </c>
      <c r="C19" s="60" t="s">
        <v>112</v>
      </c>
      <c r="D19" s="74">
        <f t="shared" si="6"/>
        <v>272975</v>
      </c>
      <c r="E19" s="74">
        <f t="shared" si="7"/>
        <v>2363</v>
      </c>
      <c r="F19" s="94">
        <f t="shared" si="0"/>
        <v>0.8656470372744757</v>
      </c>
      <c r="G19" s="74">
        <v>2363</v>
      </c>
      <c r="H19" s="74">
        <v>0</v>
      </c>
      <c r="I19" s="74">
        <f t="shared" si="8"/>
        <v>270612</v>
      </c>
      <c r="J19" s="94">
        <f t="shared" si="1"/>
        <v>99.13435296272553</v>
      </c>
      <c r="K19" s="74">
        <v>266582</v>
      </c>
      <c r="L19" s="94">
        <f t="shared" si="2"/>
        <v>97.65802729187655</v>
      </c>
      <c r="M19" s="74">
        <v>0</v>
      </c>
      <c r="N19" s="94">
        <f t="shared" si="3"/>
        <v>0</v>
      </c>
      <c r="O19" s="74">
        <v>4030</v>
      </c>
      <c r="P19" s="74">
        <v>751</v>
      </c>
      <c r="Q19" s="94">
        <f t="shared" si="4"/>
        <v>1.476325670848979</v>
      </c>
      <c r="R19" s="74">
        <v>2583</v>
      </c>
      <c r="S19" s="68"/>
      <c r="T19" s="68" t="s">
        <v>90</v>
      </c>
      <c r="U19" s="68"/>
      <c r="V19" s="68"/>
      <c r="W19" s="68"/>
      <c r="X19" s="68"/>
      <c r="Y19" s="68"/>
      <c r="Z19" s="68" t="s">
        <v>90</v>
      </c>
    </row>
    <row r="20" spans="1:26" s="59" customFormat="1" ht="12" customHeight="1">
      <c r="A20" s="60" t="s">
        <v>85</v>
      </c>
      <c r="B20" s="61" t="s">
        <v>113</v>
      </c>
      <c r="C20" s="60" t="s">
        <v>114</v>
      </c>
      <c r="D20" s="74">
        <f t="shared" si="6"/>
        <v>264660</v>
      </c>
      <c r="E20" s="74">
        <f t="shared" si="7"/>
        <v>18399</v>
      </c>
      <c r="F20" s="94">
        <f t="shared" si="0"/>
        <v>6.951938335978236</v>
      </c>
      <c r="G20" s="74">
        <v>18399</v>
      </c>
      <c r="H20" s="74">
        <v>0</v>
      </c>
      <c r="I20" s="74">
        <f t="shared" si="8"/>
        <v>246261</v>
      </c>
      <c r="J20" s="94">
        <f t="shared" si="1"/>
        <v>93.04806166402176</v>
      </c>
      <c r="K20" s="74">
        <v>187367</v>
      </c>
      <c r="L20" s="94">
        <f t="shared" si="2"/>
        <v>70.7953600846369</v>
      </c>
      <c r="M20" s="74">
        <v>0</v>
      </c>
      <c r="N20" s="94">
        <f t="shared" si="3"/>
        <v>0</v>
      </c>
      <c r="O20" s="74">
        <v>58894</v>
      </c>
      <c r="P20" s="74">
        <v>24527</v>
      </c>
      <c r="Q20" s="94">
        <f t="shared" si="4"/>
        <v>22.25270157938487</v>
      </c>
      <c r="R20" s="74">
        <v>6785</v>
      </c>
      <c r="S20" s="68"/>
      <c r="T20" s="68" t="s">
        <v>90</v>
      </c>
      <c r="U20" s="68"/>
      <c r="V20" s="68"/>
      <c r="W20" s="68"/>
      <c r="X20" s="68"/>
      <c r="Y20" s="68"/>
      <c r="Z20" s="68" t="s">
        <v>90</v>
      </c>
    </row>
    <row r="21" spans="1:26" s="59" customFormat="1" ht="12" customHeight="1">
      <c r="A21" s="60" t="s">
        <v>85</v>
      </c>
      <c r="B21" s="61" t="s">
        <v>115</v>
      </c>
      <c r="C21" s="60" t="s">
        <v>116</v>
      </c>
      <c r="D21" s="74">
        <f t="shared" si="6"/>
        <v>101470</v>
      </c>
      <c r="E21" s="74">
        <f t="shared" si="7"/>
        <v>25624</v>
      </c>
      <c r="F21" s="94">
        <f t="shared" si="0"/>
        <v>25.252784074110572</v>
      </c>
      <c r="G21" s="74">
        <v>25624</v>
      </c>
      <c r="H21" s="74">
        <v>0</v>
      </c>
      <c r="I21" s="74">
        <f t="shared" si="8"/>
        <v>75846</v>
      </c>
      <c r="J21" s="94">
        <f t="shared" si="1"/>
        <v>74.74721592588942</v>
      </c>
      <c r="K21" s="74">
        <v>33665</v>
      </c>
      <c r="L21" s="94">
        <f t="shared" si="2"/>
        <v>33.177293781413226</v>
      </c>
      <c r="M21" s="74">
        <v>0</v>
      </c>
      <c r="N21" s="94">
        <f t="shared" si="3"/>
        <v>0</v>
      </c>
      <c r="O21" s="74">
        <v>42181</v>
      </c>
      <c r="P21" s="74">
        <v>35182</v>
      </c>
      <c r="Q21" s="94">
        <f t="shared" si="4"/>
        <v>41.5699221444762</v>
      </c>
      <c r="R21" s="74">
        <v>989</v>
      </c>
      <c r="S21" s="68"/>
      <c r="T21" s="68"/>
      <c r="U21" s="68"/>
      <c r="V21" s="68" t="s">
        <v>90</v>
      </c>
      <c r="W21" s="68"/>
      <c r="X21" s="68"/>
      <c r="Y21" s="68"/>
      <c r="Z21" s="68" t="s">
        <v>90</v>
      </c>
    </row>
    <row r="22" spans="1:26" s="59" customFormat="1" ht="12" customHeight="1">
      <c r="A22" s="60" t="s">
        <v>85</v>
      </c>
      <c r="B22" s="61" t="s">
        <v>117</v>
      </c>
      <c r="C22" s="60" t="s">
        <v>118</v>
      </c>
      <c r="D22" s="74">
        <f t="shared" si="6"/>
        <v>118123</v>
      </c>
      <c r="E22" s="74">
        <f t="shared" si="7"/>
        <v>13939</v>
      </c>
      <c r="F22" s="94">
        <f t="shared" si="0"/>
        <v>11.800411435537534</v>
      </c>
      <c r="G22" s="74">
        <v>13939</v>
      </c>
      <c r="H22" s="74">
        <v>0</v>
      </c>
      <c r="I22" s="74">
        <f t="shared" si="8"/>
        <v>104184</v>
      </c>
      <c r="J22" s="94">
        <f t="shared" si="1"/>
        <v>88.19958856446247</v>
      </c>
      <c r="K22" s="74">
        <v>89480</v>
      </c>
      <c r="L22" s="94">
        <f t="shared" si="2"/>
        <v>75.75154711614165</v>
      </c>
      <c r="M22" s="74">
        <v>0</v>
      </c>
      <c r="N22" s="94">
        <f t="shared" si="3"/>
        <v>0</v>
      </c>
      <c r="O22" s="74">
        <v>14704</v>
      </c>
      <c r="P22" s="74">
        <v>9485</v>
      </c>
      <c r="Q22" s="94">
        <f t="shared" si="4"/>
        <v>12.448041448320819</v>
      </c>
      <c r="R22" s="74">
        <v>881</v>
      </c>
      <c r="S22" s="68"/>
      <c r="T22" s="68" t="s">
        <v>90</v>
      </c>
      <c r="U22" s="68"/>
      <c r="V22" s="68"/>
      <c r="W22" s="68"/>
      <c r="X22" s="68"/>
      <c r="Y22" s="68"/>
      <c r="Z22" s="68" t="s">
        <v>90</v>
      </c>
    </row>
    <row r="23" spans="1:26" s="59" customFormat="1" ht="12" customHeight="1">
      <c r="A23" s="60" t="s">
        <v>85</v>
      </c>
      <c r="B23" s="61" t="s">
        <v>119</v>
      </c>
      <c r="C23" s="60" t="s">
        <v>120</v>
      </c>
      <c r="D23" s="74">
        <f t="shared" si="6"/>
        <v>240131</v>
      </c>
      <c r="E23" s="74">
        <f t="shared" si="7"/>
        <v>3478</v>
      </c>
      <c r="F23" s="94">
        <f t="shared" si="0"/>
        <v>1.4483760947149682</v>
      </c>
      <c r="G23" s="74">
        <v>3478</v>
      </c>
      <c r="H23" s="74">
        <v>0</v>
      </c>
      <c r="I23" s="74">
        <f t="shared" si="8"/>
        <v>236653</v>
      </c>
      <c r="J23" s="94">
        <f t="shared" si="1"/>
        <v>98.55162390528504</v>
      </c>
      <c r="K23" s="74">
        <v>232780</v>
      </c>
      <c r="L23" s="94">
        <f t="shared" si="2"/>
        <v>96.93875426329795</v>
      </c>
      <c r="M23" s="74">
        <v>0</v>
      </c>
      <c r="N23" s="94">
        <f t="shared" si="3"/>
        <v>0</v>
      </c>
      <c r="O23" s="74">
        <v>3873</v>
      </c>
      <c r="P23" s="74">
        <v>2140</v>
      </c>
      <c r="Q23" s="94">
        <f t="shared" si="4"/>
        <v>1.612869641987082</v>
      </c>
      <c r="R23" s="74">
        <v>2790</v>
      </c>
      <c r="S23" s="68"/>
      <c r="T23" s="68" t="s">
        <v>90</v>
      </c>
      <c r="U23" s="68"/>
      <c r="V23" s="68"/>
      <c r="W23" s="68"/>
      <c r="X23" s="68"/>
      <c r="Y23" s="68"/>
      <c r="Z23" s="68" t="s">
        <v>90</v>
      </c>
    </row>
    <row r="24" spans="1:26" s="59" customFormat="1" ht="12" customHeight="1">
      <c r="A24" s="60" t="s">
        <v>85</v>
      </c>
      <c r="B24" s="61" t="s">
        <v>121</v>
      </c>
      <c r="C24" s="60" t="s">
        <v>122</v>
      </c>
      <c r="D24" s="74">
        <f t="shared" si="6"/>
        <v>113911</v>
      </c>
      <c r="E24" s="74">
        <f t="shared" si="7"/>
        <v>5863</v>
      </c>
      <c r="F24" s="94">
        <f t="shared" si="0"/>
        <v>5.147000728639025</v>
      </c>
      <c r="G24" s="74">
        <v>5752</v>
      </c>
      <c r="H24" s="74">
        <v>111</v>
      </c>
      <c r="I24" s="74">
        <f t="shared" si="8"/>
        <v>108048</v>
      </c>
      <c r="J24" s="94">
        <f t="shared" si="1"/>
        <v>94.85299927136097</v>
      </c>
      <c r="K24" s="74">
        <v>79641</v>
      </c>
      <c r="L24" s="94">
        <f t="shared" si="2"/>
        <v>69.91510916417202</v>
      </c>
      <c r="M24" s="74">
        <v>0</v>
      </c>
      <c r="N24" s="94">
        <f t="shared" si="3"/>
        <v>0</v>
      </c>
      <c r="O24" s="74">
        <v>28407</v>
      </c>
      <c r="P24" s="74">
        <v>23339</v>
      </c>
      <c r="Q24" s="94">
        <f t="shared" si="4"/>
        <v>24.937890107188945</v>
      </c>
      <c r="R24" s="74">
        <v>546</v>
      </c>
      <c r="S24" s="68"/>
      <c r="T24" s="68" t="s">
        <v>90</v>
      </c>
      <c r="U24" s="68"/>
      <c r="V24" s="68"/>
      <c r="W24" s="68"/>
      <c r="X24" s="68"/>
      <c r="Y24" s="68"/>
      <c r="Z24" s="68" t="s">
        <v>90</v>
      </c>
    </row>
    <row r="25" spans="1:26" s="59" customFormat="1" ht="12" customHeight="1">
      <c r="A25" s="60" t="s">
        <v>85</v>
      </c>
      <c r="B25" s="61" t="s">
        <v>123</v>
      </c>
      <c r="C25" s="60" t="s">
        <v>124</v>
      </c>
      <c r="D25" s="74">
        <f t="shared" si="6"/>
        <v>124083</v>
      </c>
      <c r="E25" s="74">
        <f t="shared" si="7"/>
        <v>7299</v>
      </c>
      <c r="F25" s="94">
        <f t="shared" si="0"/>
        <v>5.88235294117647</v>
      </c>
      <c r="G25" s="74">
        <v>7299</v>
      </c>
      <c r="H25" s="74">
        <v>0</v>
      </c>
      <c r="I25" s="74">
        <f t="shared" si="8"/>
        <v>116784</v>
      </c>
      <c r="J25" s="94">
        <f t="shared" si="1"/>
        <v>94.11764705882352</v>
      </c>
      <c r="K25" s="74">
        <v>97470</v>
      </c>
      <c r="L25" s="94">
        <f t="shared" si="2"/>
        <v>78.55225937477334</v>
      </c>
      <c r="M25" s="74">
        <v>0</v>
      </c>
      <c r="N25" s="94">
        <f t="shared" si="3"/>
        <v>0</v>
      </c>
      <c r="O25" s="74">
        <v>19314</v>
      </c>
      <c r="P25" s="74">
        <v>2954</v>
      </c>
      <c r="Q25" s="94">
        <f t="shared" si="4"/>
        <v>15.565387684050192</v>
      </c>
      <c r="R25" s="74">
        <v>1338</v>
      </c>
      <c r="S25" s="68"/>
      <c r="T25" s="68"/>
      <c r="U25" s="68"/>
      <c r="V25" s="68" t="s">
        <v>90</v>
      </c>
      <c r="W25" s="68"/>
      <c r="X25" s="68"/>
      <c r="Y25" s="68"/>
      <c r="Z25" s="68" t="s">
        <v>90</v>
      </c>
    </row>
    <row r="26" spans="1:26" s="59" customFormat="1" ht="12" customHeight="1">
      <c r="A26" s="60" t="s">
        <v>85</v>
      </c>
      <c r="B26" s="61" t="s">
        <v>125</v>
      </c>
      <c r="C26" s="60" t="s">
        <v>126</v>
      </c>
      <c r="D26" s="74">
        <f t="shared" si="6"/>
        <v>124091</v>
      </c>
      <c r="E26" s="74">
        <f t="shared" si="7"/>
        <v>1799</v>
      </c>
      <c r="F26" s="94">
        <f t="shared" si="0"/>
        <v>1.449742527661152</v>
      </c>
      <c r="G26" s="74">
        <v>1789</v>
      </c>
      <c r="H26" s="74">
        <v>10</v>
      </c>
      <c r="I26" s="74">
        <f t="shared" si="8"/>
        <v>122292</v>
      </c>
      <c r="J26" s="94">
        <f t="shared" si="1"/>
        <v>98.55025747233886</v>
      </c>
      <c r="K26" s="74">
        <v>115619</v>
      </c>
      <c r="L26" s="94">
        <f t="shared" si="2"/>
        <v>93.17275225439396</v>
      </c>
      <c r="M26" s="74">
        <v>0</v>
      </c>
      <c r="N26" s="94">
        <f t="shared" si="3"/>
        <v>0</v>
      </c>
      <c r="O26" s="74">
        <v>6673</v>
      </c>
      <c r="P26" s="74">
        <v>1012</v>
      </c>
      <c r="Q26" s="94">
        <f t="shared" si="4"/>
        <v>5.377505217944895</v>
      </c>
      <c r="R26" s="74">
        <v>2774</v>
      </c>
      <c r="S26" s="68"/>
      <c r="T26" s="68" t="s">
        <v>90</v>
      </c>
      <c r="U26" s="68"/>
      <c r="V26" s="68"/>
      <c r="W26" s="68"/>
      <c r="X26" s="68"/>
      <c r="Y26" s="68"/>
      <c r="Z26" s="68" t="s">
        <v>90</v>
      </c>
    </row>
    <row r="27" spans="1:26" s="59" customFormat="1" ht="12" customHeight="1">
      <c r="A27" s="60" t="s">
        <v>85</v>
      </c>
      <c r="B27" s="61" t="s">
        <v>127</v>
      </c>
      <c r="C27" s="60" t="s">
        <v>128</v>
      </c>
      <c r="D27" s="74">
        <f t="shared" si="6"/>
        <v>185443</v>
      </c>
      <c r="E27" s="74">
        <f t="shared" si="7"/>
        <v>15242</v>
      </c>
      <c r="F27" s="94">
        <f t="shared" si="0"/>
        <v>8.219237178000787</v>
      </c>
      <c r="G27" s="74">
        <v>15242</v>
      </c>
      <c r="H27" s="74">
        <v>0</v>
      </c>
      <c r="I27" s="74">
        <f t="shared" si="8"/>
        <v>170201</v>
      </c>
      <c r="J27" s="94">
        <f t="shared" si="1"/>
        <v>91.78076282199922</v>
      </c>
      <c r="K27" s="74">
        <v>135665</v>
      </c>
      <c r="L27" s="94">
        <f t="shared" si="2"/>
        <v>73.15725047588747</v>
      </c>
      <c r="M27" s="74">
        <v>0</v>
      </c>
      <c r="N27" s="94">
        <f t="shared" si="3"/>
        <v>0</v>
      </c>
      <c r="O27" s="74">
        <v>34536</v>
      </c>
      <c r="P27" s="74">
        <v>13585</v>
      </c>
      <c r="Q27" s="94">
        <f t="shared" si="4"/>
        <v>18.623512346111742</v>
      </c>
      <c r="R27" s="74">
        <v>1971</v>
      </c>
      <c r="S27" s="68"/>
      <c r="T27" s="68"/>
      <c r="U27" s="68"/>
      <c r="V27" s="68" t="s">
        <v>90</v>
      </c>
      <c r="W27" s="68"/>
      <c r="X27" s="68"/>
      <c r="Y27" s="68"/>
      <c r="Z27" s="68" t="s">
        <v>90</v>
      </c>
    </row>
    <row r="28" spans="1:26" s="59" customFormat="1" ht="12" customHeight="1">
      <c r="A28" s="60" t="s">
        <v>85</v>
      </c>
      <c r="B28" s="61" t="s">
        <v>129</v>
      </c>
      <c r="C28" s="60" t="s">
        <v>130</v>
      </c>
      <c r="D28" s="74">
        <f t="shared" si="6"/>
        <v>130705</v>
      </c>
      <c r="E28" s="74">
        <f t="shared" si="7"/>
        <v>58</v>
      </c>
      <c r="F28" s="94">
        <f t="shared" si="0"/>
        <v>0.04437473700317509</v>
      </c>
      <c r="G28" s="74">
        <v>58</v>
      </c>
      <c r="H28" s="74">
        <v>0</v>
      </c>
      <c r="I28" s="74">
        <f t="shared" si="8"/>
        <v>130647</v>
      </c>
      <c r="J28" s="94">
        <f t="shared" si="1"/>
        <v>99.95562526299683</v>
      </c>
      <c r="K28" s="74">
        <v>130513</v>
      </c>
      <c r="L28" s="94">
        <f t="shared" si="2"/>
        <v>99.85310431888604</v>
      </c>
      <c r="M28" s="74">
        <v>0</v>
      </c>
      <c r="N28" s="94">
        <f t="shared" si="3"/>
        <v>0</v>
      </c>
      <c r="O28" s="74">
        <v>134</v>
      </c>
      <c r="P28" s="74">
        <v>15</v>
      </c>
      <c r="Q28" s="94">
        <f t="shared" si="4"/>
        <v>0.10252094411078382</v>
      </c>
      <c r="R28" s="74">
        <v>2331</v>
      </c>
      <c r="S28" s="68" t="s">
        <v>90</v>
      </c>
      <c r="T28" s="68"/>
      <c r="U28" s="68"/>
      <c r="V28" s="68"/>
      <c r="W28" s="68"/>
      <c r="X28" s="68"/>
      <c r="Y28" s="68"/>
      <c r="Z28" s="68" t="s">
        <v>90</v>
      </c>
    </row>
    <row r="29" spans="1:26" s="59" customFormat="1" ht="12" customHeight="1">
      <c r="A29" s="60" t="s">
        <v>85</v>
      </c>
      <c r="B29" s="61" t="s">
        <v>131</v>
      </c>
      <c r="C29" s="60" t="s">
        <v>132</v>
      </c>
      <c r="D29" s="74">
        <f t="shared" si="6"/>
        <v>72166</v>
      </c>
      <c r="E29" s="74">
        <f t="shared" si="7"/>
        <v>5377</v>
      </c>
      <c r="F29" s="94">
        <f t="shared" si="0"/>
        <v>7.45087714436161</v>
      </c>
      <c r="G29" s="74">
        <v>5377</v>
      </c>
      <c r="H29" s="74">
        <v>0</v>
      </c>
      <c r="I29" s="74">
        <f t="shared" si="8"/>
        <v>66789</v>
      </c>
      <c r="J29" s="94">
        <f t="shared" si="1"/>
        <v>92.54912285563839</v>
      </c>
      <c r="K29" s="74">
        <v>50124</v>
      </c>
      <c r="L29" s="94">
        <f t="shared" si="2"/>
        <v>69.45653077626584</v>
      </c>
      <c r="M29" s="74">
        <v>0</v>
      </c>
      <c r="N29" s="94">
        <f t="shared" si="3"/>
        <v>0</v>
      </c>
      <c r="O29" s="74">
        <v>16665</v>
      </c>
      <c r="P29" s="74">
        <v>10882</v>
      </c>
      <c r="Q29" s="94">
        <f t="shared" si="4"/>
        <v>23.092592079372558</v>
      </c>
      <c r="R29" s="74">
        <v>1180</v>
      </c>
      <c r="S29" s="68"/>
      <c r="T29" s="68" t="s">
        <v>90</v>
      </c>
      <c r="U29" s="68"/>
      <c r="V29" s="68"/>
      <c r="W29" s="68"/>
      <c r="X29" s="68"/>
      <c r="Y29" s="68"/>
      <c r="Z29" s="68" t="s">
        <v>90</v>
      </c>
    </row>
    <row r="30" spans="1:26" s="59" customFormat="1" ht="12" customHeight="1">
      <c r="A30" s="60" t="s">
        <v>85</v>
      </c>
      <c r="B30" s="61" t="s">
        <v>133</v>
      </c>
      <c r="C30" s="60" t="s">
        <v>134</v>
      </c>
      <c r="D30" s="74">
        <f t="shared" si="6"/>
        <v>116893</v>
      </c>
      <c r="E30" s="74">
        <f t="shared" si="7"/>
        <v>9313</v>
      </c>
      <c r="F30" s="94">
        <f t="shared" si="0"/>
        <v>7.967115225034862</v>
      </c>
      <c r="G30" s="74">
        <v>9313</v>
      </c>
      <c r="H30" s="74">
        <v>0</v>
      </c>
      <c r="I30" s="74">
        <f t="shared" si="8"/>
        <v>107580</v>
      </c>
      <c r="J30" s="94">
        <f t="shared" si="1"/>
        <v>92.03288477496514</v>
      </c>
      <c r="K30" s="74">
        <v>74795</v>
      </c>
      <c r="L30" s="94">
        <f t="shared" si="2"/>
        <v>63.985867417210606</v>
      </c>
      <c r="M30" s="74">
        <v>0</v>
      </c>
      <c r="N30" s="94">
        <f t="shared" si="3"/>
        <v>0</v>
      </c>
      <c r="O30" s="74">
        <v>32785</v>
      </c>
      <c r="P30" s="74">
        <v>6505</v>
      </c>
      <c r="Q30" s="94">
        <f t="shared" si="4"/>
        <v>28.047017357754527</v>
      </c>
      <c r="R30" s="74">
        <v>868</v>
      </c>
      <c r="S30" s="68"/>
      <c r="T30" s="68" t="s">
        <v>90</v>
      </c>
      <c r="U30" s="68"/>
      <c r="V30" s="68"/>
      <c r="W30" s="68"/>
      <c r="X30" s="68"/>
      <c r="Y30" s="68"/>
      <c r="Z30" s="68" t="s">
        <v>90</v>
      </c>
    </row>
    <row r="31" spans="1:26" s="59" customFormat="1" ht="12" customHeight="1">
      <c r="A31" s="60" t="s">
        <v>85</v>
      </c>
      <c r="B31" s="61" t="s">
        <v>135</v>
      </c>
      <c r="C31" s="60" t="s">
        <v>136</v>
      </c>
      <c r="D31" s="74">
        <f t="shared" si="6"/>
        <v>126668</v>
      </c>
      <c r="E31" s="74">
        <f t="shared" si="7"/>
        <v>4364</v>
      </c>
      <c r="F31" s="94">
        <f t="shared" si="0"/>
        <v>3.4452268923485017</v>
      </c>
      <c r="G31" s="74">
        <v>4364</v>
      </c>
      <c r="H31" s="74">
        <v>0</v>
      </c>
      <c r="I31" s="74">
        <f t="shared" si="8"/>
        <v>122304</v>
      </c>
      <c r="J31" s="94">
        <f t="shared" si="1"/>
        <v>96.5547731076515</v>
      </c>
      <c r="K31" s="74">
        <v>103657</v>
      </c>
      <c r="L31" s="94">
        <f t="shared" si="2"/>
        <v>81.8336122777655</v>
      </c>
      <c r="M31" s="74">
        <v>0</v>
      </c>
      <c r="N31" s="94">
        <f t="shared" si="3"/>
        <v>0</v>
      </c>
      <c r="O31" s="74">
        <v>18647</v>
      </c>
      <c r="P31" s="74">
        <v>12244</v>
      </c>
      <c r="Q31" s="94">
        <f t="shared" si="4"/>
        <v>14.721160829886001</v>
      </c>
      <c r="R31" s="74">
        <v>2852</v>
      </c>
      <c r="S31" s="68"/>
      <c r="T31" s="68" t="s">
        <v>90</v>
      </c>
      <c r="U31" s="68"/>
      <c r="V31" s="68"/>
      <c r="W31" s="68"/>
      <c r="X31" s="68"/>
      <c r="Y31" s="68"/>
      <c r="Z31" s="68" t="s">
        <v>90</v>
      </c>
    </row>
    <row r="32" spans="1:26" s="59" customFormat="1" ht="12" customHeight="1">
      <c r="A32" s="60" t="s">
        <v>85</v>
      </c>
      <c r="B32" s="61" t="s">
        <v>137</v>
      </c>
      <c r="C32" s="60" t="s">
        <v>138</v>
      </c>
      <c r="D32" s="74">
        <f t="shared" si="6"/>
        <v>83181</v>
      </c>
      <c r="E32" s="74">
        <f t="shared" si="7"/>
        <v>1042</v>
      </c>
      <c r="F32" s="94">
        <f t="shared" si="0"/>
        <v>1.2526899171685841</v>
      </c>
      <c r="G32" s="74">
        <v>1042</v>
      </c>
      <c r="H32" s="74">
        <v>0</v>
      </c>
      <c r="I32" s="74">
        <f t="shared" si="8"/>
        <v>82139</v>
      </c>
      <c r="J32" s="94">
        <f t="shared" si="1"/>
        <v>98.74731008283142</v>
      </c>
      <c r="K32" s="74">
        <v>77064</v>
      </c>
      <c r="L32" s="94">
        <f t="shared" si="2"/>
        <v>92.64615717531647</v>
      </c>
      <c r="M32" s="74">
        <v>0</v>
      </c>
      <c r="N32" s="94">
        <f t="shared" si="3"/>
        <v>0</v>
      </c>
      <c r="O32" s="74">
        <v>5075</v>
      </c>
      <c r="P32" s="74">
        <v>534</v>
      </c>
      <c r="Q32" s="94">
        <f t="shared" si="4"/>
        <v>6.101152907514938</v>
      </c>
      <c r="R32" s="74">
        <v>1120</v>
      </c>
      <c r="S32" s="68"/>
      <c r="T32" s="68" t="s">
        <v>90</v>
      </c>
      <c r="U32" s="68"/>
      <c r="V32" s="68"/>
      <c r="W32" s="68"/>
      <c r="X32" s="68"/>
      <c r="Y32" s="68"/>
      <c r="Z32" s="68" t="s">
        <v>90</v>
      </c>
    </row>
    <row r="33" spans="1:26" s="59" customFormat="1" ht="12" customHeight="1">
      <c r="A33" s="60" t="s">
        <v>85</v>
      </c>
      <c r="B33" s="61" t="s">
        <v>139</v>
      </c>
      <c r="C33" s="60" t="s">
        <v>140</v>
      </c>
      <c r="D33" s="74">
        <f t="shared" si="6"/>
        <v>59366</v>
      </c>
      <c r="E33" s="74">
        <f t="shared" si="7"/>
        <v>1744</v>
      </c>
      <c r="F33" s="94">
        <f t="shared" si="0"/>
        <v>2.937708452649665</v>
      </c>
      <c r="G33" s="74">
        <v>1744</v>
      </c>
      <c r="H33" s="74">
        <v>0</v>
      </c>
      <c r="I33" s="74">
        <f t="shared" si="8"/>
        <v>57622</v>
      </c>
      <c r="J33" s="94">
        <f t="shared" si="1"/>
        <v>97.06229154735033</v>
      </c>
      <c r="K33" s="74">
        <v>45563</v>
      </c>
      <c r="L33" s="94">
        <f t="shared" si="2"/>
        <v>76.74931779132838</v>
      </c>
      <c r="M33" s="74">
        <v>0</v>
      </c>
      <c r="N33" s="94">
        <f t="shared" si="3"/>
        <v>0</v>
      </c>
      <c r="O33" s="74">
        <v>12059</v>
      </c>
      <c r="P33" s="74">
        <v>1447</v>
      </c>
      <c r="Q33" s="94">
        <f t="shared" si="4"/>
        <v>20.312973756021965</v>
      </c>
      <c r="R33" s="74">
        <v>483</v>
      </c>
      <c r="S33" s="68"/>
      <c r="T33" s="68" t="s">
        <v>90</v>
      </c>
      <c r="U33" s="68"/>
      <c r="V33" s="68"/>
      <c r="W33" s="68"/>
      <c r="X33" s="68"/>
      <c r="Y33" s="68"/>
      <c r="Z33" s="68" t="s">
        <v>90</v>
      </c>
    </row>
    <row r="34" spans="1:26" s="59" customFormat="1" ht="12" customHeight="1">
      <c r="A34" s="60" t="s">
        <v>85</v>
      </c>
      <c r="B34" s="61" t="s">
        <v>141</v>
      </c>
      <c r="C34" s="60" t="s">
        <v>142</v>
      </c>
      <c r="D34" s="74">
        <f t="shared" si="6"/>
        <v>66258</v>
      </c>
      <c r="E34" s="74">
        <f t="shared" si="7"/>
        <v>4262</v>
      </c>
      <c r="F34" s="94">
        <f t="shared" si="0"/>
        <v>6.43243080080896</v>
      </c>
      <c r="G34" s="74">
        <v>4262</v>
      </c>
      <c r="H34" s="74">
        <v>0</v>
      </c>
      <c r="I34" s="74">
        <f t="shared" si="8"/>
        <v>61996</v>
      </c>
      <c r="J34" s="94">
        <f t="shared" si="1"/>
        <v>93.56756919919104</v>
      </c>
      <c r="K34" s="74">
        <v>43051</v>
      </c>
      <c r="L34" s="94">
        <f t="shared" si="2"/>
        <v>64.97479549639289</v>
      </c>
      <c r="M34" s="74">
        <v>0</v>
      </c>
      <c r="N34" s="94">
        <f t="shared" si="3"/>
        <v>0</v>
      </c>
      <c r="O34" s="74">
        <v>18945</v>
      </c>
      <c r="P34" s="74">
        <v>14153</v>
      </c>
      <c r="Q34" s="94">
        <f t="shared" si="4"/>
        <v>28.59277370279815</v>
      </c>
      <c r="R34" s="74">
        <v>579</v>
      </c>
      <c r="S34" s="68"/>
      <c r="T34" s="68"/>
      <c r="U34" s="68"/>
      <c r="V34" s="68" t="s">
        <v>90</v>
      </c>
      <c r="W34" s="68"/>
      <c r="X34" s="68"/>
      <c r="Y34" s="68"/>
      <c r="Z34" s="68" t="s">
        <v>90</v>
      </c>
    </row>
    <row r="35" spans="1:26" s="59" customFormat="1" ht="12" customHeight="1">
      <c r="A35" s="60" t="s">
        <v>85</v>
      </c>
      <c r="B35" s="61" t="s">
        <v>143</v>
      </c>
      <c r="C35" s="60" t="s">
        <v>144</v>
      </c>
      <c r="D35" s="74">
        <f t="shared" si="6"/>
        <v>487295</v>
      </c>
      <c r="E35" s="74">
        <f t="shared" si="7"/>
        <v>7130</v>
      </c>
      <c r="F35" s="94">
        <f t="shared" si="0"/>
        <v>1.4631793882555741</v>
      </c>
      <c r="G35" s="74">
        <v>7087</v>
      </c>
      <c r="H35" s="74">
        <v>43</v>
      </c>
      <c r="I35" s="74">
        <f t="shared" si="8"/>
        <v>480165</v>
      </c>
      <c r="J35" s="94">
        <f t="shared" si="1"/>
        <v>98.53682061174442</v>
      </c>
      <c r="K35" s="74">
        <v>457428</v>
      </c>
      <c r="L35" s="94">
        <f t="shared" si="2"/>
        <v>93.87085851486266</v>
      </c>
      <c r="M35" s="74">
        <v>0</v>
      </c>
      <c r="N35" s="94">
        <f t="shared" si="3"/>
        <v>0</v>
      </c>
      <c r="O35" s="74">
        <v>22737</v>
      </c>
      <c r="P35" s="74">
        <v>989</v>
      </c>
      <c r="Q35" s="94">
        <f t="shared" si="4"/>
        <v>4.665962096881766</v>
      </c>
      <c r="R35" s="74">
        <v>17171</v>
      </c>
      <c r="S35" s="68"/>
      <c r="T35" s="68" t="s">
        <v>90</v>
      </c>
      <c r="U35" s="68"/>
      <c r="V35" s="68"/>
      <c r="W35" s="68"/>
      <c r="X35" s="68"/>
      <c r="Y35" s="68"/>
      <c r="Z35" s="68" t="s">
        <v>90</v>
      </c>
    </row>
    <row r="36" spans="1:26" s="59" customFormat="1" ht="12" customHeight="1">
      <c r="A36" s="60" t="s">
        <v>85</v>
      </c>
      <c r="B36" s="61" t="s">
        <v>145</v>
      </c>
      <c r="C36" s="60" t="s">
        <v>146</v>
      </c>
      <c r="D36" s="74">
        <f t="shared" si="6"/>
        <v>65227</v>
      </c>
      <c r="E36" s="74">
        <f t="shared" si="7"/>
        <v>7631</v>
      </c>
      <c r="F36" s="94">
        <f t="shared" si="0"/>
        <v>11.699142992932375</v>
      </c>
      <c r="G36" s="74">
        <v>7631</v>
      </c>
      <c r="H36" s="74">
        <v>0</v>
      </c>
      <c r="I36" s="74">
        <f t="shared" si="8"/>
        <v>57596</v>
      </c>
      <c r="J36" s="94">
        <f t="shared" si="1"/>
        <v>88.30085700706762</v>
      </c>
      <c r="K36" s="74">
        <v>32106</v>
      </c>
      <c r="L36" s="94">
        <f t="shared" si="2"/>
        <v>49.22194796633296</v>
      </c>
      <c r="M36" s="74">
        <v>0</v>
      </c>
      <c r="N36" s="94">
        <f t="shared" si="3"/>
        <v>0</v>
      </c>
      <c r="O36" s="74">
        <v>25490</v>
      </c>
      <c r="P36" s="74">
        <v>14396</v>
      </c>
      <c r="Q36" s="94">
        <f t="shared" si="4"/>
        <v>39.078909040734665</v>
      </c>
      <c r="R36" s="74">
        <v>559</v>
      </c>
      <c r="S36" s="68"/>
      <c r="T36" s="68" t="s">
        <v>90</v>
      </c>
      <c r="U36" s="68"/>
      <c r="V36" s="68"/>
      <c r="W36" s="68"/>
      <c r="X36" s="68"/>
      <c r="Y36" s="68"/>
      <c r="Z36" s="68" t="s">
        <v>90</v>
      </c>
    </row>
    <row r="37" spans="1:26" s="59" customFormat="1" ht="12" customHeight="1">
      <c r="A37" s="60" t="s">
        <v>85</v>
      </c>
      <c r="B37" s="61" t="s">
        <v>147</v>
      </c>
      <c r="C37" s="60" t="s">
        <v>148</v>
      </c>
      <c r="D37" s="74">
        <f t="shared" si="6"/>
        <v>57519</v>
      </c>
      <c r="E37" s="74">
        <f t="shared" si="7"/>
        <v>468</v>
      </c>
      <c r="F37" s="94">
        <f t="shared" si="0"/>
        <v>0.8136441871381631</v>
      </c>
      <c r="G37" s="74">
        <v>468</v>
      </c>
      <c r="H37" s="74">
        <v>0</v>
      </c>
      <c r="I37" s="74">
        <f t="shared" si="8"/>
        <v>57051</v>
      </c>
      <c r="J37" s="94">
        <f t="shared" si="1"/>
        <v>99.18635581286183</v>
      </c>
      <c r="K37" s="74">
        <v>56348</v>
      </c>
      <c r="L37" s="94">
        <f t="shared" si="2"/>
        <v>97.96415097619916</v>
      </c>
      <c r="M37" s="74">
        <v>0</v>
      </c>
      <c r="N37" s="94">
        <f t="shared" si="3"/>
        <v>0</v>
      </c>
      <c r="O37" s="74">
        <v>703</v>
      </c>
      <c r="P37" s="74">
        <v>82</v>
      </c>
      <c r="Q37" s="94">
        <f t="shared" si="4"/>
        <v>1.2222048366626679</v>
      </c>
      <c r="R37" s="74">
        <v>518</v>
      </c>
      <c r="S37" s="68"/>
      <c r="T37" s="68" t="s">
        <v>90</v>
      </c>
      <c r="U37" s="68"/>
      <c r="V37" s="68"/>
      <c r="W37" s="68"/>
      <c r="X37" s="68"/>
      <c r="Y37" s="68"/>
      <c r="Z37" s="68" t="s">
        <v>90</v>
      </c>
    </row>
    <row r="38" spans="1:26" s="59" customFormat="1" ht="12" customHeight="1">
      <c r="A38" s="60" t="s">
        <v>85</v>
      </c>
      <c r="B38" s="61" t="s">
        <v>149</v>
      </c>
      <c r="C38" s="60" t="s">
        <v>150</v>
      </c>
      <c r="D38" s="74">
        <f t="shared" si="6"/>
        <v>78413</v>
      </c>
      <c r="E38" s="74">
        <f t="shared" si="7"/>
        <v>1217</v>
      </c>
      <c r="F38" s="94">
        <f t="shared" si="0"/>
        <v>1.552038565033859</v>
      </c>
      <c r="G38" s="74">
        <v>1217</v>
      </c>
      <c r="H38" s="74">
        <v>0</v>
      </c>
      <c r="I38" s="74">
        <f t="shared" si="8"/>
        <v>77196</v>
      </c>
      <c r="J38" s="94">
        <f t="shared" si="1"/>
        <v>98.44796143496613</v>
      </c>
      <c r="K38" s="74">
        <v>72325</v>
      </c>
      <c r="L38" s="94">
        <f t="shared" si="2"/>
        <v>92.23598127861452</v>
      </c>
      <c r="M38" s="74">
        <v>0</v>
      </c>
      <c r="N38" s="94">
        <f t="shared" si="3"/>
        <v>0</v>
      </c>
      <c r="O38" s="74">
        <v>4871</v>
      </c>
      <c r="P38" s="74">
        <v>2096</v>
      </c>
      <c r="Q38" s="94">
        <f t="shared" si="4"/>
        <v>6.2119801563516255</v>
      </c>
      <c r="R38" s="74">
        <v>458</v>
      </c>
      <c r="S38" s="68"/>
      <c r="T38" s="68" t="s">
        <v>90</v>
      </c>
      <c r="U38" s="68"/>
      <c r="V38" s="68"/>
      <c r="W38" s="68"/>
      <c r="X38" s="68"/>
      <c r="Y38" s="68"/>
      <c r="Z38" s="68" t="s">
        <v>90</v>
      </c>
    </row>
    <row r="39" spans="1:26" s="59" customFormat="1" ht="12" customHeight="1">
      <c r="A39" s="60" t="s">
        <v>85</v>
      </c>
      <c r="B39" s="61" t="s">
        <v>151</v>
      </c>
      <c r="C39" s="60" t="s">
        <v>152</v>
      </c>
      <c r="D39" s="74">
        <f t="shared" si="6"/>
        <v>57481</v>
      </c>
      <c r="E39" s="74">
        <f t="shared" si="7"/>
        <v>209</v>
      </c>
      <c r="F39" s="94">
        <f t="shared" si="0"/>
        <v>0.3635984064299508</v>
      </c>
      <c r="G39" s="74">
        <v>209</v>
      </c>
      <c r="H39" s="74">
        <v>0</v>
      </c>
      <c r="I39" s="74">
        <f t="shared" si="8"/>
        <v>57272</v>
      </c>
      <c r="J39" s="94">
        <f t="shared" si="1"/>
        <v>99.63640159357004</v>
      </c>
      <c r="K39" s="74">
        <v>55209</v>
      </c>
      <c r="L39" s="94">
        <f t="shared" si="2"/>
        <v>96.04738957220647</v>
      </c>
      <c r="M39" s="74">
        <v>0</v>
      </c>
      <c r="N39" s="94">
        <f t="shared" si="3"/>
        <v>0</v>
      </c>
      <c r="O39" s="74">
        <v>2063</v>
      </c>
      <c r="P39" s="74">
        <v>1099</v>
      </c>
      <c r="Q39" s="94">
        <f t="shared" si="4"/>
        <v>3.589012021363581</v>
      </c>
      <c r="R39" s="74">
        <v>335</v>
      </c>
      <c r="S39" s="68"/>
      <c r="T39" s="68" t="s">
        <v>90</v>
      </c>
      <c r="U39" s="68"/>
      <c r="V39" s="68"/>
      <c r="W39" s="68"/>
      <c r="X39" s="68"/>
      <c r="Y39" s="68"/>
      <c r="Z39" s="68" t="s">
        <v>90</v>
      </c>
    </row>
    <row r="40" spans="1:26" s="59" customFormat="1" ht="12" customHeight="1">
      <c r="A40" s="60" t="s">
        <v>85</v>
      </c>
      <c r="B40" s="61" t="s">
        <v>153</v>
      </c>
      <c r="C40" s="60" t="s">
        <v>154</v>
      </c>
      <c r="D40" s="74">
        <f t="shared" si="6"/>
        <v>57771</v>
      </c>
      <c r="E40" s="74">
        <f t="shared" si="7"/>
        <v>7874</v>
      </c>
      <c r="F40" s="94">
        <f t="shared" si="0"/>
        <v>13.62967578889062</v>
      </c>
      <c r="G40" s="74">
        <v>7874</v>
      </c>
      <c r="H40" s="74">
        <v>0</v>
      </c>
      <c r="I40" s="74">
        <f t="shared" si="8"/>
        <v>49897</v>
      </c>
      <c r="J40" s="94">
        <f t="shared" si="1"/>
        <v>86.37032421110938</v>
      </c>
      <c r="K40" s="74">
        <v>24019</v>
      </c>
      <c r="L40" s="94">
        <f t="shared" si="2"/>
        <v>41.57622336466393</v>
      </c>
      <c r="M40" s="74">
        <v>0</v>
      </c>
      <c r="N40" s="94">
        <f t="shared" si="3"/>
        <v>0</v>
      </c>
      <c r="O40" s="74">
        <v>25878</v>
      </c>
      <c r="P40" s="74">
        <v>7271</v>
      </c>
      <c r="Q40" s="94">
        <f t="shared" si="4"/>
        <v>44.79410084644545</v>
      </c>
      <c r="R40" s="74">
        <v>279</v>
      </c>
      <c r="S40" s="68"/>
      <c r="T40" s="68"/>
      <c r="U40" s="68"/>
      <c r="V40" s="68" t="s">
        <v>90</v>
      </c>
      <c r="W40" s="68"/>
      <c r="X40" s="68"/>
      <c r="Y40" s="68"/>
      <c r="Z40" s="68" t="s">
        <v>90</v>
      </c>
    </row>
    <row r="41" spans="1:26" s="59" customFormat="1" ht="12" customHeight="1">
      <c r="A41" s="60" t="s">
        <v>85</v>
      </c>
      <c r="B41" s="61" t="s">
        <v>155</v>
      </c>
      <c r="C41" s="60" t="s">
        <v>156</v>
      </c>
      <c r="D41" s="74">
        <f t="shared" si="6"/>
        <v>30285</v>
      </c>
      <c r="E41" s="74">
        <f t="shared" si="7"/>
        <v>753</v>
      </c>
      <c r="F41" s="94">
        <f t="shared" si="0"/>
        <v>2.4863793957404656</v>
      </c>
      <c r="G41" s="74">
        <v>753</v>
      </c>
      <c r="H41" s="74">
        <v>0</v>
      </c>
      <c r="I41" s="74">
        <f t="shared" si="8"/>
        <v>29532</v>
      </c>
      <c r="J41" s="94">
        <f t="shared" si="1"/>
        <v>97.51362060425953</v>
      </c>
      <c r="K41" s="74">
        <v>27616</v>
      </c>
      <c r="L41" s="94">
        <f t="shared" si="2"/>
        <v>91.18705629849761</v>
      </c>
      <c r="M41" s="74">
        <v>0</v>
      </c>
      <c r="N41" s="94">
        <f t="shared" si="3"/>
        <v>0</v>
      </c>
      <c r="O41" s="74">
        <v>1916</v>
      </c>
      <c r="P41" s="74">
        <v>664</v>
      </c>
      <c r="Q41" s="94">
        <f t="shared" si="4"/>
        <v>6.326564305761928</v>
      </c>
      <c r="R41" s="74">
        <v>173</v>
      </c>
      <c r="S41" s="68"/>
      <c r="T41" s="68" t="s">
        <v>90</v>
      </c>
      <c r="U41" s="68"/>
      <c r="V41" s="68"/>
      <c r="W41" s="68"/>
      <c r="X41" s="68"/>
      <c r="Y41" s="68"/>
      <c r="Z41" s="68" t="s">
        <v>90</v>
      </c>
    </row>
    <row r="42" spans="1:26" s="59" customFormat="1" ht="12" customHeight="1">
      <c r="A42" s="60" t="s">
        <v>85</v>
      </c>
      <c r="B42" s="61" t="s">
        <v>157</v>
      </c>
      <c r="C42" s="60" t="s">
        <v>158</v>
      </c>
      <c r="D42" s="74">
        <f t="shared" si="6"/>
        <v>22762</v>
      </c>
      <c r="E42" s="74">
        <f t="shared" si="7"/>
        <v>113</v>
      </c>
      <c r="F42" s="94">
        <f t="shared" si="0"/>
        <v>0.49644143748352515</v>
      </c>
      <c r="G42" s="74">
        <v>96</v>
      </c>
      <c r="H42" s="74">
        <v>17</v>
      </c>
      <c r="I42" s="74">
        <f t="shared" si="8"/>
        <v>22649</v>
      </c>
      <c r="J42" s="94">
        <f t="shared" si="1"/>
        <v>99.50355856251647</v>
      </c>
      <c r="K42" s="74">
        <v>22417</v>
      </c>
      <c r="L42" s="94">
        <f t="shared" si="2"/>
        <v>98.48431596520517</v>
      </c>
      <c r="M42" s="74">
        <v>0</v>
      </c>
      <c r="N42" s="94">
        <f t="shared" si="3"/>
        <v>0</v>
      </c>
      <c r="O42" s="74">
        <v>232</v>
      </c>
      <c r="P42" s="74">
        <v>232</v>
      </c>
      <c r="Q42" s="94">
        <f t="shared" si="4"/>
        <v>1.0192425973113084</v>
      </c>
      <c r="R42" s="74">
        <v>95</v>
      </c>
      <c r="S42" s="68"/>
      <c r="T42" s="68" t="s">
        <v>90</v>
      </c>
      <c r="U42" s="68"/>
      <c r="V42" s="68"/>
      <c r="W42" s="68"/>
      <c r="X42" s="68"/>
      <c r="Y42" s="68"/>
      <c r="Z42" s="68" t="s">
        <v>90</v>
      </c>
    </row>
    <row r="43" spans="1:26" s="59" customFormat="1" ht="12" customHeight="1">
      <c r="A43" s="60" t="s">
        <v>85</v>
      </c>
      <c r="B43" s="61" t="s">
        <v>159</v>
      </c>
      <c r="C43" s="60" t="s">
        <v>160</v>
      </c>
      <c r="D43" s="74">
        <f t="shared" si="6"/>
        <v>12041</v>
      </c>
      <c r="E43" s="74">
        <f t="shared" si="7"/>
        <v>2764</v>
      </c>
      <c r="F43" s="94">
        <f t="shared" si="0"/>
        <v>22.954904077734408</v>
      </c>
      <c r="G43" s="74">
        <v>2488</v>
      </c>
      <c r="H43" s="74">
        <v>276</v>
      </c>
      <c r="I43" s="74">
        <f t="shared" si="8"/>
        <v>9277</v>
      </c>
      <c r="J43" s="94">
        <f t="shared" si="1"/>
        <v>77.04509592226559</v>
      </c>
      <c r="K43" s="74">
        <v>1948</v>
      </c>
      <c r="L43" s="94">
        <f t="shared" si="2"/>
        <v>16.17805830080558</v>
      </c>
      <c r="M43" s="74">
        <v>0</v>
      </c>
      <c r="N43" s="94">
        <f t="shared" si="3"/>
        <v>0</v>
      </c>
      <c r="O43" s="74">
        <v>7329</v>
      </c>
      <c r="P43" s="74">
        <v>6656</v>
      </c>
      <c r="Q43" s="94">
        <f t="shared" si="4"/>
        <v>60.86703762146001</v>
      </c>
      <c r="R43" s="74">
        <v>65</v>
      </c>
      <c r="S43" s="68"/>
      <c r="T43" s="68" t="s">
        <v>90</v>
      </c>
      <c r="U43" s="68"/>
      <c r="V43" s="68"/>
      <c r="W43" s="68"/>
      <c r="X43" s="68"/>
      <c r="Y43" s="68"/>
      <c r="Z43" s="68" t="s">
        <v>90</v>
      </c>
    </row>
    <row r="44" spans="1:26" s="59" customFormat="1" ht="12" customHeight="1">
      <c r="A44" s="60" t="s">
        <v>85</v>
      </c>
      <c r="B44" s="61" t="s">
        <v>161</v>
      </c>
      <c r="C44" s="60" t="s">
        <v>162</v>
      </c>
      <c r="D44" s="74">
        <f t="shared" si="6"/>
        <v>18067</v>
      </c>
      <c r="E44" s="74">
        <f t="shared" si="7"/>
        <v>2114</v>
      </c>
      <c r="F44" s="94">
        <f t="shared" si="0"/>
        <v>11.700891127469973</v>
      </c>
      <c r="G44" s="74">
        <v>2114</v>
      </c>
      <c r="H44" s="74">
        <v>0</v>
      </c>
      <c r="I44" s="74">
        <f t="shared" si="8"/>
        <v>15953</v>
      </c>
      <c r="J44" s="94">
        <f t="shared" si="1"/>
        <v>88.29910887253003</v>
      </c>
      <c r="K44" s="74">
        <v>14315</v>
      </c>
      <c r="L44" s="94">
        <f t="shared" si="2"/>
        <v>79.23285548237118</v>
      </c>
      <c r="M44" s="74">
        <v>0</v>
      </c>
      <c r="N44" s="94">
        <f t="shared" si="3"/>
        <v>0</v>
      </c>
      <c r="O44" s="74">
        <v>1638</v>
      </c>
      <c r="P44" s="74">
        <v>68</v>
      </c>
      <c r="Q44" s="94">
        <f t="shared" si="4"/>
        <v>9.066253390158852</v>
      </c>
      <c r="R44" s="74">
        <v>546</v>
      </c>
      <c r="S44" s="68"/>
      <c r="T44" s="68"/>
      <c r="U44" s="68"/>
      <c r="V44" s="68" t="s">
        <v>90</v>
      </c>
      <c r="W44" s="68"/>
      <c r="X44" s="68"/>
      <c r="Y44" s="68"/>
      <c r="Z44" s="68" t="s">
        <v>90</v>
      </c>
    </row>
    <row r="45" spans="1:26" s="59" customFormat="1" ht="12" customHeight="1">
      <c r="A45" s="60" t="s">
        <v>85</v>
      </c>
      <c r="B45" s="61" t="s">
        <v>163</v>
      </c>
      <c r="C45" s="60" t="s">
        <v>164</v>
      </c>
      <c r="D45" s="74">
        <f t="shared" si="6"/>
        <v>44456</v>
      </c>
      <c r="E45" s="74">
        <f t="shared" si="7"/>
        <v>6035</v>
      </c>
      <c r="F45" s="94">
        <f t="shared" si="0"/>
        <v>13.575220442684902</v>
      </c>
      <c r="G45" s="74">
        <v>6035</v>
      </c>
      <c r="H45" s="74">
        <v>0</v>
      </c>
      <c r="I45" s="74">
        <f t="shared" si="8"/>
        <v>38421</v>
      </c>
      <c r="J45" s="94">
        <f t="shared" si="1"/>
        <v>86.4247795573151</v>
      </c>
      <c r="K45" s="74">
        <v>31396</v>
      </c>
      <c r="L45" s="94">
        <f t="shared" si="2"/>
        <v>70.62263811409034</v>
      </c>
      <c r="M45" s="74">
        <v>0</v>
      </c>
      <c r="N45" s="94">
        <f t="shared" si="3"/>
        <v>0</v>
      </c>
      <c r="O45" s="74">
        <v>7025</v>
      </c>
      <c r="P45" s="74">
        <v>3905</v>
      </c>
      <c r="Q45" s="94">
        <f t="shared" si="4"/>
        <v>15.802141443224762</v>
      </c>
      <c r="R45" s="74">
        <v>171</v>
      </c>
      <c r="S45" s="68"/>
      <c r="T45" s="68" t="s">
        <v>90</v>
      </c>
      <c r="U45" s="68"/>
      <c r="V45" s="68"/>
      <c r="W45" s="68"/>
      <c r="X45" s="68"/>
      <c r="Y45" s="68"/>
      <c r="Z45" s="68" t="s">
        <v>90</v>
      </c>
    </row>
    <row r="46" spans="1:26" s="59" customFormat="1" ht="12" customHeight="1">
      <c r="A46" s="60" t="s">
        <v>85</v>
      </c>
      <c r="B46" s="61" t="s">
        <v>165</v>
      </c>
      <c r="C46" s="60" t="s">
        <v>166</v>
      </c>
      <c r="D46" s="74">
        <f t="shared" si="6"/>
        <v>8221</v>
      </c>
      <c r="E46" s="74">
        <f t="shared" si="7"/>
        <v>1256</v>
      </c>
      <c r="F46" s="94">
        <f t="shared" si="0"/>
        <v>15.277946721809998</v>
      </c>
      <c r="G46" s="74">
        <v>1256</v>
      </c>
      <c r="H46" s="74">
        <v>0</v>
      </c>
      <c r="I46" s="74">
        <f t="shared" si="8"/>
        <v>6965</v>
      </c>
      <c r="J46" s="94">
        <f t="shared" si="1"/>
        <v>84.72205327819</v>
      </c>
      <c r="K46" s="74">
        <v>6730</v>
      </c>
      <c r="L46" s="94">
        <f t="shared" si="2"/>
        <v>81.86352025301058</v>
      </c>
      <c r="M46" s="74">
        <v>0</v>
      </c>
      <c r="N46" s="94">
        <f t="shared" si="3"/>
        <v>0</v>
      </c>
      <c r="O46" s="74">
        <v>235</v>
      </c>
      <c r="P46" s="74">
        <v>139</v>
      </c>
      <c r="Q46" s="94">
        <f t="shared" si="4"/>
        <v>2.8585330251794185</v>
      </c>
      <c r="R46" s="74">
        <v>51</v>
      </c>
      <c r="S46" s="68"/>
      <c r="T46" s="68"/>
      <c r="U46" s="68"/>
      <c r="V46" s="68" t="s">
        <v>90</v>
      </c>
      <c r="W46" s="68"/>
      <c r="X46" s="68"/>
      <c r="Y46" s="68"/>
      <c r="Z46" s="68" t="s">
        <v>90</v>
      </c>
    </row>
    <row r="47" spans="1:26" s="59" customFormat="1" ht="12" customHeight="1">
      <c r="A47" s="60" t="s">
        <v>85</v>
      </c>
      <c r="B47" s="61" t="s">
        <v>167</v>
      </c>
      <c r="C47" s="60" t="s">
        <v>168</v>
      </c>
      <c r="D47" s="74">
        <f t="shared" si="6"/>
        <v>17592</v>
      </c>
      <c r="E47" s="74">
        <f t="shared" si="7"/>
        <v>5351</v>
      </c>
      <c r="F47" s="94">
        <f t="shared" si="0"/>
        <v>30.41723510686676</v>
      </c>
      <c r="G47" s="74">
        <v>5351</v>
      </c>
      <c r="H47" s="74">
        <v>0</v>
      </c>
      <c r="I47" s="74">
        <f t="shared" si="8"/>
        <v>12241</v>
      </c>
      <c r="J47" s="94">
        <f t="shared" si="1"/>
        <v>69.58276489313324</v>
      </c>
      <c r="K47" s="74">
        <v>10323</v>
      </c>
      <c r="L47" s="94">
        <f t="shared" si="2"/>
        <v>58.68008185538881</v>
      </c>
      <c r="M47" s="74">
        <v>0</v>
      </c>
      <c r="N47" s="94">
        <f t="shared" si="3"/>
        <v>0</v>
      </c>
      <c r="O47" s="74">
        <v>1918</v>
      </c>
      <c r="P47" s="74">
        <v>1519</v>
      </c>
      <c r="Q47" s="94">
        <f t="shared" si="4"/>
        <v>10.90268303774443</v>
      </c>
      <c r="R47" s="74">
        <v>99</v>
      </c>
      <c r="S47" s="68"/>
      <c r="T47" s="68"/>
      <c r="U47" s="68"/>
      <c r="V47" s="68" t="s">
        <v>90</v>
      </c>
      <c r="W47" s="68"/>
      <c r="X47" s="68"/>
      <c r="Y47" s="68"/>
      <c r="Z47" s="68" t="s">
        <v>90</v>
      </c>
    </row>
    <row r="48" spans="1:26" s="59" customFormat="1" ht="12" customHeight="1">
      <c r="A48" s="60" t="s">
        <v>85</v>
      </c>
      <c r="B48" s="61" t="s">
        <v>169</v>
      </c>
      <c r="C48" s="60" t="s">
        <v>170</v>
      </c>
      <c r="D48" s="74">
        <f t="shared" si="6"/>
        <v>14401</v>
      </c>
      <c r="E48" s="74">
        <f t="shared" si="7"/>
        <v>342</v>
      </c>
      <c r="F48" s="94">
        <f t="shared" si="0"/>
        <v>2.37483508089716</v>
      </c>
      <c r="G48" s="74">
        <v>331</v>
      </c>
      <c r="H48" s="74">
        <v>11</v>
      </c>
      <c r="I48" s="74">
        <f t="shared" si="8"/>
        <v>14059</v>
      </c>
      <c r="J48" s="94">
        <f t="shared" si="1"/>
        <v>97.62516491910283</v>
      </c>
      <c r="K48" s="74">
        <v>11397</v>
      </c>
      <c r="L48" s="94">
        <f t="shared" si="2"/>
        <v>79.14033747656413</v>
      </c>
      <c r="M48" s="74">
        <v>0</v>
      </c>
      <c r="N48" s="94">
        <f t="shared" si="3"/>
        <v>0</v>
      </c>
      <c r="O48" s="74">
        <v>2662</v>
      </c>
      <c r="P48" s="74">
        <v>257</v>
      </c>
      <c r="Q48" s="94">
        <f t="shared" si="4"/>
        <v>18.484827442538712</v>
      </c>
      <c r="R48" s="74">
        <v>71</v>
      </c>
      <c r="S48" s="68"/>
      <c r="T48" s="68" t="s">
        <v>90</v>
      </c>
      <c r="U48" s="68"/>
      <c r="V48" s="68"/>
      <c r="W48" s="68"/>
      <c r="X48" s="68"/>
      <c r="Y48" s="68"/>
      <c r="Z48" s="68" t="s">
        <v>90</v>
      </c>
    </row>
    <row r="49" spans="1:26" s="59" customFormat="1" ht="12" customHeight="1">
      <c r="A49" s="60" t="s">
        <v>85</v>
      </c>
      <c r="B49" s="61" t="s">
        <v>171</v>
      </c>
      <c r="C49" s="60" t="s">
        <v>172</v>
      </c>
      <c r="D49" s="74">
        <f t="shared" si="6"/>
        <v>16380</v>
      </c>
      <c r="E49" s="74">
        <f t="shared" si="7"/>
        <v>1314</v>
      </c>
      <c r="F49" s="94">
        <f t="shared" si="0"/>
        <v>8.021978021978022</v>
      </c>
      <c r="G49" s="74">
        <v>1299</v>
      </c>
      <c r="H49" s="74">
        <v>15</v>
      </c>
      <c r="I49" s="74">
        <f t="shared" si="8"/>
        <v>15066</v>
      </c>
      <c r="J49" s="94">
        <f t="shared" si="1"/>
        <v>91.97802197802197</v>
      </c>
      <c r="K49" s="74">
        <v>12912</v>
      </c>
      <c r="L49" s="94">
        <f t="shared" si="2"/>
        <v>78.82783882783883</v>
      </c>
      <c r="M49" s="74">
        <v>0</v>
      </c>
      <c r="N49" s="94">
        <f t="shared" si="3"/>
        <v>0</v>
      </c>
      <c r="O49" s="74">
        <v>2154</v>
      </c>
      <c r="P49" s="74">
        <v>772</v>
      </c>
      <c r="Q49" s="94">
        <f t="shared" si="4"/>
        <v>13.150183150183151</v>
      </c>
      <c r="R49" s="74">
        <v>68</v>
      </c>
      <c r="S49" s="68"/>
      <c r="T49" s="68" t="s">
        <v>90</v>
      </c>
      <c r="U49" s="68"/>
      <c r="V49" s="68"/>
      <c r="W49" s="68"/>
      <c r="X49" s="68"/>
      <c r="Y49" s="68"/>
      <c r="Z49" s="68" t="s">
        <v>90</v>
      </c>
    </row>
    <row r="50" spans="1:26" s="59" customFormat="1" ht="12" customHeight="1">
      <c r="A50" s="60" t="s">
        <v>85</v>
      </c>
      <c r="B50" s="61" t="s">
        <v>173</v>
      </c>
      <c r="C50" s="60" t="s">
        <v>174</v>
      </c>
      <c r="D50" s="74">
        <f t="shared" si="6"/>
        <v>6095</v>
      </c>
      <c r="E50" s="74">
        <f t="shared" si="7"/>
        <v>735</v>
      </c>
      <c r="F50" s="94">
        <f t="shared" si="0"/>
        <v>12.059064807219032</v>
      </c>
      <c r="G50" s="74">
        <v>710</v>
      </c>
      <c r="H50" s="74">
        <v>25</v>
      </c>
      <c r="I50" s="74">
        <f t="shared" si="8"/>
        <v>5360</v>
      </c>
      <c r="J50" s="94">
        <f t="shared" si="1"/>
        <v>87.94093519278097</v>
      </c>
      <c r="K50" s="74">
        <v>3774</v>
      </c>
      <c r="L50" s="94">
        <f t="shared" si="2"/>
        <v>61.91960623461854</v>
      </c>
      <c r="M50" s="74">
        <v>0</v>
      </c>
      <c r="N50" s="94">
        <f t="shared" si="3"/>
        <v>0</v>
      </c>
      <c r="O50" s="74">
        <v>1586</v>
      </c>
      <c r="P50" s="74">
        <v>415</v>
      </c>
      <c r="Q50" s="94">
        <f t="shared" si="4"/>
        <v>26.021328958162428</v>
      </c>
      <c r="R50" s="74">
        <v>22</v>
      </c>
      <c r="S50" s="68"/>
      <c r="T50" s="68" t="s">
        <v>90</v>
      </c>
      <c r="U50" s="68"/>
      <c r="V50" s="68"/>
      <c r="W50" s="68"/>
      <c r="X50" s="68"/>
      <c r="Y50" s="68"/>
      <c r="Z50" s="68" t="s">
        <v>90</v>
      </c>
    </row>
  </sheetData>
  <sheetProtection/>
  <mergeCells count="25">
    <mergeCell ref="M4:M5"/>
    <mergeCell ref="N4:N5"/>
    <mergeCell ref="O4:O5"/>
    <mergeCell ref="G4:G5"/>
    <mergeCell ref="V4:V5"/>
    <mergeCell ref="A2:A6"/>
    <mergeCell ref="B2:B6"/>
    <mergeCell ref="C2:C6"/>
    <mergeCell ref="F4:F5"/>
    <mergeCell ref="E4:E5"/>
    <mergeCell ref="U4:U5"/>
    <mergeCell ref="J4:J5"/>
    <mergeCell ref="K4:K5"/>
    <mergeCell ref="I4:I5"/>
    <mergeCell ref="L4:L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5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N27" sqref="AN2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5" customWidth="1"/>
    <col min="56" max="16384" width="9" style="50" customWidth="1"/>
  </cols>
  <sheetData>
    <row r="1" spans="1:55" ht="17.25">
      <c r="A1" s="117" t="s">
        <v>175</v>
      </c>
      <c r="B1" s="80"/>
      <c r="C1" s="49"/>
      <c r="D1" s="81"/>
      <c r="E1" s="82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6" t="s">
        <v>56</v>
      </c>
      <c r="B2" s="142" t="s">
        <v>57</v>
      </c>
      <c r="C2" s="142" t="s">
        <v>58</v>
      </c>
      <c r="D2" s="121" t="s">
        <v>176</v>
      </c>
      <c r="E2" s="83"/>
      <c r="F2" s="83"/>
      <c r="G2" s="83"/>
      <c r="H2" s="83"/>
      <c r="I2" s="83"/>
      <c r="J2" s="83"/>
      <c r="K2" s="83"/>
      <c r="L2" s="83"/>
      <c r="M2" s="84"/>
      <c r="N2" s="121" t="s">
        <v>177</v>
      </c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  <c r="AF2" s="148" t="s">
        <v>178</v>
      </c>
      <c r="AG2" s="149"/>
      <c r="AH2" s="149"/>
      <c r="AI2" s="150"/>
      <c r="AJ2" s="148" t="s">
        <v>179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45" t="s">
        <v>180</v>
      </c>
      <c r="AU2" s="142"/>
      <c r="AV2" s="142"/>
      <c r="AW2" s="142"/>
      <c r="AX2" s="142"/>
      <c r="AY2" s="142"/>
      <c r="AZ2" s="148" t="s">
        <v>181</v>
      </c>
      <c r="BA2" s="149"/>
      <c r="BB2" s="149"/>
      <c r="BC2" s="150"/>
    </row>
    <row r="3" spans="1:55" s="51" customFormat="1" ht="26.25" customHeight="1">
      <c r="A3" s="143"/>
      <c r="B3" s="143"/>
      <c r="C3" s="143"/>
      <c r="D3" s="87" t="s">
        <v>182</v>
      </c>
      <c r="E3" s="151" t="s">
        <v>183</v>
      </c>
      <c r="F3" s="149"/>
      <c r="G3" s="150"/>
      <c r="H3" s="154" t="s">
        <v>184</v>
      </c>
      <c r="I3" s="155"/>
      <c r="J3" s="156"/>
      <c r="K3" s="151" t="s">
        <v>185</v>
      </c>
      <c r="L3" s="155"/>
      <c r="M3" s="156"/>
      <c r="N3" s="87" t="s">
        <v>182</v>
      </c>
      <c r="O3" s="151" t="s">
        <v>186</v>
      </c>
      <c r="P3" s="152"/>
      <c r="Q3" s="152"/>
      <c r="R3" s="152"/>
      <c r="S3" s="152"/>
      <c r="T3" s="152"/>
      <c r="U3" s="153"/>
      <c r="V3" s="151" t="s">
        <v>187</v>
      </c>
      <c r="W3" s="152"/>
      <c r="X3" s="152"/>
      <c r="Y3" s="152"/>
      <c r="Z3" s="152"/>
      <c r="AA3" s="152"/>
      <c r="AB3" s="153"/>
      <c r="AC3" s="122" t="s">
        <v>188</v>
      </c>
      <c r="AD3" s="85"/>
      <c r="AE3" s="86"/>
      <c r="AF3" s="144" t="s">
        <v>182</v>
      </c>
      <c r="AG3" s="142" t="s">
        <v>190</v>
      </c>
      <c r="AH3" s="142" t="s">
        <v>192</v>
      </c>
      <c r="AI3" s="142" t="s">
        <v>193</v>
      </c>
      <c r="AJ3" s="143" t="s">
        <v>64</v>
      </c>
      <c r="AK3" s="142" t="s">
        <v>195</v>
      </c>
      <c r="AL3" s="142" t="s">
        <v>196</v>
      </c>
      <c r="AM3" s="142" t="s">
        <v>197</v>
      </c>
      <c r="AN3" s="142" t="s">
        <v>198</v>
      </c>
      <c r="AO3" s="142" t="s">
        <v>199</v>
      </c>
      <c r="AP3" s="142" t="s">
        <v>200</v>
      </c>
      <c r="AQ3" s="142" t="s">
        <v>201</v>
      </c>
      <c r="AR3" s="142" t="s">
        <v>202</v>
      </c>
      <c r="AS3" s="142" t="s">
        <v>203</v>
      </c>
      <c r="AT3" s="144" t="s">
        <v>64</v>
      </c>
      <c r="AU3" s="142" t="s">
        <v>195</v>
      </c>
      <c r="AV3" s="142" t="s">
        <v>196</v>
      </c>
      <c r="AW3" s="142" t="s">
        <v>197</v>
      </c>
      <c r="AX3" s="142" t="s">
        <v>198</v>
      </c>
      <c r="AY3" s="142" t="s">
        <v>199</v>
      </c>
      <c r="AZ3" s="144" t="s">
        <v>64</v>
      </c>
      <c r="BA3" s="142" t="s">
        <v>204</v>
      </c>
      <c r="BB3" s="142" t="s">
        <v>198</v>
      </c>
      <c r="BC3" s="142" t="s">
        <v>199</v>
      </c>
    </row>
    <row r="4" spans="1:55" s="51" customFormat="1" ht="26.25" customHeight="1">
      <c r="A4" s="143"/>
      <c r="B4" s="143"/>
      <c r="C4" s="143"/>
      <c r="D4" s="87"/>
      <c r="E4" s="87" t="s">
        <v>64</v>
      </c>
      <c r="F4" s="120" t="s">
        <v>205</v>
      </c>
      <c r="G4" s="120" t="s">
        <v>206</v>
      </c>
      <c r="H4" s="87" t="s">
        <v>64</v>
      </c>
      <c r="I4" s="120" t="s">
        <v>205</v>
      </c>
      <c r="J4" s="120" t="s">
        <v>206</v>
      </c>
      <c r="K4" s="87" t="s">
        <v>64</v>
      </c>
      <c r="L4" s="120" t="s">
        <v>205</v>
      </c>
      <c r="M4" s="120" t="s">
        <v>206</v>
      </c>
      <c r="N4" s="87"/>
      <c r="O4" s="87" t="s">
        <v>64</v>
      </c>
      <c r="P4" s="120" t="s">
        <v>204</v>
      </c>
      <c r="Q4" s="120" t="s">
        <v>198</v>
      </c>
      <c r="R4" s="120" t="s">
        <v>199</v>
      </c>
      <c r="S4" s="120" t="s">
        <v>208</v>
      </c>
      <c r="T4" s="120" t="s">
        <v>210</v>
      </c>
      <c r="U4" s="120" t="s">
        <v>212</v>
      </c>
      <c r="V4" s="87" t="s">
        <v>64</v>
      </c>
      <c r="W4" s="120" t="s">
        <v>204</v>
      </c>
      <c r="X4" s="120" t="s">
        <v>198</v>
      </c>
      <c r="Y4" s="120" t="s">
        <v>199</v>
      </c>
      <c r="Z4" s="120" t="s">
        <v>208</v>
      </c>
      <c r="AA4" s="120" t="s">
        <v>210</v>
      </c>
      <c r="AB4" s="120" t="s">
        <v>212</v>
      </c>
      <c r="AC4" s="87" t="s">
        <v>64</v>
      </c>
      <c r="AD4" s="120" t="s">
        <v>205</v>
      </c>
      <c r="AE4" s="120" t="s">
        <v>206</v>
      </c>
      <c r="AF4" s="144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4"/>
      <c r="AU4" s="143"/>
      <c r="AV4" s="143"/>
      <c r="AW4" s="143"/>
      <c r="AX4" s="143"/>
      <c r="AY4" s="143"/>
      <c r="AZ4" s="144"/>
      <c r="BA4" s="143"/>
      <c r="BB4" s="143"/>
      <c r="BC4" s="143"/>
    </row>
    <row r="5" spans="1:55" s="62" customFormat="1" ht="23.25" customHeight="1">
      <c r="A5" s="143"/>
      <c r="B5" s="143"/>
      <c r="C5" s="143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  <c r="R5" s="89"/>
      <c r="S5" s="88"/>
      <c r="T5" s="88"/>
      <c r="U5" s="88"/>
      <c r="V5" s="88"/>
      <c r="W5" s="90"/>
      <c r="X5" s="91"/>
      <c r="Y5" s="91"/>
      <c r="Z5" s="90"/>
      <c r="AA5" s="90"/>
      <c r="AB5" s="90"/>
      <c r="AC5" s="88"/>
      <c r="AD5" s="90"/>
      <c r="AE5" s="90"/>
      <c r="AF5" s="69"/>
      <c r="AG5" s="69"/>
      <c r="AH5" s="69"/>
      <c r="AI5" s="69"/>
      <c r="AJ5" s="69"/>
      <c r="AK5" s="69"/>
      <c r="AL5" s="143"/>
      <c r="AM5" s="69"/>
      <c r="AN5" s="69"/>
      <c r="AO5" s="69"/>
      <c r="AP5" s="69"/>
      <c r="AQ5" s="69"/>
      <c r="AR5" s="69"/>
      <c r="AS5" s="69"/>
      <c r="AT5" s="69"/>
      <c r="AU5" s="69"/>
      <c r="AV5" s="143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7"/>
      <c r="B6" s="147"/>
      <c r="C6" s="147"/>
      <c r="D6" s="92" t="s">
        <v>213</v>
      </c>
      <c r="E6" s="92" t="s">
        <v>213</v>
      </c>
      <c r="F6" s="92" t="s">
        <v>213</v>
      </c>
      <c r="G6" s="92" t="s">
        <v>213</v>
      </c>
      <c r="H6" s="92" t="s">
        <v>213</v>
      </c>
      <c r="I6" s="92" t="s">
        <v>213</v>
      </c>
      <c r="J6" s="92" t="s">
        <v>213</v>
      </c>
      <c r="K6" s="92" t="s">
        <v>213</v>
      </c>
      <c r="L6" s="92" t="s">
        <v>213</v>
      </c>
      <c r="M6" s="92" t="s">
        <v>213</v>
      </c>
      <c r="N6" s="92" t="s">
        <v>213</v>
      </c>
      <c r="O6" s="92" t="s">
        <v>213</v>
      </c>
      <c r="P6" s="92" t="s">
        <v>213</v>
      </c>
      <c r="Q6" s="92" t="s">
        <v>213</v>
      </c>
      <c r="R6" s="92" t="s">
        <v>213</v>
      </c>
      <c r="S6" s="92" t="s">
        <v>213</v>
      </c>
      <c r="T6" s="92" t="s">
        <v>213</v>
      </c>
      <c r="U6" s="92" t="s">
        <v>213</v>
      </c>
      <c r="V6" s="92" t="s">
        <v>213</v>
      </c>
      <c r="W6" s="92" t="s">
        <v>213</v>
      </c>
      <c r="X6" s="92" t="s">
        <v>213</v>
      </c>
      <c r="Y6" s="92" t="s">
        <v>213</v>
      </c>
      <c r="Z6" s="92" t="s">
        <v>213</v>
      </c>
      <c r="AA6" s="92" t="s">
        <v>213</v>
      </c>
      <c r="AB6" s="92" t="s">
        <v>213</v>
      </c>
      <c r="AC6" s="92" t="s">
        <v>213</v>
      </c>
      <c r="AD6" s="92" t="s">
        <v>213</v>
      </c>
      <c r="AE6" s="92" t="s">
        <v>213</v>
      </c>
      <c r="AF6" s="93" t="s">
        <v>214</v>
      </c>
      <c r="AG6" s="93" t="s">
        <v>214</v>
      </c>
      <c r="AH6" s="93" t="s">
        <v>214</v>
      </c>
      <c r="AI6" s="93" t="s">
        <v>214</v>
      </c>
      <c r="AJ6" s="93" t="s">
        <v>214</v>
      </c>
      <c r="AK6" s="93" t="s">
        <v>214</v>
      </c>
      <c r="AL6" s="93" t="s">
        <v>214</v>
      </c>
      <c r="AM6" s="93" t="s">
        <v>214</v>
      </c>
      <c r="AN6" s="93" t="s">
        <v>214</v>
      </c>
      <c r="AO6" s="93" t="s">
        <v>214</v>
      </c>
      <c r="AP6" s="93" t="s">
        <v>214</v>
      </c>
      <c r="AQ6" s="93" t="s">
        <v>214</v>
      </c>
      <c r="AR6" s="93" t="s">
        <v>214</v>
      </c>
      <c r="AS6" s="93" t="s">
        <v>214</v>
      </c>
      <c r="AT6" s="93" t="s">
        <v>214</v>
      </c>
      <c r="AU6" s="93" t="s">
        <v>214</v>
      </c>
      <c r="AV6" s="93" t="s">
        <v>214</v>
      </c>
      <c r="AW6" s="93" t="s">
        <v>214</v>
      </c>
      <c r="AX6" s="93" t="s">
        <v>214</v>
      </c>
      <c r="AY6" s="93" t="s">
        <v>214</v>
      </c>
      <c r="AZ6" s="93" t="s">
        <v>214</v>
      </c>
      <c r="BA6" s="93" t="s">
        <v>214</v>
      </c>
      <c r="BB6" s="93" t="s">
        <v>214</v>
      </c>
      <c r="BC6" s="93" t="s">
        <v>214</v>
      </c>
    </row>
    <row r="7" spans="1:55" s="57" customFormat="1" ht="12" customHeight="1">
      <c r="A7" s="111" t="s">
        <v>85</v>
      </c>
      <c r="B7" s="112" t="s">
        <v>87</v>
      </c>
      <c r="C7" s="111" t="s">
        <v>64</v>
      </c>
      <c r="D7" s="79">
        <f aca="true" t="shared" si="0" ref="D7:AI7">SUM(D8:D50)</f>
        <v>660249</v>
      </c>
      <c r="E7" s="79">
        <f t="shared" si="0"/>
        <v>10548</v>
      </c>
      <c r="F7" s="79">
        <f t="shared" si="0"/>
        <v>10408</v>
      </c>
      <c r="G7" s="79">
        <f t="shared" si="0"/>
        <v>140</v>
      </c>
      <c r="H7" s="79">
        <f t="shared" si="0"/>
        <v>174149</v>
      </c>
      <c r="I7" s="79">
        <f t="shared" si="0"/>
        <v>174149</v>
      </c>
      <c r="J7" s="79">
        <f t="shared" si="0"/>
        <v>0</v>
      </c>
      <c r="K7" s="79">
        <f t="shared" si="0"/>
        <v>475552</v>
      </c>
      <c r="L7" s="79">
        <f t="shared" si="0"/>
        <v>170369</v>
      </c>
      <c r="M7" s="79">
        <f t="shared" si="0"/>
        <v>305183</v>
      </c>
      <c r="N7" s="79">
        <f t="shared" si="0"/>
        <v>660497</v>
      </c>
      <c r="O7" s="79">
        <f t="shared" si="0"/>
        <v>354926</v>
      </c>
      <c r="P7" s="79">
        <f t="shared" si="0"/>
        <v>274201</v>
      </c>
      <c r="Q7" s="79">
        <f t="shared" si="0"/>
        <v>0</v>
      </c>
      <c r="R7" s="79">
        <f t="shared" si="0"/>
        <v>0</v>
      </c>
      <c r="S7" s="79">
        <f t="shared" si="0"/>
        <v>80725</v>
      </c>
      <c r="T7" s="79">
        <f t="shared" si="0"/>
        <v>0</v>
      </c>
      <c r="U7" s="79">
        <f t="shared" si="0"/>
        <v>0</v>
      </c>
      <c r="V7" s="79">
        <f t="shared" si="0"/>
        <v>305323</v>
      </c>
      <c r="W7" s="79">
        <f t="shared" si="0"/>
        <v>240302</v>
      </c>
      <c r="X7" s="79">
        <f t="shared" si="0"/>
        <v>0</v>
      </c>
      <c r="Y7" s="79">
        <f t="shared" si="0"/>
        <v>0</v>
      </c>
      <c r="Z7" s="79">
        <f t="shared" si="0"/>
        <v>65021</v>
      </c>
      <c r="AA7" s="79">
        <f t="shared" si="0"/>
        <v>0</v>
      </c>
      <c r="AB7" s="79">
        <f t="shared" si="0"/>
        <v>0</v>
      </c>
      <c r="AC7" s="79">
        <f t="shared" si="0"/>
        <v>248</v>
      </c>
      <c r="AD7" s="79">
        <f t="shared" si="0"/>
        <v>248</v>
      </c>
      <c r="AE7" s="79">
        <f t="shared" si="0"/>
        <v>0</v>
      </c>
      <c r="AF7" s="79">
        <f t="shared" si="0"/>
        <v>11573</v>
      </c>
      <c r="AG7" s="79">
        <f t="shared" si="0"/>
        <v>11573</v>
      </c>
      <c r="AH7" s="79">
        <f t="shared" si="0"/>
        <v>0</v>
      </c>
      <c r="AI7" s="79">
        <f t="shared" si="0"/>
        <v>0</v>
      </c>
      <c r="AJ7" s="79">
        <f aca="true" t="shared" si="1" ref="AJ7:BC7">SUM(AJ8:AJ50)</f>
        <v>13166</v>
      </c>
      <c r="AK7" s="79">
        <f t="shared" si="1"/>
        <v>1571</v>
      </c>
      <c r="AL7" s="79">
        <f t="shared" si="1"/>
        <v>466</v>
      </c>
      <c r="AM7" s="79">
        <f t="shared" si="1"/>
        <v>5044</v>
      </c>
      <c r="AN7" s="79">
        <f t="shared" si="1"/>
        <v>2718</v>
      </c>
      <c r="AO7" s="79">
        <f t="shared" si="1"/>
        <v>0</v>
      </c>
      <c r="AP7" s="79">
        <f t="shared" si="1"/>
        <v>0</v>
      </c>
      <c r="AQ7" s="79">
        <f t="shared" si="1"/>
        <v>96</v>
      </c>
      <c r="AR7" s="79">
        <f t="shared" si="1"/>
        <v>0</v>
      </c>
      <c r="AS7" s="79">
        <f t="shared" si="1"/>
        <v>3271</v>
      </c>
      <c r="AT7" s="79">
        <f t="shared" si="1"/>
        <v>491</v>
      </c>
      <c r="AU7" s="79">
        <f t="shared" si="1"/>
        <v>257</v>
      </c>
      <c r="AV7" s="79">
        <f t="shared" si="1"/>
        <v>187</v>
      </c>
      <c r="AW7" s="79">
        <f t="shared" si="1"/>
        <v>47</v>
      </c>
      <c r="AX7" s="79">
        <f t="shared" si="1"/>
        <v>0</v>
      </c>
      <c r="AY7" s="79">
        <f t="shared" si="1"/>
        <v>0</v>
      </c>
      <c r="AZ7" s="79">
        <f t="shared" si="1"/>
        <v>317</v>
      </c>
      <c r="BA7" s="79">
        <f t="shared" si="1"/>
        <v>317</v>
      </c>
      <c r="BB7" s="79">
        <f t="shared" si="1"/>
        <v>0</v>
      </c>
      <c r="BC7" s="79">
        <f t="shared" si="1"/>
        <v>0</v>
      </c>
    </row>
    <row r="8" spans="1:55" s="59" customFormat="1" ht="12" customHeight="1">
      <c r="A8" s="113" t="s">
        <v>85</v>
      </c>
      <c r="B8" s="114" t="s">
        <v>88</v>
      </c>
      <c r="C8" s="113" t="s">
        <v>89</v>
      </c>
      <c r="D8" s="73">
        <f aca="true" t="shared" si="2" ref="D8:D50">SUM(E8,+H8,+K8)</f>
        <v>4788</v>
      </c>
      <c r="E8" s="73">
        <f aca="true" t="shared" si="3" ref="E8:E50">SUM(F8:G8)</f>
        <v>0</v>
      </c>
      <c r="F8" s="73">
        <v>0</v>
      </c>
      <c r="G8" s="73">
        <v>0</v>
      </c>
      <c r="H8" s="73">
        <f aca="true" t="shared" si="4" ref="H8:H50">SUM(I8:J8)</f>
        <v>176</v>
      </c>
      <c r="I8" s="73">
        <v>176</v>
      </c>
      <c r="J8" s="73">
        <v>0</v>
      </c>
      <c r="K8" s="73">
        <f aca="true" t="shared" si="5" ref="K8:K50">SUM(L8:M8)</f>
        <v>4612</v>
      </c>
      <c r="L8" s="73">
        <v>1387</v>
      </c>
      <c r="M8" s="73">
        <v>3225</v>
      </c>
      <c r="N8" s="73">
        <f aca="true" t="shared" si="6" ref="N8:N50">SUM(O8,+V8,+AC8)</f>
        <v>4788</v>
      </c>
      <c r="O8" s="73">
        <f aca="true" t="shared" si="7" ref="O8:O50">SUM(P8:U8)</f>
        <v>1563</v>
      </c>
      <c r="P8" s="73">
        <v>0</v>
      </c>
      <c r="Q8" s="73">
        <v>0</v>
      </c>
      <c r="R8" s="73">
        <v>0</v>
      </c>
      <c r="S8" s="73">
        <v>1563</v>
      </c>
      <c r="T8" s="73">
        <v>0</v>
      </c>
      <c r="U8" s="73">
        <v>0</v>
      </c>
      <c r="V8" s="73">
        <f aca="true" t="shared" si="8" ref="V8:V50">SUM(W8:AB8)</f>
        <v>3225</v>
      </c>
      <c r="W8" s="73">
        <v>0</v>
      </c>
      <c r="X8" s="73">
        <v>0</v>
      </c>
      <c r="Y8" s="73">
        <v>0</v>
      </c>
      <c r="Z8" s="73">
        <v>3225</v>
      </c>
      <c r="AA8" s="73">
        <v>0</v>
      </c>
      <c r="AB8" s="73">
        <v>0</v>
      </c>
      <c r="AC8" s="73">
        <f aca="true" t="shared" si="9" ref="AC8:AC50">SUM(AD8:AE8)</f>
        <v>0</v>
      </c>
      <c r="AD8" s="73">
        <v>0</v>
      </c>
      <c r="AE8" s="73">
        <v>0</v>
      </c>
      <c r="AF8" s="73">
        <f aca="true" t="shared" si="10" ref="AF8:AF50">SUM(AG8:AI8)</f>
        <v>0</v>
      </c>
      <c r="AG8" s="73">
        <v>0</v>
      </c>
      <c r="AH8" s="73">
        <v>0</v>
      </c>
      <c r="AI8" s="73">
        <v>0</v>
      </c>
      <c r="AJ8" s="73">
        <f aca="true" t="shared" si="11" ref="AJ8:AJ50">SUM(AK8:AS8)</f>
        <v>0</v>
      </c>
      <c r="AK8" s="73">
        <v>0</v>
      </c>
      <c r="AL8" s="73">
        <v>0</v>
      </c>
      <c r="AM8" s="73">
        <v>0</v>
      </c>
      <c r="AN8" s="73">
        <v>0</v>
      </c>
      <c r="AO8" s="73">
        <v>0</v>
      </c>
      <c r="AP8" s="73">
        <v>0</v>
      </c>
      <c r="AQ8" s="73">
        <v>0</v>
      </c>
      <c r="AR8" s="73">
        <v>0</v>
      </c>
      <c r="AS8" s="73">
        <v>0</v>
      </c>
      <c r="AT8" s="73">
        <f aca="true" t="shared" si="12" ref="AT8:AT50">SUM(AU8:AY8)</f>
        <v>0</v>
      </c>
      <c r="AU8" s="73">
        <v>0</v>
      </c>
      <c r="AV8" s="73">
        <v>0</v>
      </c>
      <c r="AW8" s="73">
        <v>0</v>
      </c>
      <c r="AX8" s="73">
        <v>0</v>
      </c>
      <c r="AY8" s="73">
        <v>0</v>
      </c>
      <c r="AZ8" s="73">
        <f aca="true" t="shared" si="13" ref="AZ8:AZ50">SUM(BA8:BC8)</f>
        <v>0</v>
      </c>
      <c r="BA8" s="73">
        <v>0</v>
      </c>
      <c r="BB8" s="73">
        <v>0</v>
      </c>
      <c r="BC8" s="73">
        <v>0</v>
      </c>
    </row>
    <row r="9" spans="1:55" s="59" customFormat="1" ht="12" customHeight="1">
      <c r="A9" s="113" t="s">
        <v>85</v>
      </c>
      <c r="B9" s="114" t="s">
        <v>91</v>
      </c>
      <c r="C9" s="113" t="s">
        <v>92</v>
      </c>
      <c r="D9" s="73">
        <f t="shared" si="2"/>
        <v>61478</v>
      </c>
      <c r="E9" s="73">
        <f t="shared" si="3"/>
        <v>0</v>
      </c>
      <c r="F9" s="73">
        <v>0</v>
      </c>
      <c r="G9" s="73">
        <v>0</v>
      </c>
      <c r="H9" s="73">
        <f t="shared" si="4"/>
        <v>35709</v>
      </c>
      <c r="I9" s="73">
        <v>35709</v>
      </c>
      <c r="J9" s="73">
        <v>0</v>
      </c>
      <c r="K9" s="73">
        <f t="shared" si="5"/>
        <v>25769</v>
      </c>
      <c r="L9" s="73">
        <v>0</v>
      </c>
      <c r="M9" s="73">
        <v>25769</v>
      </c>
      <c r="N9" s="73">
        <f t="shared" si="6"/>
        <v>61478</v>
      </c>
      <c r="O9" s="73">
        <f t="shared" si="7"/>
        <v>35709</v>
      </c>
      <c r="P9" s="73">
        <v>0</v>
      </c>
      <c r="Q9" s="73">
        <v>0</v>
      </c>
      <c r="R9" s="73">
        <v>0</v>
      </c>
      <c r="S9" s="73">
        <v>35709</v>
      </c>
      <c r="T9" s="73">
        <v>0</v>
      </c>
      <c r="U9" s="73">
        <v>0</v>
      </c>
      <c r="V9" s="73">
        <f t="shared" si="8"/>
        <v>25769</v>
      </c>
      <c r="W9" s="73">
        <v>0</v>
      </c>
      <c r="X9" s="73">
        <v>0</v>
      </c>
      <c r="Y9" s="73">
        <v>0</v>
      </c>
      <c r="Z9" s="73">
        <v>25769</v>
      </c>
      <c r="AA9" s="73">
        <v>0</v>
      </c>
      <c r="AB9" s="73">
        <v>0</v>
      </c>
      <c r="AC9" s="73">
        <f t="shared" si="9"/>
        <v>0</v>
      </c>
      <c r="AD9" s="73">
        <v>0</v>
      </c>
      <c r="AE9" s="73">
        <v>0</v>
      </c>
      <c r="AF9" s="73">
        <f t="shared" si="10"/>
        <v>0</v>
      </c>
      <c r="AG9" s="73">
        <v>0</v>
      </c>
      <c r="AH9" s="73">
        <v>0</v>
      </c>
      <c r="AI9" s="73">
        <v>0</v>
      </c>
      <c r="AJ9" s="73">
        <f t="shared" si="11"/>
        <v>0</v>
      </c>
      <c r="AK9" s="73">
        <v>0</v>
      </c>
      <c r="AL9" s="73">
        <v>0</v>
      </c>
      <c r="AM9" s="73">
        <v>0</v>
      </c>
      <c r="AN9" s="73">
        <v>0</v>
      </c>
      <c r="AO9" s="73">
        <v>0</v>
      </c>
      <c r="AP9" s="73">
        <v>0</v>
      </c>
      <c r="AQ9" s="73">
        <v>0</v>
      </c>
      <c r="AR9" s="73">
        <v>0</v>
      </c>
      <c r="AS9" s="73">
        <v>0</v>
      </c>
      <c r="AT9" s="73">
        <f t="shared" si="12"/>
        <v>0</v>
      </c>
      <c r="AU9" s="73">
        <v>0</v>
      </c>
      <c r="AV9" s="73">
        <v>0</v>
      </c>
      <c r="AW9" s="73">
        <v>0</v>
      </c>
      <c r="AX9" s="73">
        <v>0</v>
      </c>
      <c r="AY9" s="73">
        <v>0</v>
      </c>
      <c r="AZ9" s="73">
        <f t="shared" si="13"/>
        <v>0</v>
      </c>
      <c r="BA9" s="73">
        <v>0</v>
      </c>
      <c r="BB9" s="73">
        <v>0</v>
      </c>
      <c r="BC9" s="73">
        <v>0</v>
      </c>
    </row>
    <row r="10" spans="1:55" s="59" customFormat="1" ht="12" customHeight="1">
      <c r="A10" s="113" t="s">
        <v>85</v>
      </c>
      <c r="B10" s="114" t="s">
        <v>93</v>
      </c>
      <c r="C10" s="113" t="s">
        <v>94</v>
      </c>
      <c r="D10" s="73">
        <f t="shared" si="2"/>
        <v>29091</v>
      </c>
      <c r="E10" s="73">
        <f t="shared" si="3"/>
        <v>0</v>
      </c>
      <c r="F10" s="73">
        <v>0</v>
      </c>
      <c r="G10" s="73">
        <v>0</v>
      </c>
      <c r="H10" s="73">
        <f t="shared" si="4"/>
        <v>0</v>
      </c>
      <c r="I10" s="73">
        <v>0</v>
      </c>
      <c r="J10" s="73">
        <v>0</v>
      </c>
      <c r="K10" s="73">
        <f t="shared" si="5"/>
        <v>29091</v>
      </c>
      <c r="L10" s="73">
        <v>22307</v>
      </c>
      <c r="M10" s="73">
        <v>6784</v>
      </c>
      <c r="N10" s="73">
        <f t="shared" si="6"/>
        <v>29091</v>
      </c>
      <c r="O10" s="73">
        <f t="shared" si="7"/>
        <v>22307</v>
      </c>
      <c r="P10" s="73">
        <v>22307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f t="shared" si="8"/>
        <v>6784</v>
      </c>
      <c r="W10" s="73">
        <v>6784</v>
      </c>
      <c r="X10" s="73">
        <v>0</v>
      </c>
      <c r="Y10" s="73">
        <v>0</v>
      </c>
      <c r="Z10" s="73">
        <v>0</v>
      </c>
      <c r="AA10" s="73">
        <v>0</v>
      </c>
      <c r="AB10" s="73">
        <v>0</v>
      </c>
      <c r="AC10" s="73">
        <f t="shared" si="9"/>
        <v>0</v>
      </c>
      <c r="AD10" s="73">
        <v>0</v>
      </c>
      <c r="AE10" s="73">
        <v>0</v>
      </c>
      <c r="AF10" s="73">
        <f t="shared" si="10"/>
        <v>14</v>
      </c>
      <c r="AG10" s="73">
        <v>14</v>
      </c>
      <c r="AH10" s="73">
        <v>0</v>
      </c>
      <c r="AI10" s="73">
        <v>0</v>
      </c>
      <c r="AJ10" s="73">
        <f t="shared" si="11"/>
        <v>14</v>
      </c>
      <c r="AK10" s="73">
        <v>0</v>
      </c>
      <c r="AL10" s="73">
        <v>0</v>
      </c>
      <c r="AM10" s="73">
        <v>14</v>
      </c>
      <c r="AN10" s="73">
        <v>0</v>
      </c>
      <c r="AO10" s="73">
        <v>0</v>
      </c>
      <c r="AP10" s="73">
        <v>0</v>
      </c>
      <c r="AQ10" s="73">
        <v>0</v>
      </c>
      <c r="AR10" s="73">
        <v>0</v>
      </c>
      <c r="AS10" s="73">
        <v>0</v>
      </c>
      <c r="AT10" s="73">
        <f t="shared" si="12"/>
        <v>0</v>
      </c>
      <c r="AU10" s="73">
        <v>0</v>
      </c>
      <c r="AV10" s="73">
        <v>0</v>
      </c>
      <c r="AW10" s="73">
        <v>0</v>
      </c>
      <c r="AX10" s="73">
        <v>0</v>
      </c>
      <c r="AY10" s="73">
        <v>0</v>
      </c>
      <c r="AZ10" s="73">
        <f t="shared" si="13"/>
        <v>0</v>
      </c>
      <c r="BA10" s="73">
        <v>0</v>
      </c>
      <c r="BB10" s="73">
        <v>0</v>
      </c>
      <c r="BC10" s="73">
        <v>0</v>
      </c>
    </row>
    <row r="11" spans="1:55" s="59" customFormat="1" ht="12" customHeight="1">
      <c r="A11" s="113" t="s">
        <v>85</v>
      </c>
      <c r="B11" s="114" t="s">
        <v>95</v>
      </c>
      <c r="C11" s="113" t="s">
        <v>96</v>
      </c>
      <c r="D11" s="73">
        <f t="shared" si="2"/>
        <v>657</v>
      </c>
      <c r="E11" s="73">
        <f t="shared" si="3"/>
        <v>0</v>
      </c>
      <c r="F11" s="73">
        <v>0</v>
      </c>
      <c r="G11" s="73">
        <v>0</v>
      </c>
      <c r="H11" s="73">
        <f t="shared" si="4"/>
        <v>421</v>
      </c>
      <c r="I11" s="73">
        <v>421</v>
      </c>
      <c r="J11" s="73">
        <v>0</v>
      </c>
      <c r="K11" s="73">
        <f t="shared" si="5"/>
        <v>236</v>
      </c>
      <c r="L11" s="73">
        <v>0</v>
      </c>
      <c r="M11" s="73">
        <v>236</v>
      </c>
      <c r="N11" s="73">
        <f t="shared" si="6"/>
        <v>657</v>
      </c>
      <c r="O11" s="73">
        <f t="shared" si="7"/>
        <v>421</v>
      </c>
      <c r="P11" s="73">
        <v>0</v>
      </c>
      <c r="Q11" s="73">
        <v>0</v>
      </c>
      <c r="R11" s="73">
        <v>0</v>
      </c>
      <c r="S11" s="73">
        <v>421</v>
      </c>
      <c r="T11" s="73">
        <v>0</v>
      </c>
      <c r="U11" s="73">
        <v>0</v>
      </c>
      <c r="V11" s="73">
        <f t="shared" si="8"/>
        <v>236</v>
      </c>
      <c r="W11" s="73">
        <v>0</v>
      </c>
      <c r="X11" s="73">
        <v>0</v>
      </c>
      <c r="Y11" s="73">
        <v>0</v>
      </c>
      <c r="Z11" s="73">
        <v>236</v>
      </c>
      <c r="AA11" s="73">
        <v>0</v>
      </c>
      <c r="AB11" s="73">
        <v>0</v>
      </c>
      <c r="AC11" s="73">
        <f t="shared" si="9"/>
        <v>0</v>
      </c>
      <c r="AD11" s="73">
        <v>0</v>
      </c>
      <c r="AE11" s="73">
        <v>0</v>
      </c>
      <c r="AF11" s="73">
        <f t="shared" si="10"/>
        <v>0</v>
      </c>
      <c r="AG11" s="73">
        <v>0</v>
      </c>
      <c r="AH11" s="73">
        <v>0</v>
      </c>
      <c r="AI11" s="73">
        <v>0</v>
      </c>
      <c r="AJ11" s="73">
        <f t="shared" si="11"/>
        <v>0</v>
      </c>
      <c r="AK11" s="73">
        <v>0</v>
      </c>
      <c r="AL11" s="73">
        <v>0</v>
      </c>
      <c r="AM11" s="73">
        <v>0</v>
      </c>
      <c r="AN11" s="73">
        <v>0</v>
      </c>
      <c r="AO11" s="73">
        <v>0</v>
      </c>
      <c r="AP11" s="73">
        <v>0</v>
      </c>
      <c r="AQ11" s="73">
        <v>0</v>
      </c>
      <c r="AR11" s="73">
        <v>0</v>
      </c>
      <c r="AS11" s="73">
        <v>0</v>
      </c>
      <c r="AT11" s="73">
        <f t="shared" si="12"/>
        <v>0</v>
      </c>
      <c r="AU11" s="73">
        <v>0</v>
      </c>
      <c r="AV11" s="73">
        <v>0</v>
      </c>
      <c r="AW11" s="73">
        <v>0</v>
      </c>
      <c r="AX11" s="73">
        <v>0</v>
      </c>
      <c r="AY11" s="73">
        <v>0</v>
      </c>
      <c r="AZ11" s="73">
        <f t="shared" si="13"/>
        <v>0</v>
      </c>
      <c r="BA11" s="73">
        <v>0</v>
      </c>
      <c r="BB11" s="73">
        <v>0</v>
      </c>
      <c r="BC11" s="73">
        <v>0</v>
      </c>
    </row>
    <row r="12" spans="1:55" s="59" customFormat="1" ht="12" customHeight="1">
      <c r="A12" s="68" t="s">
        <v>85</v>
      </c>
      <c r="B12" s="115" t="s">
        <v>97</v>
      </c>
      <c r="C12" s="68" t="s">
        <v>98</v>
      </c>
      <c r="D12" s="74">
        <f t="shared" si="2"/>
        <v>563</v>
      </c>
      <c r="E12" s="74">
        <f t="shared" si="3"/>
        <v>563</v>
      </c>
      <c r="F12" s="74">
        <v>423</v>
      </c>
      <c r="G12" s="74">
        <v>140</v>
      </c>
      <c r="H12" s="74">
        <f t="shared" si="4"/>
        <v>0</v>
      </c>
      <c r="I12" s="74">
        <v>0</v>
      </c>
      <c r="J12" s="74">
        <v>0</v>
      </c>
      <c r="K12" s="74">
        <f t="shared" si="5"/>
        <v>0</v>
      </c>
      <c r="L12" s="74">
        <v>0</v>
      </c>
      <c r="M12" s="74">
        <v>0</v>
      </c>
      <c r="N12" s="74">
        <f t="shared" si="6"/>
        <v>563</v>
      </c>
      <c r="O12" s="74">
        <f t="shared" si="7"/>
        <v>423</v>
      </c>
      <c r="P12" s="74">
        <v>0</v>
      </c>
      <c r="Q12" s="74">
        <v>0</v>
      </c>
      <c r="R12" s="74">
        <v>0</v>
      </c>
      <c r="S12" s="74">
        <v>423</v>
      </c>
      <c r="T12" s="74">
        <v>0</v>
      </c>
      <c r="U12" s="74">
        <v>0</v>
      </c>
      <c r="V12" s="74">
        <f t="shared" si="8"/>
        <v>140</v>
      </c>
      <c r="W12" s="74">
        <v>0</v>
      </c>
      <c r="X12" s="74">
        <v>0</v>
      </c>
      <c r="Y12" s="74">
        <v>0</v>
      </c>
      <c r="Z12" s="74">
        <v>140</v>
      </c>
      <c r="AA12" s="74">
        <v>0</v>
      </c>
      <c r="AB12" s="74">
        <v>0</v>
      </c>
      <c r="AC12" s="74">
        <f t="shared" si="9"/>
        <v>0</v>
      </c>
      <c r="AD12" s="74">
        <v>0</v>
      </c>
      <c r="AE12" s="74">
        <v>0</v>
      </c>
      <c r="AF12" s="74">
        <f t="shared" si="10"/>
        <v>0</v>
      </c>
      <c r="AG12" s="74">
        <v>0</v>
      </c>
      <c r="AH12" s="74">
        <v>0</v>
      </c>
      <c r="AI12" s="74">
        <v>0</v>
      </c>
      <c r="AJ12" s="74">
        <f t="shared" si="11"/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2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v>0</v>
      </c>
      <c r="AZ12" s="74">
        <f t="shared" si="13"/>
        <v>0</v>
      </c>
      <c r="BA12" s="74">
        <v>0</v>
      </c>
      <c r="BB12" s="74">
        <v>0</v>
      </c>
      <c r="BC12" s="74">
        <v>0</v>
      </c>
    </row>
    <row r="13" spans="1:55" s="59" customFormat="1" ht="12" customHeight="1">
      <c r="A13" s="68" t="s">
        <v>85</v>
      </c>
      <c r="B13" s="115" t="s">
        <v>99</v>
      </c>
      <c r="C13" s="68" t="s">
        <v>100</v>
      </c>
      <c r="D13" s="74">
        <f t="shared" si="2"/>
        <v>2150</v>
      </c>
      <c r="E13" s="74">
        <f t="shared" si="3"/>
        <v>0</v>
      </c>
      <c r="F13" s="74">
        <v>0</v>
      </c>
      <c r="G13" s="74">
        <v>0</v>
      </c>
      <c r="H13" s="74">
        <f t="shared" si="4"/>
        <v>839</v>
      </c>
      <c r="I13" s="74">
        <v>839</v>
      </c>
      <c r="J13" s="74">
        <v>0</v>
      </c>
      <c r="K13" s="74">
        <f t="shared" si="5"/>
        <v>1311</v>
      </c>
      <c r="L13" s="74">
        <v>0</v>
      </c>
      <c r="M13" s="74">
        <v>1311</v>
      </c>
      <c r="N13" s="74">
        <f t="shared" si="6"/>
        <v>2150</v>
      </c>
      <c r="O13" s="74">
        <f t="shared" si="7"/>
        <v>839</v>
      </c>
      <c r="P13" s="74">
        <v>0</v>
      </c>
      <c r="Q13" s="74">
        <v>0</v>
      </c>
      <c r="R13" s="74">
        <v>0</v>
      </c>
      <c r="S13" s="74">
        <v>839</v>
      </c>
      <c r="T13" s="74">
        <v>0</v>
      </c>
      <c r="U13" s="74">
        <v>0</v>
      </c>
      <c r="V13" s="74">
        <f t="shared" si="8"/>
        <v>1311</v>
      </c>
      <c r="W13" s="74">
        <v>0</v>
      </c>
      <c r="X13" s="74">
        <v>0</v>
      </c>
      <c r="Y13" s="74">
        <v>0</v>
      </c>
      <c r="Z13" s="74">
        <v>1311</v>
      </c>
      <c r="AA13" s="74">
        <v>0</v>
      </c>
      <c r="AB13" s="74">
        <v>0</v>
      </c>
      <c r="AC13" s="74">
        <f t="shared" si="9"/>
        <v>0</v>
      </c>
      <c r="AD13" s="74">
        <v>0</v>
      </c>
      <c r="AE13" s="74">
        <v>0</v>
      </c>
      <c r="AF13" s="74">
        <f t="shared" si="10"/>
        <v>0</v>
      </c>
      <c r="AG13" s="74">
        <v>0</v>
      </c>
      <c r="AH13" s="74">
        <v>0</v>
      </c>
      <c r="AI13" s="74">
        <v>0</v>
      </c>
      <c r="AJ13" s="74">
        <f t="shared" si="11"/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2"/>
        <v>0</v>
      </c>
      <c r="AU13" s="74">
        <v>0</v>
      </c>
      <c r="AV13" s="74">
        <v>0</v>
      </c>
      <c r="AW13" s="74">
        <v>0</v>
      </c>
      <c r="AX13" s="74">
        <v>0</v>
      </c>
      <c r="AY13" s="74">
        <v>0</v>
      </c>
      <c r="AZ13" s="74">
        <f t="shared" si="13"/>
        <v>0</v>
      </c>
      <c r="BA13" s="74">
        <v>0</v>
      </c>
      <c r="BB13" s="74">
        <v>0</v>
      </c>
      <c r="BC13" s="74">
        <v>0</v>
      </c>
    </row>
    <row r="14" spans="1:55" s="59" customFormat="1" ht="12" customHeight="1">
      <c r="A14" s="68" t="s">
        <v>85</v>
      </c>
      <c r="B14" s="115" t="s">
        <v>101</v>
      </c>
      <c r="C14" s="68" t="s">
        <v>102</v>
      </c>
      <c r="D14" s="74">
        <f t="shared" si="2"/>
        <v>14297</v>
      </c>
      <c r="E14" s="74">
        <f t="shared" si="3"/>
        <v>0</v>
      </c>
      <c r="F14" s="74">
        <v>0</v>
      </c>
      <c r="G14" s="74">
        <v>0</v>
      </c>
      <c r="H14" s="74">
        <f t="shared" si="4"/>
        <v>0</v>
      </c>
      <c r="I14" s="74">
        <v>0</v>
      </c>
      <c r="J14" s="74">
        <v>0</v>
      </c>
      <c r="K14" s="74">
        <f t="shared" si="5"/>
        <v>14297</v>
      </c>
      <c r="L14" s="74">
        <v>6458</v>
      </c>
      <c r="M14" s="74">
        <v>7839</v>
      </c>
      <c r="N14" s="74">
        <f t="shared" si="6"/>
        <v>14297</v>
      </c>
      <c r="O14" s="74">
        <f t="shared" si="7"/>
        <v>6458</v>
      </c>
      <c r="P14" s="74">
        <v>6458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8"/>
        <v>7839</v>
      </c>
      <c r="W14" s="74">
        <v>7839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f t="shared" si="9"/>
        <v>0</v>
      </c>
      <c r="AD14" s="74">
        <v>0</v>
      </c>
      <c r="AE14" s="74">
        <v>0</v>
      </c>
      <c r="AF14" s="74">
        <f t="shared" si="10"/>
        <v>337</v>
      </c>
      <c r="AG14" s="74">
        <v>337</v>
      </c>
      <c r="AH14" s="74">
        <v>0</v>
      </c>
      <c r="AI14" s="74">
        <v>0</v>
      </c>
      <c r="AJ14" s="74">
        <f t="shared" si="11"/>
        <v>337</v>
      </c>
      <c r="AK14" s="74">
        <v>0</v>
      </c>
      <c r="AL14" s="74">
        <v>0</v>
      </c>
      <c r="AM14" s="74">
        <v>24</v>
      </c>
      <c r="AN14" s="74">
        <v>0</v>
      </c>
      <c r="AO14" s="74">
        <v>0</v>
      </c>
      <c r="AP14" s="74">
        <v>0</v>
      </c>
      <c r="AQ14" s="74">
        <v>0</v>
      </c>
      <c r="AR14" s="74">
        <v>0</v>
      </c>
      <c r="AS14" s="74">
        <v>313</v>
      </c>
      <c r="AT14" s="74">
        <f t="shared" si="12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v>0</v>
      </c>
      <c r="AZ14" s="74">
        <f t="shared" si="13"/>
        <v>0</v>
      </c>
      <c r="BA14" s="74">
        <v>0</v>
      </c>
      <c r="BB14" s="74">
        <v>0</v>
      </c>
      <c r="BC14" s="74">
        <v>0</v>
      </c>
    </row>
    <row r="15" spans="1:55" s="59" customFormat="1" ht="12" customHeight="1">
      <c r="A15" s="68" t="s">
        <v>85</v>
      </c>
      <c r="B15" s="115" t="s">
        <v>103</v>
      </c>
      <c r="C15" s="68" t="s">
        <v>104</v>
      </c>
      <c r="D15" s="74">
        <f t="shared" si="2"/>
        <v>16089</v>
      </c>
      <c r="E15" s="74">
        <f t="shared" si="3"/>
        <v>0</v>
      </c>
      <c r="F15" s="74">
        <v>0</v>
      </c>
      <c r="G15" s="74">
        <v>0</v>
      </c>
      <c r="H15" s="74">
        <f t="shared" si="4"/>
        <v>10128</v>
      </c>
      <c r="I15" s="74">
        <v>10128</v>
      </c>
      <c r="J15" s="74">
        <v>0</v>
      </c>
      <c r="K15" s="74">
        <f t="shared" si="5"/>
        <v>5961</v>
      </c>
      <c r="L15" s="74">
        <v>0</v>
      </c>
      <c r="M15" s="74">
        <v>5961</v>
      </c>
      <c r="N15" s="74">
        <f t="shared" si="6"/>
        <v>16089</v>
      </c>
      <c r="O15" s="74">
        <f t="shared" si="7"/>
        <v>10128</v>
      </c>
      <c r="P15" s="74">
        <v>0</v>
      </c>
      <c r="Q15" s="74">
        <v>0</v>
      </c>
      <c r="R15" s="74">
        <v>0</v>
      </c>
      <c r="S15" s="74">
        <v>10128</v>
      </c>
      <c r="T15" s="74">
        <v>0</v>
      </c>
      <c r="U15" s="74">
        <v>0</v>
      </c>
      <c r="V15" s="74">
        <f t="shared" si="8"/>
        <v>5961</v>
      </c>
      <c r="W15" s="74">
        <v>0</v>
      </c>
      <c r="X15" s="74">
        <v>0</v>
      </c>
      <c r="Y15" s="74">
        <v>0</v>
      </c>
      <c r="Z15" s="74">
        <v>5961</v>
      </c>
      <c r="AA15" s="74">
        <v>0</v>
      </c>
      <c r="AB15" s="74">
        <v>0</v>
      </c>
      <c r="AC15" s="74">
        <f t="shared" si="9"/>
        <v>0</v>
      </c>
      <c r="AD15" s="74">
        <v>0</v>
      </c>
      <c r="AE15" s="74">
        <v>0</v>
      </c>
      <c r="AF15" s="74">
        <f t="shared" si="10"/>
        <v>0</v>
      </c>
      <c r="AG15" s="74">
        <v>0</v>
      </c>
      <c r="AH15" s="74">
        <v>0</v>
      </c>
      <c r="AI15" s="74">
        <v>0</v>
      </c>
      <c r="AJ15" s="74">
        <f t="shared" si="11"/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2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v>0</v>
      </c>
      <c r="AZ15" s="74">
        <f t="shared" si="13"/>
        <v>0</v>
      </c>
      <c r="BA15" s="74">
        <v>0</v>
      </c>
      <c r="BB15" s="74">
        <v>0</v>
      </c>
      <c r="BC15" s="74">
        <v>0</v>
      </c>
    </row>
    <row r="16" spans="1:55" s="59" customFormat="1" ht="12" customHeight="1">
      <c r="A16" s="68" t="s">
        <v>85</v>
      </c>
      <c r="B16" s="115" t="s">
        <v>105</v>
      </c>
      <c r="C16" s="68" t="s">
        <v>106</v>
      </c>
      <c r="D16" s="74">
        <f t="shared" si="2"/>
        <v>44356</v>
      </c>
      <c r="E16" s="74">
        <f t="shared" si="3"/>
        <v>0</v>
      </c>
      <c r="F16" s="74">
        <v>0</v>
      </c>
      <c r="G16" s="74">
        <v>0</v>
      </c>
      <c r="H16" s="74">
        <f t="shared" si="4"/>
        <v>0</v>
      </c>
      <c r="I16" s="74">
        <v>0</v>
      </c>
      <c r="J16" s="74">
        <v>0</v>
      </c>
      <c r="K16" s="74">
        <f t="shared" si="5"/>
        <v>44356</v>
      </c>
      <c r="L16" s="74">
        <v>25041</v>
      </c>
      <c r="M16" s="74">
        <v>19315</v>
      </c>
      <c r="N16" s="74">
        <f t="shared" si="6"/>
        <v>44356</v>
      </c>
      <c r="O16" s="74">
        <f t="shared" si="7"/>
        <v>25041</v>
      </c>
      <c r="P16" s="74">
        <v>25041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8"/>
        <v>19315</v>
      </c>
      <c r="W16" s="74">
        <v>19315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f t="shared" si="9"/>
        <v>0</v>
      </c>
      <c r="AD16" s="74">
        <v>0</v>
      </c>
      <c r="AE16" s="74">
        <v>0</v>
      </c>
      <c r="AF16" s="74">
        <f t="shared" si="10"/>
        <v>1386</v>
      </c>
      <c r="AG16" s="74">
        <v>1386</v>
      </c>
      <c r="AH16" s="74">
        <v>0</v>
      </c>
      <c r="AI16" s="74">
        <v>0</v>
      </c>
      <c r="AJ16" s="74">
        <f t="shared" si="11"/>
        <v>1386</v>
      </c>
      <c r="AK16" s="74">
        <v>0</v>
      </c>
      <c r="AL16" s="74">
        <v>0</v>
      </c>
      <c r="AM16" s="74">
        <v>1386</v>
      </c>
      <c r="AN16" s="74"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2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v>0</v>
      </c>
      <c r="AZ16" s="74">
        <f t="shared" si="13"/>
        <v>0</v>
      </c>
      <c r="BA16" s="74">
        <v>0</v>
      </c>
      <c r="BB16" s="74">
        <v>0</v>
      </c>
      <c r="BC16" s="74">
        <v>0</v>
      </c>
    </row>
    <row r="17" spans="1:55" s="59" customFormat="1" ht="12" customHeight="1">
      <c r="A17" s="68" t="s">
        <v>85</v>
      </c>
      <c r="B17" s="115" t="s">
        <v>107</v>
      </c>
      <c r="C17" s="68" t="s">
        <v>108</v>
      </c>
      <c r="D17" s="74">
        <f t="shared" si="2"/>
        <v>137</v>
      </c>
      <c r="E17" s="74">
        <f t="shared" si="3"/>
        <v>0</v>
      </c>
      <c r="F17" s="74">
        <v>0</v>
      </c>
      <c r="G17" s="74">
        <v>0</v>
      </c>
      <c r="H17" s="74">
        <f t="shared" si="4"/>
        <v>0</v>
      </c>
      <c r="I17" s="74">
        <v>0</v>
      </c>
      <c r="J17" s="74">
        <v>0</v>
      </c>
      <c r="K17" s="74">
        <f t="shared" si="5"/>
        <v>137</v>
      </c>
      <c r="L17" s="74">
        <v>83</v>
      </c>
      <c r="M17" s="74">
        <v>54</v>
      </c>
      <c r="N17" s="74">
        <f t="shared" si="6"/>
        <v>137</v>
      </c>
      <c r="O17" s="74">
        <f t="shared" si="7"/>
        <v>83</v>
      </c>
      <c r="P17" s="74">
        <v>83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8"/>
        <v>54</v>
      </c>
      <c r="W17" s="74">
        <v>54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f t="shared" si="9"/>
        <v>0</v>
      </c>
      <c r="AD17" s="74">
        <v>0</v>
      </c>
      <c r="AE17" s="74">
        <v>0</v>
      </c>
      <c r="AF17" s="74">
        <f t="shared" si="10"/>
        <v>7</v>
      </c>
      <c r="AG17" s="74">
        <v>7</v>
      </c>
      <c r="AH17" s="74">
        <v>0</v>
      </c>
      <c r="AI17" s="74">
        <v>0</v>
      </c>
      <c r="AJ17" s="74">
        <f t="shared" si="11"/>
        <v>7</v>
      </c>
      <c r="AK17" s="74">
        <v>0</v>
      </c>
      <c r="AL17" s="74">
        <v>0</v>
      </c>
      <c r="AM17" s="74">
        <v>6</v>
      </c>
      <c r="AN17" s="74">
        <v>0</v>
      </c>
      <c r="AO17" s="74">
        <v>0</v>
      </c>
      <c r="AP17" s="74">
        <v>0</v>
      </c>
      <c r="AQ17" s="74">
        <v>0</v>
      </c>
      <c r="AR17" s="74">
        <v>0</v>
      </c>
      <c r="AS17" s="74">
        <v>1</v>
      </c>
      <c r="AT17" s="74">
        <f t="shared" si="12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v>0</v>
      </c>
      <c r="AZ17" s="74">
        <f t="shared" si="13"/>
        <v>0</v>
      </c>
      <c r="BA17" s="74">
        <v>0</v>
      </c>
      <c r="BB17" s="74">
        <v>0</v>
      </c>
      <c r="BC17" s="74">
        <v>0</v>
      </c>
    </row>
    <row r="18" spans="1:55" s="59" customFormat="1" ht="12" customHeight="1">
      <c r="A18" s="68" t="s">
        <v>85</v>
      </c>
      <c r="B18" s="115" t="s">
        <v>109</v>
      </c>
      <c r="C18" s="68" t="s">
        <v>110</v>
      </c>
      <c r="D18" s="74">
        <f t="shared" si="2"/>
        <v>23969</v>
      </c>
      <c r="E18" s="74">
        <f t="shared" si="3"/>
        <v>4223</v>
      </c>
      <c r="F18" s="74">
        <v>4223</v>
      </c>
      <c r="G18" s="74">
        <v>0</v>
      </c>
      <c r="H18" s="74">
        <f t="shared" si="4"/>
        <v>0</v>
      </c>
      <c r="I18" s="74">
        <v>0</v>
      </c>
      <c r="J18" s="74">
        <v>0</v>
      </c>
      <c r="K18" s="74">
        <f t="shared" si="5"/>
        <v>19746</v>
      </c>
      <c r="L18" s="74">
        <v>796</v>
      </c>
      <c r="M18" s="74">
        <v>18950</v>
      </c>
      <c r="N18" s="74">
        <f t="shared" si="6"/>
        <v>23969</v>
      </c>
      <c r="O18" s="74">
        <f t="shared" si="7"/>
        <v>5019</v>
      </c>
      <c r="P18" s="74">
        <v>5019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f t="shared" si="8"/>
        <v>18950</v>
      </c>
      <c r="W18" s="74">
        <v>18950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f t="shared" si="9"/>
        <v>0</v>
      </c>
      <c r="AD18" s="74">
        <v>0</v>
      </c>
      <c r="AE18" s="74">
        <v>0</v>
      </c>
      <c r="AF18" s="74">
        <f t="shared" si="10"/>
        <v>919</v>
      </c>
      <c r="AG18" s="74">
        <v>919</v>
      </c>
      <c r="AH18" s="74">
        <v>0</v>
      </c>
      <c r="AI18" s="74">
        <v>0</v>
      </c>
      <c r="AJ18" s="74">
        <f t="shared" si="11"/>
        <v>919</v>
      </c>
      <c r="AK18" s="74">
        <v>0</v>
      </c>
      <c r="AL18" s="74">
        <v>0</v>
      </c>
      <c r="AM18" s="74">
        <v>13</v>
      </c>
      <c r="AN18" s="74"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v>906</v>
      </c>
      <c r="AT18" s="74">
        <f t="shared" si="12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v>0</v>
      </c>
      <c r="AZ18" s="74">
        <f t="shared" si="13"/>
        <v>0</v>
      </c>
      <c r="BA18" s="74">
        <v>0</v>
      </c>
      <c r="BB18" s="74">
        <v>0</v>
      </c>
      <c r="BC18" s="74">
        <v>0</v>
      </c>
    </row>
    <row r="19" spans="1:55" s="59" customFormat="1" ht="12" customHeight="1">
      <c r="A19" s="68" t="s">
        <v>85</v>
      </c>
      <c r="B19" s="115" t="s">
        <v>111</v>
      </c>
      <c r="C19" s="68" t="s">
        <v>112</v>
      </c>
      <c r="D19" s="74">
        <f t="shared" si="2"/>
        <v>6452</v>
      </c>
      <c r="E19" s="74">
        <f t="shared" si="3"/>
        <v>5069</v>
      </c>
      <c r="F19" s="74">
        <v>5069</v>
      </c>
      <c r="G19" s="74">
        <v>0</v>
      </c>
      <c r="H19" s="74">
        <f t="shared" si="4"/>
        <v>0</v>
      </c>
      <c r="I19" s="74">
        <v>0</v>
      </c>
      <c r="J19" s="74">
        <v>0</v>
      </c>
      <c r="K19" s="74">
        <f t="shared" si="5"/>
        <v>1383</v>
      </c>
      <c r="L19" s="74">
        <v>0</v>
      </c>
      <c r="M19" s="74">
        <v>1383</v>
      </c>
      <c r="N19" s="74">
        <f t="shared" si="6"/>
        <v>6452</v>
      </c>
      <c r="O19" s="74">
        <f t="shared" si="7"/>
        <v>5069</v>
      </c>
      <c r="P19" s="74">
        <v>0</v>
      </c>
      <c r="Q19" s="74">
        <v>0</v>
      </c>
      <c r="R19" s="74">
        <v>0</v>
      </c>
      <c r="S19" s="74">
        <v>5069</v>
      </c>
      <c r="T19" s="74">
        <v>0</v>
      </c>
      <c r="U19" s="74">
        <v>0</v>
      </c>
      <c r="V19" s="74">
        <f t="shared" si="8"/>
        <v>1383</v>
      </c>
      <c r="W19" s="74">
        <v>0</v>
      </c>
      <c r="X19" s="74">
        <v>0</v>
      </c>
      <c r="Y19" s="74">
        <v>0</v>
      </c>
      <c r="Z19" s="74">
        <v>1383</v>
      </c>
      <c r="AA19" s="74">
        <v>0</v>
      </c>
      <c r="AB19" s="74">
        <v>0</v>
      </c>
      <c r="AC19" s="74">
        <f t="shared" si="9"/>
        <v>0</v>
      </c>
      <c r="AD19" s="74">
        <v>0</v>
      </c>
      <c r="AE19" s="74">
        <v>0</v>
      </c>
      <c r="AF19" s="74">
        <f t="shared" si="10"/>
        <v>0</v>
      </c>
      <c r="AG19" s="74">
        <v>0</v>
      </c>
      <c r="AH19" s="74">
        <v>0</v>
      </c>
      <c r="AI19" s="74">
        <v>0</v>
      </c>
      <c r="AJ19" s="74">
        <f t="shared" si="11"/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2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v>0</v>
      </c>
      <c r="AZ19" s="74">
        <f t="shared" si="13"/>
        <v>0</v>
      </c>
      <c r="BA19" s="74">
        <v>0</v>
      </c>
      <c r="BB19" s="74">
        <v>0</v>
      </c>
      <c r="BC19" s="74">
        <v>0</v>
      </c>
    </row>
    <row r="20" spans="1:55" s="59" customFormat="1" ht="12" customHeight="1">
      <c r="A20" s="68" t="s">
        <v>85</v>
      </c>
      <c r="B20" s="115" t="s">
        <v>113</v>
      </c>
      <c r="C20" s="68" t="s">
        <v>114</v>
      </c>
      <c r="D20" s="74">
        <f t="shared" si="2"/>
        <v>47005</v>
      </c>
      <c r="E20" s="74">
        <f t="shared" si="3"/>
        <v>0</v>
      </c>
      <c r="F20" s="74">
        <v>0</v>
      </c>
      <c r="G20" s="74">
        <v>0</v>
      </c>
      <c r="H20" s="74">
        <f t="shared" si="4"/>
        <v>20073</v>
      </c>
      <c r="I20" s="74">
        <v>20073</v>
      </c>
      <c r="J20" s="74">
        <v>0</v>
      </c>
      <c r="K20" s="74">
        <f t="shared" si="5"/>
        <v>26932</v>
      </c>
      <c r="L20" s="74">
        <v>0</v>
      </c>
      <c r="M20" s="74">
        <v>26932</v>
      </c>
      <c r="N20" s="74">
        <f t="shared" si="6"/>
        <v>47005</v>
      </c>
      <c r="O20" s="74">
        <f t="shared" si="7"/>
        <v>20073</v>
      </c>
      <c r="P20" s="74">
        <v>20073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f t="shared" si="8"/>
        <v>26932</v>
      </c>
      <c r="W20" s="74">
        <v>26932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f t="shared" si="9"/>
        <v>0</v>
      </c>
      <c r="AD20" s="74">
        <v>0</v>
      </c>
      <c r="AE20" s="74">
        <v>0</v>
      </c>
      <c r="AF20" s="74">
        <f t="shared" si="10"/>
        <v>84</v>
      </c>
      <c r="AG20" s="74">
        <v>84</v>
      </c>
      <c r="AH20" s="74">
        <v>0</v>
      </c>
      <c r="AI20" s="74">
        <v>0</v>
      </c>
      <c r="AJ20" s="74">
        <f t="shared" si="11"/>
        <v>495</v>
      </c>
      <c r="AK20" s="74">
        <v>489</v>
      </c>
      <c r="AL20" s="74">
        <v>0</v>
      </c>
      <c r="AM20" s="74">
        <v>0</v>
      </c>
      <c r="AN20" s="74"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v>6</v>
      </c>
      <c r="AT20" s="74">
        <f t="shared" si="12"/>
        <v>78</v>
      </c>
      <c r="AU20" s="74">
        <v>78</v>
      </c>
      <c r="AV20" s="74">
        <v>0</v>
      </c>
      <c r="AW20" s="74">
        <v>0</v>
      </c>
      <c r="AX20" s="74">
        <v>0</v>
      </c>
      <c r="AY20" s="74">
        <v>0</v>
      </c>
      <c r="AZ20" s="74">
        <f t="shared" si="13"/>
        <v>0</v>
      </c>
      <c r="BA20" s="74">
        <v>0</v>
      </c>
      <c r="BB20" s="74">
        <v>0</v>
      </c>
      <c r="BC20" s="74">
        <v>0</v>
      </c>
    </row>
    <row r="21" spans="1:55" s="59" customFormat="1" ht="12" customHeight="1">
      <c r="A21" s="68" t="s">
        <v>85</v>
      </c>
      <c r="B21" s="115" t="s">
        <v>115</v>
      </c>
      <c r="C21" s="68" t="s">
        <v>116</v>
      </c>
      <c r="D21" s="74">
        <f t="shared" si="2"/>
        <v>80783</v>
      </c>
      <c r="E21" s="74">
        <f t="shared" si="3"/>
        <v>0</v>
      </c>
      <c r="F21" s="74">
        <v>0</v>
      </c>
      <c r="G21" s="74">
        <v>0</v>
      </c>
      <c r="H21" s="74">
        <f t="shared" si="4"/>
        <v>0</v>
      </c>
      <c r="I21" s="74">
        <v>0</v>
      </c>
      <c r="J21" s="74">
        <v>0</v>
      </c>
      <c r="K21" s="74">
        <f t="shared" si="5"/>
        <v>80783</v>
      </c>
      <c r="L21" s="74">
        <v>50561</v>
      </c>
      <c r="M21" s="74">
        <v>30222</v>
      </c>
      <c r="N21" s="74">
        <f t="shared" si="6"/>
        <v>80783</v>
      </c>
      <c r="O21" s="74">
        <f t="shared" si="7"/>
        <v>50561</v>
      </c>
      <c r="P21" s="74">
        <v>50561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f t="shared" si="8"/>
        <v>30222</v>
      </c>
      <c r="W21" s="74">
        <v>30222</v>
      </c>
      <c r="X21" s="74">
        <v>0</v>
      </c>
      <c r="Y21" s="74">
        <v>0</v>
      </c>
      <c r="Z21" s="74">
        <v>0</v>
      </c>
      <c r="AA21" s="74">
        <v>0</v>
      </c>
      <c r="AB21" s="74">
        <v>0</v>
      </c>
      <c r="AC21" s="74">
        <f t="shared" si="9"/>
        <v>0</v>
      </c>
      <c r="AD21" s="74">
        <v>0</v>
      </c>
      <c r="AE21" s="74">
        <v>0</v>
      </c>
      <c r="AF21" s="74">
        <f t="shared" si="10"/>
        <v>1970</v>
      </c>
      <c r="AG21" s="74">
        <v>1970</v>
      </c>
      <c r="AH21" s="74">
        <v>0</v>
      </c>
      <c r="AI21" s="74">
        <v>0</v>
      </c>
      <c r="AJ21" s="74">
        <f t="shared" si="11"/>
        <v>1970</v>
      </c>
      <c r="AK21" s="74">
        <v>0</v>
      </c>
      <c r="AL21" s="74">
        <v>0</v>
      </c>
      <c r="AM21" s="74">
        <v>1970</v>
      </c>
      <c r="AN21" s="74"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2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v>0</v>
      </c>
      <c r="AZ21" s="74">
        <f t="shared" si="13"/>
        <v>0</v>
      </c>
      <c r="BA21" s="74">
        <v>0</v>
      </c>
      <c r="BB21" s="74">
        <v>0</v>
      </c>
      <c r="BC21" s="74">
        <v>0</v>
      </c>
    </row>
    <row r="22" spans="1:55" s="59" customFormat="1" ht="12" customHeight="1">
      <c r="A22" s="68" t="s">
        <v>85</v>
      </c>
      <c r="B22" s="115" t="s">
        <v>117</v>
      </c>
      <c r="C22" s="68" t="s">
        <v>118</v>
      </c>
      <c r="D22" s="74">
        <f t="shared" si="2"/>
        <v>25775</v>
      </c>
      <c r="E22" s="74">
        <f t="shared" si="3"/>
        <v>0</v>
      </c>
      <c r="F22" s="74">
        <v>0</v>
      </c>
      <c r="G22" s="74">
        <v>0</v>
      </c>
      <c r="H22" s="74">
        <f t="shared" si="4"/>
        <v>13302</v>
      </c>
      <c r="I22" s="74">
        <v>13302</v>
      </c>
      <c r="J22" s="74">
        <v>0</v>
      </c>
      <c r="K22" s="74">
        <f t="shared" si="5"/>
        <v>12473</v>
      </c>
      <c r="L22" s="74">
        <v>0</v>
      </c>
      <c r="M22" s="74">
        <v>12473</v>
      </c>
      <c r="N22" s="74">
        <f t="shared" si="6"/>
        <v>25775</v>
      </c>
      <c r="O22" s="74">
        <f t="shared" si="7"/>
        <v>13302</v>
      </c>
      <c r="P22" s="74">
        <v>13302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f t="shared" si="8"/>
        <v>12473</v>
      </c>
      <c r="W22" s="74">
        <v>12473</v>
      </c>
      <c r="X22" s="74">
        <v>0</v>
      </c>
      <c r="Y22" s="74">
        <v>0</v>
      </c>
      <c r="Z22" s="74">
        <v>0</v>
      </c>
      <c r="AA22" s="74">
        <v>0</v>
      </c>
      <c r="AB22" s="74">
        <v>0</v>
      </c>
      <c r="AC22" s="74">
        <f t="shared" si="9"/>
        <v>0</v>
      </c>
      <c r="AD22" s="74">
        <v>0</v>
      </c>
      <c r="AE22" s="74">
        <v>0</v>
      </c>
      <c r="AF22" s="74">
        <f t="shared" si="10"/>
        <v>236</v>
      </c>
      <c r="AG22" s="74">
        <v>236</v>
      </c>
      <c r="AH22" s="74">
        <v>0</v>
      </c>
      <c r="AI22" s="74">
        <v>0</v>
      </c>
      <c r="AJ22" s="74">
        <f t="shared" si="11"/>
        <v>375</v>
      </c>
      <c r="AK22" s="74">
        <v>0</v>
      </c>
      <c r="AL22" s="74">
        <v>274</v>
      </c>
      <c r="AM22" s="74">
        <v>19</v>
      </c>
      <c r="AN22" s="74">
        <v>0</v>
      </c>
      <c r="AO22" s="74">
        <v>0</v>
      </c>
      <c r="AP22" s="74">
        <v>0</v>
      </c>
      <c r="AQ22" s="74">
        <v>69</v>
      </c>
      <c r="AR22" s="74">
        <v>0</v>
      </c>
      <c r="AS22" s="74">
        <v>13</v>
      </c>
      <c r="AT22" s="74">
        <f t="shared" si="12"/>
        <v>141</v>
      </c>
      <c r="AU22" s="74">
        <v>0</v>
      </c>
      <c r="AV22" s="74">
        <v>135</v>
      </c>
      <c r="AW22" s="74">
        <v>6</v>
      </c>
      <c r="AX22" s="74">
        <v>0</v>
      </c>
      <c r="AY22" s="74">
        <v>0</v>
      </c>
      <c r="AZ22" s="74">
        <f t="shared" si="13"/>
        <v>217</v>
      </c>
      <c r="BA22" s="74">
        <v>217</v>
      </c>
      <c r="BB22" s="74">
        <v>0</v>
      </c>
      <c r="BC22" s="74">
        <v>0</v>
      </c>
    </row>
    <row r="23" spans="1:55" s="59" customFormat="1" ht="12" customHeight="1">
      <c r="A23" s="68" t="s">
        <v>85</v>
      </c>
      <c r="B23" s="115" t="s">
        <v>119</v>
      </c>
      <c r="C23" s="68" t="s">
        <v>120</v>
      </c>
      <c r="D23" s="74">
        <f t="shared" si="2"/>
        <v>5081</v>
      </c>
      <c r="E23" s="74">
        <f t="shared" si="3"/>
        <v>0</v>
      </c>
      <c r="F23" s="74">
        <v>0</v>
      </c>
      <c r="G23" s="74">
        <v>0</v>
      </c>
      <c r="H23" s="74">
        <f t="shared" si="4"/>
        <v>3060</v>
      </c>
      <c r="I23" s="74">
        <v>3060</v>
      </c>
      <c r="J23" s="74">
        <v>0</v>
      </c>
      <c r="K23" s="74">
        <f t="shared" si="5"/>
        <v>2021</v>
      </c>
      <c r="L23" s="74">
        <v>0</v>
      </c>
      <c r="M23" s="74">
        <v>2021</v>
      </c>
      <c r="N23" s="74">
        <f t="shared" si="6"/>
        <v>5081</v>
      </c>
      <c r="O23" s="74">
        <f t="shared" si="7"/>
        <v>3060</v>
      </c>
      <c r="P23" s="74">
        <v>0</v>
      </c>
      <c r="Q23" s="74">
        <v>0</v>
      </c>
      <c r="R23" s="74">
        <v>0</v>
      </c>
      <c r="S23" s="74">
        <v>3060</v>
      </c>
      <c r="T23" s="74">
        <v>0</v>
      </c>
      <c r="U23" s="74">
        <v>0</v>
      </c>
      <c r="V23" s="74">
        <f t="shared" si="8"/>
        <v>2021</v>
      </c>
      <c r="W23" s="74">
        <v>0</v>
      </c>
      <c r="X23" s="74">
        <v>0</v>
      </c>
      <c r="Y23" s="74">
        <v>0</v>
      </c>
      <c r="Z23" s="74">
        <v>2021</v>
      </c>
      <c r="AA23" s="74">
        <v>0</v>
      </c>
      <c r="AB23" s="74">
        <v>0</v>
      </c>
      <c r="AC23" s="74">
        <f t="shared" si="9"/>
        <v>0</v>
      </c>
      <c r="AD23" s="74">
        <v>0</v>
      </c>
      <c r="AE23" s="74">
        <v>0</v>
      </c>
      <c r="AF23" s="74">
        <f t="shared" si="10"/>
        <v>0</v>
      </c>
      <c r="AG23" s="74">
        <v>0</v>
      </c>
      <c r="AH23" s="74">
        <v>0</v>
      </c>
      <c r="AI23" s="74">
        <v>0</v>
      </c>
      <c r="AJ23" s="74">
        <f t="shared" si="11"/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2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v>0</v>
      </c>
      <c r="AZ23" s="74">
        <f t="shared" si="13"/>
        <v>0</v>
      </c>
      <c r="BA23" s="74">
        <v>0</v>
      </c>
      <c r="BB23" s="74">
        <v>0</v>
      </c>
      <c r="BC23" s="74">
        <v>0</v>
      </c>
    </row>
    <row r="24" spans="1:55" s="59" customFormat="1" ht="12" customHeight="1">
      <c r="A24" s="68" t="s">
        <v>85</v>
      </c>
      <c r="B24" s="115" t="s">
        <v>121</v>
      </c>
      <c r="C24" s="68" t="s">
        <v>122</v>
      </c>
      <c r="D24" s="74">
        <f t="shared" si="2"/>
        <v>18447</v>
      </c>
      <c r="E24" s="74">
        <f t="shared" si="3"/>
        <v>0</v>
      </c>
      <c r="F24" s="74">
        <v>0</v>
      </c>
      <c r="G24" s="74">
        <v>0</v>
      </c>
      <c r="H24" s="74">
        <f t="shared" si="4"/>
        <v>8424</v>
      </c>
      <c r="I24" s="74">
        <v>8424</v>
      </c>
      <c r="J24" s="74">
        <v>0</v>
      </c>
      <c r="K24" s="74">
        <f t="shared" si="5"/>
        <v>10023</v>
      </c>
      <c r="L24" s="74">
        <v>0</v>
      </c>
      <c r="M24" s="74">
        <v>10023</v>
      </c>
      <c r="N24" s="74">
        <f t="shared" si="6"/>
        <v>18558</v>
      </c>
      <c r="O24" s="74">
        <f t="shared" si="7"/>
        <v>8424</v>
      </c>
      <c r="P24" s="74">
        <v>8424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f t="shared" si="8"/>
        <v>10023</v>
      </c>
      <c r="W24" s="74">
        <v>10023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f t="shared" si="9"/>
        <v>111</v>
      </c>
      <c r="AD24" s="74">
        <v>111</v>
      </c>
      <c r="AE24" s="74">
        <v>0</v>
      </c>
      <c r="AF24" s="74">
        <f t="shared" si="10"/>
        <v>219</v>
      </c>
      <c r="AG24" s="74">
        <v>219</v>
      </c>
      <c r="AH24" s="74">
        <v>0</v>
      </c>
      <c r="AI24" s="74">
        <v>0</v>
      </c>
      <c r="AJ24" s="74">
        <f t="shared" si="11"/>
        <v>933</v>
      </c>
      <c r="AK24" s="74">
        <v>782</v>
      </c>
      <c r="AL24" s="74">
        <v>87</v>
      </c>
      <c r="AM24" s="74">
        <v>0</v>
      </c>
      <c r="AN24" s="74"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v>64</v>
      </c>
      <c r="AT24" s="74">
        <f t="shared" si="12"/>
        <v>155</v>
      </c>
      <c r="AU24" s="74">
        <v>155</v>
      </c>
      <c r="AV24" s="74">
        <v>0</v>
      </c>
      <c r="AW24" s="74">
        <v>0</v>
      </c>
      <c r="AX24" s="74">
        <v>0</v>
      </c>
      <c r="AY24" s="74">
        <v>0</v>
      </c>
      <c r="AZ24" s="74">
        <f t="shared" si="13"/>
        <v>16</v>
      </c>
      <c r="BA24" s="74">
        <v>16</v>
      </c>
      <c r="BB24" s="74">
        <v>0</v>
      </c>
      <c r="BC24" s="74">
        <v>0</v>
      </c>
    </row>
    <row r="25" spans="1:55" s="59" customFormat="1" ht="12" customHeight="1">
      <c r="A25" s="68" t="s">
        <v>85</v>
      </c>
      <c r="B25" s="115" t="s">
        <v>123</v>
      </c>
      <c r="C25" s="68" t="s">
        <v>124</v>
      </c>
      <c r="D25" s="74">
        <f t="shared" si="2"/>
        <v>21464</v>
      </c>
      <c r="E25" s="74">
        <f t="shared" si="3"/>
        <v>0</v>
      </c>
      <c r="F25" s="74">
        <v>0</v>
      </c>
      <c r="G25" s="74">
        <v>0</v>
      </c>
      <c r="H25" s="74">
        <f t="shared" si="4"/>
        <v>0</v>
      </c>
      <c r="I25" s="74">
        <v>0</v>
      </c>
      <c r="J25" s="74">
        <v>0</v>
      </c>
      <c r="K25" s="74">
        <f t="shared" si="5"/>
        <v>21464</v>
      </c>
      <c r="L25" s="74">
        <v>9180</v>
      </c>
      <c r="M25" s="74">
        <v>12284</v>
      </c>
      <c r="N25" s="74">
        <f t="shared" si="6"/>
        <v>21464</v>
      </c>
      <c r="O25" s="74">
        <f t="shared" si="7"/>
        <v>9180</v>
      </c>
      <c r="P25" s="74">
        <v>0</v>
      </c>
      <c r="Q25" s="74">
        <v>0</v>
      </c>
      <c r="R25" s="74">
        <v>0</v>
      </c>
      <c r="S25" s="74">
        <v>9180</v>
      </c>
      <c r="T25" s="74">
        <v>0</v>
      </c>
      <c r="U25" s="74">
        <v>0</v>
      </c>
      <c r="V25" s="74">
        <f t="shared" si="8"/>
        <v>12284</v>
      </c>
      <c r="W25" s="74">
        <v>2039</v>
      </c>
      <c r="X25" s="74">
        <v>0</v>
      </c>
      <c r="Y25" s="74">
        <v>0</v>
      </c>
      <c r="Z25" s="74">
        <v>10245</v>
      </c>
      <c r="AA25" s="74">
        <v>0</v>
      </c>
      <c r="AB25" s="74">
        <v>0</v>
      </c>
      <c r="AC25" s="74">
        <f t="shared" si="9"/>
        <v>0</v>
      </c>
      <c r="AD25" s="74">
        <v>0</v>
      </c>
      <c r="AE25" s="74">
        <v>0</v>
      </c>
      <c r="AF25" s="74">
        <f t="shared" si="10"/>
        <v>20</v>
      </c>
      <c r="AG25" s="74">
        <v>20</v>
      </c>
      <c r="AH25" s="74">
        <v>0</v>
      </c>
      <c r="AI25" s="74">
        <v>0</v>
      </c>
      <c r="AJ25" s="74">
        <f t="shared" si="11"/>
        <v>31</v>
      </c>
      <c r="AK25" s="74">
        <v>0</v>
      </c>
      <c r="AL25" s="74">
        <v>22</v>
      </c>
      <c r="AM25" s="74">
        <v>2</v>
      </c>
      <c r="AN25" s="74">
        <v>0</v>
      </c>
      <c r="AO25" s="74">
        <v>0</v>
      </c>
      <c r="AP25" s="74">
        <v>0</v>
      </c>
      <c r="AQ25" s="74">
        <v>6</v>
      </c>
      <c r="AR25" s="74">
        <v>0</v>
      </c>
      <c r="AS25" s="74">
        <v>1</v>
      </c>
      <c r="AT25" s="74">
        <f t="shared" si="12"/>
        <v>12</v>
      </c>
      <c r="AU25" s="74">
        <v>0</v>
      </c>
      <c r="AV25" s="74">
        <v>11</v>
      </c>
      <c r="AW25" s="74">
        <v>1</v>
      </c>
      <c r="AX25" s="74">
        <v>0</v>
      </c>
      <c r="AY25" s="74">
        <v>0</v>
      </c>
      <c r="AZ25" s="74">
        <f t="shared" si="13"/>
        <v>18</v>
      </c>
      <c r="BA25" s="74">
        <v>18</v>
      </c>
      <c r="BB25" s="74">
        <v>0</v>
      </c>
      <c r="BC25" s="74">
        <v>0</v>
      </c>
    </row>
    <row r="26" spans="1:55" s="59" customFormat="1" ht="12" customHeight="1">
      <c r="A26" s="68" t="s">
        <v>85</v>
      </c>
      <c r="B26" s="115" t="s">
        <v>125</v>
      </c>
      <c r="C26" s="68" t="s">
        <v>126</v>
      </c>
      <c r="D26" s="74">
        <f t="shared" si="2"/>
        <v>6210</v>
      </c>
      <c r="E26" s="74">
        <f t="shared" si="3"/>
        <v>0</v>
      </c>
      <c r="F26" s="74">
        <v>0</v>
      </c>
      <c r="G26" s="74">
        <v>0</v>
      </c>
      <c r="H26" s="74">
        <f t="shared" si="4"/>
        <v>2922</v>
      </c>
      <c r="I26" s="74">
        <v>2922</v>
      </c>
      <c r="J26" s="74">
        <v>0</v>
      </c>
      <c r="K26" s="74">
        <f t="shared" si="5"/>
        <v>3288</v>
      </c>
      <c r="L26" s="74">
        <v>0</v>
      </c>
      <c r="M26" s="74">
        <v>3288</v>
      </c>
      <c r="N26" s="74">
        <f t="shared" si="6"/>
        <v>6215</v>
      </c>
      <c r="O26" s="74">
        <f t="shared" si="7"/>
        <v>2922</v>
      </c>
      <c r="P26" s="74">
        <v>0</v>
      </c>
      <c r="Q26" s="74">
        <v>0</v>
      </c>
      <c r="R26" s="74">
        <v>0</v>
      </c>
      <c r="S26" s="74">
        <v>2922</v>
      </c>
      <c r="T26" s="74">
        <v>0</v>
      </c>
      <c r="U26" s="74">
        <v>0</v>
      </c>
      <c r="V26" s="74">
        <f t="shared" si="8"/>
        <v>3288</v>
      </c>
      <c r="W26" s="74">
        <v>0</v>
      </c>
      <c r="X26" s="74">
        <v>0</v>
      </c>
      <c r="Y26" s="74">
        <v>0</v>
      </c>
      <c r="Z26" s="74">
        <v>3288</v>
      </c>
      <c r="AA26" s="74">
        <v>0</v>
      </c>
      <c r="AB26" s="74">
        <v>0</v>
      </c>
      <c r="AC26" s="74">
        <f t="shared" si="9"/>
        <v>5</v>
      </c>
      <c r="AD26" s="74">
        <v>5</v>
      </c>
      <c r="AE26" s="74">
        <v>0</v>
      </c>
      <c r="AF26" s="74">
        <f t="shared" si="10"/>
        <v>0</v>
      </c>
      <c r="AG26" s="74">
        <v>0</v>
      </c>
      <c r="AH26" s="74">
        <v>0</v>
      </c>
      <c r="AI26" s="74">
        <v>0</v>
      </c>
      <c r="AJ26" s="74">
        <f t="shared" si="11"/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2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v>0</v>
      </c>
      <c r="AZ26" s="74">
        <f t="shared" si="13"/>
        <v>0</v>
      </c>
      <c r="BA26" s="74">
        <v>0</v>
      </c>
      <c r="BB26" s="74">
        <v>0</v>
      </c>
      <c r="BC26" s="74">
        <v>0</v>
      </c>
    </row>
    <row r="27" spans="1:55" s="59" customFormat="1" ht="12" customHeight="1">
      <c r="A27" s="68" t="s">
        <v>85</v>
      </c>
      <c r="B27" s="115" t="s">
        <v>127</v>
      </c>
      <c r="C27" s="68" t="s">
        <v>128</v>
      </c>
      <c r="D27" s="74">
        <f t="shared" si="2"/>
        <v>36130</v>
      </c>
      <c r="E27" s="74">
        <f t="shared" si="3"/>
        <v>0</v>
      </c>
      <c r="F27" s="74">
        <v>0</v>
      </c>
      <c r="G27" s="74">
        <v>0</v>
      </c>
      <c r="H27" s="74">
        <f t="shared" si="4"/>
        <v>0</v>
      </c>
      <c r="I27" s="74">
        <v>0</v>
      </c>
      <c r="J27" s="74">
        <v>0</v>
      </c>
      <c r="K27" s="74">
        <f t="shared" si="5"/>
        <v>36130</v>
      </c>
      <c r="L27" s="74">
        <v>22957</v>
      </c>
      <c r="M27" s="74">
        <v>13173</v>
      </c>
      <c r="N27" s="74">
        <f t="shared" si="6"/>
        <v>36130</v>
      </c>
      <c r="O27" s="74">
        <f t="shared" si="7"/>
        <v>22957</v>
      </c>
      <c r="P27" s="74">
        <v>22957</v>
      </c>
      <c r="Q27" s="74">
        <v>0</v>
      </c>
      <c r="R27" s="74">
        <v>0</v>
      </c>
      <c r="S27" s="74">
        <v>0</v>
      </c>
      <c r="T27" s="74">
        <v>0</v>
      </c>
      <c r="U27" s="74">
        <v>0</v>
      </c>
      <c r="V27" s="74">
        <f t="shared" si="8"/>
        <v>13173</v>
      </c>
      <c r="W27" s="74">
        <v>13173</v>
      </c>
      <c r="X27" s="74">
        <v>0</v>
      </c>
      <c r="Y27" s="74">
        <v>0</v>
      </c>
      <c r="Z27" s="74">
        <v>0</v>
      </c>
      <c r="AA27" s="74">
        <v>0</v>
      </c>
      <c r="AB27" s="74">
        <v>0</v>
      </c>
      <c r="AC27" s="74">
        <f t="shared" si="9"/>
        <v>0</v>
      </c>
      <c r="AD27" s="74">
        <v>0</v>
      </c>
      <c r="AE27" s="74">
        <v>0</v>
      </c>
      <c r="AF27" s="74">
        <f t="shared" si="10"/>
        <v>846</v>
      </c>
      <c r="AG27" s="74">
        <v>846</v>
      </c>
      <c r="AH27" s="74">
        <v>0</v>
      </c>
      <c r="AI27" s="74">
        <v>0</v>
      </c>
      <c r="AJ27" s="74">
        <f t="shared" si="11"/>
        <v>846</v>
      </c>
      <c r="AK27" s="74">
        <v>0</v>
      </c>
      <c r="AL27" s="74">
        <v>0</v>
      </c>
      <c r="AM27" s="74">
        <v>60</v>
      </c>
      <c r="AN27" s="74"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v>786</v>
      </c>
      <c r="AT27" s="74">
        <f t="shared" si="12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v>0</v>
      </c>
      <c r="AZ27" s="74">
        <f t="shared" si="13"/>
        <v>0</v>
      </c>
      <c r="BA27" s="74">
        <v>0</v>
      </c>
      <c r="BB27" s="74">
        <v>0</v>
      </c>
      <c r="BC27" s="74">
        <v>0</v>
      </c>
    </row>
    <row r="28" spans="1:55" s="59" customFormat="1" ht="12" customHeight="1">
      <c r="A28" s="68" t="s">
        <v>85</v>
      </c>
      <c r="B28" s="115" t="s">
        <v>129</v>
      </c>
      <c r="C28" s="68" t="s">
        <v>130</v>
      </c>
      <c r="D28" s="74">
        <f t="shared" si="2"/>
        <v>458</v>
      </c>
      <c r="E28" s="74">
        <f t="shared" si="3"/>
        <v>381</v>
      </c>
      <c r="F28" s="74">
        <v>381</v>
      </c>
      <c r="G28" s="74">
        <v>0</v>
      </c>
      <c r="H28" s="74">
        <f t="shared" si="4"/>
        <v>0</v>
      </c>
      <c r="I28" s="74">
        <v>0</v>
      </c>
      <c r="J28" s="74">
        <v>0</v>
      </c>
      <c r="K28" s="74">
        <f t="shared" si="5"/>
        <v>77</v>
      </c>
      <c r="L28" s="74">
        <v>0</v>
      </c>
      <c r="M28" s="74">
        <v>77</v>
      </c>
      <c r="N28" s="74">
        <f t="shared" si="6"/>
        <v>458</v>
      </c>
      <c r="O28" s="74">
        <f t="shared" si="7"/>
        <v>381</v>
      </c>
      <c r="P28" s="74">
        <v>381</v>
      </c>
      <c r="Q28" s="74">
        <v>0</v>
      </c>
      <c r="R28" s="74">
        <v>0</v>
      </c>
      <c r="S28" s="74">
        <v>0</v>
      </c>
      <c r="T28" s="74">
        <v>0</v>
      </c>
      <c r="U28" s="74">
        <v>0</v>
      </c>
      <c r="V28" s="74">
        <f t="shared" si="8"/>
        <v>77</v>
      </c>
      <c r="W28" s="74">
        <v>77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  <c r="AC28" s="74">
        <f t="shared" si="9"/>
        <v>0</v>
      </c>
      <c r="AD28" s="74">
        <v>0</v>
      </c>
      <c r="AE28" s="74">
        <v>0</v>
      </c>
      <c r="AF28" s="74">
        <f t="shared" si="10"/>
        <v>11</v>
      </c>
      <c r="AG28" s="74">
        <v>11</v>
      </c>
      <c r="AH28" s="74">
        <v>0</v>
      </c>
      <c r="AI28" s="74">
        <v>0</v>
      </c>
      <c r="AJ28" s="74">
        <f t="shared" si="11"/>
        <v>11</v>
      </c>
      <c r="AK28" s="74">
        <v>0</v>
      </c>
      <c r="AL28" s="74">
        <v>0</v>
      </c>
      <c r="AM28" s="74">
        <v>11</v>
      </c>
      <c r="AN28" s="74"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2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v>0</v>
      </c>
      <c r="AZ28" s="74">
        <f t="shared" si="13"/>
        <v>0</v>
      </c>
      <c r="BA28" s="74">
        <v>0</v>
      </c>
      <c r="BB28" s="74">
        <v>0</v>
      </c>
      <c r="BC28" s="74">
        <v>0</v>
      </c>
    </row>
    <row r="29" spans="1:55" s="59" customFormat="1" ht="12" customHeight="1">
      <c r="A29" s="68" t="s">
        <v>85</v>
      </c>
      <c r="B29" s="115" t="s">
        <v>131</v>
      </c>
      <c r="C29" s="68" t="s">
        <v>132</v>
      </c>
      <c r="D29" s="74">
        <f t="shared" si="2"/>
        <v>21122</v>
      </c>
      <c r="E29" s="74">
        <f t="shared" si="3"/>
        <v>0</v>
      </c>
      <c r="F29" s="74">
        <v>0</v>
      </c>
      <c r="G29" s="74">
        <v>0</v>
      </c>
      <c r="H29" s="74">
        <f t="shared" si="4"/>
        <v>7630</v>
      </c>
      <c r="I29" s="74">
        <v>7630</v>
      </c>
      <c r="J29" s="74">
        <v>0</v>
      </c>
      <c r="K29" s="74">
        <f t="shared" si="5"/>
        <v>13492</v>
      </c>
      <c r="L29" s="74">
        <v>0</v>
      </c>
      <c r="M29" s="74">
        <v>13492</v>
      </c>
      <c r="N29" s="74">
        <f t="shared" si="6"/>
        <v>21122</v>
      </c>
      <c r="O29" s="74">
        <f t="shared" si="7"/>
        <v>7630</v>
      </c>
      <c r="P29" s="74">
        <v>7630</v>
      </c>
      <c r="Q29" s="74">
        <v>0</v>
      </c>
      <c r="R29" s="74">
        <v>0</v>
      </c>
      <c r="S29" s="74">
        <v>0</v>
      </c>
      <c r="T29" s="74">
        <v>0</v>
      </c>
      <c r="U29" s="74">
        <v>0</v>
      </c>
      <c r="V29" s="74">
        <f t="shared" si="8"/>
        <v>13492</v>
      </c>
      <c r="W29" s="74">
        <v>13492</v>
      </c>
      <c r="X29" s="74">
        <v>0</v>
      </c>
      <c r="Y29" s="74">
        <v>0</v>
      </c>
      <c r="Z29" s="74">
        <v>0</v>
      </c>
      <c r="AA29" s="74">
        <v>0</v>
      </c>
      <c r="AB29" s="74">
        <v>0</v>
      </c>
      <c r="AC29" s="74">
        <f t="shared" si="9"/>
        <v>0</v>
      </c>
      <c r="AD29" s="74">
        <v>0</v>
      </c>
      <c r="AE29" s="74">
        <v>0</v>
      </c>
      <c r="AF29" s="74">
        <f t="shared" si="10"/>
        <v>598</v>
      </c>
      <c r="AG29" s="74">
        <v>598</v>
      </c>
      <c r="AH29" s="74">
        <v>0</v>
      </c>
      <c r="AI29" s="74">
        <v>0</v>
      </c>
      <c r="AJ29" s="74">
        <f t="shared" si="11"/>
        <v>598</v>
      </c>
      <c r="AK29" s="74">
        <v>0</v>
      </c>
      <c r="AL29" s="74">
        <v>0</v>
      </c>
      <c r="AM29" s="74">
        <v>25</v>
      </c>
      <c r="AN29" s="74">
        <v>573</v>
      </c>
      <c r="AO29" s="74"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2"/>
        <v>4</v>
      </c>
      <c r="AU29" s="74">
        <v>0</v>
      </c>
      <c r="AV29" s="74">
        <v>0</v>
      </c>
      <c r="AW29" s="74">
        <v>4</v>
      </c>
      <c r="AX29" s="74">
        <v>0</v>
      </c>
      <c r="AY29" s="74">
        <v>0</v>
      </c>
      <c r="AZ29" s="74">
        <f t="shared" si="13"/>
        <v>0</v>
      </c>
      <c r="BA29" s="74">
        <v>0</v>
      </c>
      <c r="BB29" s="74">
        <v>0</v>
      </c>
      <c r="BC29" s="74">
        <v>0</v>
      </c>
    </row>
    <row r="30" spans="1:55" s="59" customFormat="1" ht="12" customHeight="1">
      <c r="A30" s="68" t="s">
        <v>85</v>
      </c>
      <c r="B30" s="115" t="s">
        <v>133</v>
      </c>
      <c r="C30" s="68" t="s">
        <v>134</v>
      </c>
      <c r="D30" s="74">
        <f t="shared" si="2"/>
        <v>27712</v>
      </c>
      <c r="E30" s="74">
        <f t="shared" si="3"/>
        <v>0</v>
      </c>
      <c r="F30" s="74">
        <v>0</v>
      </c>
      <c r="G30" s="74">
        <v>0</v>
      </c>
      <c r="H30" s="74">
        <f t="shared" si="4"/>
        <v>13026</v>
      </c>
      <c r="I30" s="74">
        <v>13026</v>
      </c>
      <c r="J30" s="74">
        <v>0</v>
      </c>
      <c r="K30" s="74">
        <f t="shared" si="5"/>
        <v>14686</v>
      </c>
      <c r="L30" s="74">
        <v>0</v>
      </c>
      <c r="M30" s="74">
        <v>14686</v>
      </c>
      <c r="N30" s="74">
        <f t="shared" si="6"/>
        <v>27712</v>
      </c>
      <c r="O30" s="74">
        <f t="shared" si="7"/>
        <v>13026</v>
      </c>
      <c r="P30" s="74">
        <v>13026</v>
      </c>
      <c r="Q30" s="74">
        <v>0</v>
      </c>
      <c r="R30" s="74">
        <v>0</v>
      </c>
      <c r="S30" s="74">
        <v>0</v>
      </c>
      <c r="T30" s="74">
        <v>0</v>
      </c>
      <c r="U30" s="74">
        <v>0</v>
      </c>
      <c r="V30" s="74">
        <f t="shared" si="8"/>
        <v>14686</v>
      </c>
      <c r="W30" s="74">
        <v>14686</v>
      </c>
      <c r="X30" s="74">
        <v>0</v>
      </c>
      <c r="Y30" s="74">
        <v>0</v>
      </c>
      <c r="Z30" s="74">
        <v>0</v>
      </c>
      <c r="AA30" s="74">
        <v>0</v>
      </c>
      <c r="AB30" s="74">
        <v>0</v>
      </c>
      <c r="AC30" s="74">
        <f t="shared" si="9"/>
        <v>0</v>
      </c>
      <c r="AD30" s="74">
        <v>0</v>
      </c>
      <c r="AE30" s="74">
        <v>0</v>
      </c>
      <c r="AF30" s="74">
        <f t="shared" si="10"/>
        <v>784</v>
      </c>
      <c r="AG30" s="74">
        <v>784</v>
      </c>
      <c r="AH30" s="74">
        <v>0</v>
      </c>
      <c r="AI30" s="74">
        <v>0</v>
      </c>
      <c r="AJ30" s="74">
        <f t="shared" si="11"/>
        <v>784</v>
      </c>
      <c r="AK30" s="74">
        <v>0</v>
      </c>
      <c r="AL30" s="74">
        <v>0</v>
      </c>
      <c r="AM30" s="74">
        <v>33</v>
      </c>
      <c r="AN30" s="74">
        <v>751</v>
      </c>
      <c r="AO30" s="74"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2"/>
        <v>5</v>
      </c>
      <c r="AU30" s="74">
        <v>0</v>
      </c>
      <c r="AV30" s="74">
        <v>0</v>
      </c>
      <c r="AW30" s="74">
        <v>5</v>
      </c>
      <c r="AX30" s="74">
        <v>0</v>
      </c>
      <c r="AY30" s="74">
        <v>0</v>
      </c>
      <c r="AZ30" s="74">
        <f t="shared" si="13"/>
        <v>0</v>
      </c>
      <c r="BA30" s="74">
        <v>0</v>
      </c>
      <c r="BB30" s="74">
        <v>0</v>
      </c>
      <c r="BC30" s="74">
        <v>0</v>
      </c>
    </row>
    <row r="31" spans="1:55" s="59" customFormat="1" ht="12" customHeight="1">
      <c r="A31" s="68" t="s">
        <v>85</v>
      </c>
      <c r="B31" s="115" t="s">
        <v>135</v>
      </c>
      <c r="C31" s="68" t="s">
        <v>136</v>
      </c>
      <c r="D31" s="74">
        <f t="shared" si="2"/>
        <v>13374</v>
      </c>
      <c r="E31" s="74">
        <f t="shared" si="3"/>
        <v>67</v>
      </c>
      <c r="F31" s="74">
        <v>67</v>
      </c>
      <c r="G31" s="74">
        <v>0</v>
      </c>
      <c r="H31" s="74">
        <f t="shared" si="4"/>
        <v>4621</v>
      </c>
      <c r="I31" s="74">
        <v>4621</v>
      </c>
      <c r="J31" s="74">
        <v>0</v>
      </c>
      <c r="K31" s="74">
        <f t="shared" si="5"/>
        <v>8686</v>
      </c>
      <c r="L31" s="74">
        <v>0</v>
      </c>
      <c r="M31" s="74">
        <v>8686</v>
      </c>
      <c r="N31" s="74">
        <f t="shared" si="6"/>
        <v>13374</v>
      </c>
      <c r="O31" s="74">
        <f t="shared" si="7"/>
        <v>4688</v>
      </c>
      <c r="P31" s="74">
        <v>4688</v>
      </c>
      <c r="Q31" s="74">
        <v>0</v>
      </c>
      <c r="R31" s="74">
        <v>0</v>
      </c>
      <c r="S31" s="74">
        <v>0</v>
      </c>
      <c r="T31" s="74">
        <v>0</v>
      </c>
      <c r="U31" s="74">
        <v>0</v>
      </c>
      <c r="V31" s="74">
        <f t="shared" si="8"/>
        <v>8686</v>
      </c>
      <c r="W31" s="74">
        <v>8686</v>
      </c>
      <c r="X31" s="74">
        <v>0</v>
      </c>
      <c r="Y31" s="74">
        <v>0</v>
      </c>
      <c r="Z31" s="74">
        <v>0</v>
      </c>
      <c r="AA31" s="74">
        <v>0</v>
      </c>
      <c r="AB31" s="74">
        <v>0</v>
      </c>
      <c r="AC31" s="74">
        <f t="shared" si="9"/>
        <v>0</v>
      </c>
      <c r="AD31" s="74">
        <v>0</v>
      </c>
      <c r="AE31" s="74">
        <v>0</v>
      </c>
      <c r="AF31" s="74">
        <f t="shared" si="10"/>
        <v>585</v>
      </c>
      <c r="AG31" s="74">
        <v>585</v>
      </c>
      <c r="AH31" s="74">
        <v>0</v>
      </c>
      <c r="AI31" s="74">
        <v>0</v>
      </c>
      <c r="AJ31" s="74">
        <f t="shared" si="11"/>
        <v>585</v>
      </c>
      <c r="AK31" s="74">
        <v>0</v>
      </c>
      <c r="AL31" s="74">
        <v>0</v>
      </c>
      <c r="AM31" s="74">
        <v>508</v>
      </c>
      <c r="AN31" s="74"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v>77</v>
      </c>
      <c r="AT31" s="74">
        <f t="shared" si="12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v>0</v>
      </c>
      <c r="AZ31" s="74">
        <f t="shared" si="13"/>
        <v>0</v>
      </c>
      <c r="BA31" s="74">
        <v>0</v>
      </c>
      <c r="BB31" s="74">
        <v>0</v>
      </c>
      <c r="BC31" s="74">
        <v>0</v>
      </c>
    </row>
    <row r="32" spans="1:55" s="59" customFormat="1" ht="12" customHeight="1">
      <c r="A32" s="68" t="s">
        <v>85</v>
      </c>
      <c r="B32" s="115" t="s">
        <v>137</v>
      </c>
      <c r="C32" s="68" t="s">
        <v>138</v>
      </c>
      <c r="D32" s="74">
        <f t="shared" si="2"/>
        <v>3814</v>
      </c>
      <c r="E32" s="74">
        <f t="shared" si="3"/>
        <v>0</v>
      </c>
      <c r="F32" s="74">
        <v>0</v>
      </c>
      <c r="G32" s="74">
        <v>0</v>
      </c>
      <c r="H32" s="74">
        <f t="shared" si="4"/>
        <v>1499</v>
      </c>
      <c r="I32" s="74">
        <v>1499</v>
      </c>
      <c r="J32" s="74">
        <v>0</v>
      </c>
      <c r="K32" s="74">
        <f t="shared" si="5"/>
        <v>2315</v>
      </c>
      <c r="L32" s="74">
        <v>0</v>
      </c>
      <c r="M32" s="74">
        <v>2315</v>
      </c>
      <c r="N32" s="74">
        <f t="shared" si="6"/>
        <v>3814</v>
      </c>
      <c r="O32" s="74">
        <f t="shared" si="7"/>
        <v>1499</v>
      </c>
      <c r="P32" s="74">
        <v>0</v>
      </c>
      <c r="Q32" s="74">
        <v>0</v>
      </c>
      <c r="R32" s="74">
        <v>0</v>
      </c>
      <c r="S32" s="74">
        <v>1499</v>
      </c>
      <c r="T32" s="74">
        <v>0</v>
      </c>
      <c r="U32" s="74">
        <v>0</v>
      </c>
      <c r="V32" s="74">
        <f t="shared" si="8"/>
        <v>2315</v>
      </c>
      <c r="W32" s="74">
        <v>0</v>
      </c>
      <c r="X32" s="74">
        <v>0</v>
      </c>
      <c r="Y32" s="74">
        <v>0</v>
      </c>
      <c r="Z32" s="74">
        <v>2315</v>
      </c>
      <c r="AA32" s="74">
        <v>0</v>
      </c>
      <c r="AB32" s="74">
        <v>0</v>
      </c>
      <c r="AC32" s="74">
        <f t="shared" si="9"/>
        <v>0</v>
      </c>
      <c r="AD32" s="74">
        <v>0</v>
      </c>
      <c r="AE32" s="74">
        <v>0</v>
      </c>
      <c r="AF32" s="74">
        <f t="shared" si="10"/>
        <v>0</v>
      </c>
      <c r="AG32" s="74">
        <v>0</v>
      </c>
      <c r="AH32" s="74">
        <v>0</v>
      </c>
      <c r="AI32" s="74">
        <v>0</v>
      </c>
      <c r="AJ32" s="74">
        <f t="shared" si="11"/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2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v>0</v>
      </c>
      <c r="AZ32" s="74">
        <f t="shared" si="13"/>
        <v>0</v>
      </c>
      <c r="BA32" s="74">
        <v>0</v>
      </c>
      <c r="BB32" s="74">
        <v>0</v>
      </c>
      <c r="BC32" s="74">
        <v>0</v>
      </c>
    </row>
    <row r="33" spans="1:55" s="59" customFormat="1" ht="12" customHeight="1">
      <c r="A33" s="68" t="s">
        <v>85</v>
      </c>
      <c r="B33" s="115" t="s">
        <v>139</v>
      </c>
      <c r="C33" s="68" t="s">
        <v>140</v>
      </c>
      <c r="D33" s="74">
        <f t="shared" si="2"/>
        <v>10926</v>
      </c>
      <c r="E33" s="74">
        <f t="shared" si="3"/>
        <v>0</v>
      </c>
      <c r="F33" s="74">
        <v>0</v>
      </c>
      <c r="G33" s="74">
        <v>0</v>
      </c>
      <c r="H33" s="74">
        <f t="shared" si="4"/>
        <v>5298</v>
      </c>
      <c r="I33" s="74">
        <v>5298</v>
      </c>
      <c r="J33" s="74">
        <v>0</v>
      </c>
      <c r="K33" s="74">
        <f t="shared" si="5"/>
        <v>5628</v>
      </c>
      <c r="L33" s="74">
        <v>0</v>
      </c>
      <c r="M33" s="74">
        <v>5628</v>
      </c>
      <c r="N33" s="74">
        <f t="shared" si="6"/>
        <v>10926</v>
      </c>
      <c r="O33" s="74">
        <f t="shared" si="7"/>
        <v>5298</v>
      </c>
      <c r="P33" s="74">
        <v>5298</v>
      </c>
      <c r="Q33" s="74">
        <v>0</v>
      </c>
      <c r="R33" s="74">
        <v>0</v>
      </c>
      <c r="S33" s="74">
        <v>0</v>
      </c>
      <c r="T33" s="74">
        <v>0</v>
      </c>
      <c r="U33" s="74">
        <v>0</v>
      </c>
      <c r="V33" s="74">
        <f t="shared" si="8"/>
        <v>5628</v>
      </c>
      <c r="W33" s="74">
        <v>5628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74">
        <f t="shared" si="9"/>
        <v>0</v>
      </c>
      <c r="AD33" s="74">
        <v>0</v>
      </c>
      <c r="AE33" s="74">
        <v>0</v>
      </c>
      <c r="AF33" s="74">
        <f t="shared" si="10"/>
        <v>257</v>
      </c>
      <c r="AG33" s="74">
        <v>257</v>
      </c>
      <c r="AH33" s="74">
        <v>0</v>
      </c>
      <c r="AI33" s="74">
        <v>0</v>
      </c>
      <c r="AJ33" s="74">
        <f t="shared" si="11"/>
        <v>257</v>
      </c>
      <c r="AK33" s="74">
        <v>0</v>
      </c>
      <c r="AL33" s="74">
        <v>0</v>
      </c>
      <c r="AM33" s="74">
        <v>18</v>
      </c>
      <c r="AN33" s="74"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v>239</v>
      </c>
      <c r="AT33" s="74">
        <f t="shared" si="12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v>0</v>
      </c>
      <c r="AZ33" s="74">
        <f t="shared" si="13"/>
        <v>0</v>
      </c>
      <c r="BA33" s="74">
        <v>0</v>
      </c>
      <c r="BB33" s="74">
        <v>0</v>
      </c>
      <c r="BC33" s="74">
        <v>0</v>
      </c>
    </row>
    <row r="34" spans="1:55" s="59" customFormat="1" ht="12" customHeight="1">
      <c r="A34" s="68" t="s">
        <v>85</v>
      </c>
      <c r="B34" s="115" t="s">
        <v>141</v>
      </c>
      <c r="C34" s="68" t="s">
        <v>142</v>
      </c>
      <c r="D34" s="74">
        <f t="shared" si="2"/>
        <v>14017</v>
      </c>
      <c r="E34" s="74">
        <f t="shared" si="3"/>
        <v>0</v>
      </c>
      <c r="F34" s="74">
        <v>0</v>
      </c>
      <c r="G34" s="74">
        <v>0</v>
      </c>
      <c r="H34" s="74">
        <f t="shared" si="4"/>
        <v>0</v>
      </c>
      <c r="I34" s="74">
        <v>0</v>
      </c>
      <c r="J34" s="74">
        <v>0</v>
      </c>
      <c r="K34" s="74">
        <f t="shared" si="5"/>
        <v>14017</v>
      </c>
      <c r="L34" s="74">
        <v>6856</v>
      </c>
      <c r="M34" s="74">
        <v>7161</v>
      </c>
      <c r="N34" s="74">
        <f t="shared" si="6"/>
        <v>14017</v>
      </c>
      <c r="O34" s="74">
        <f t="shared" si="7"/>
        <v>6856</v>
      </c>
      <c r="P34" s="74">
        <v>6856</v>
      </c>
      <c r="Q34" s="74">
        <v>0</v>
      </c>
      <c r="R34" s="74">
        <v>0</v>
      </c>
      <c r="S34" s="74">
        <v>0</v>
      </c>
      <c r="T34" s="74">
        <v>0</v>
      </c>
      <c r="U34" s="74">
        <v>0</v>
      </c>
      <c r="V34" s="74">
        <f t="shared" si="8"/>
        <v>7161</v>
      </c>
      <c r="W34" s="74">
        <v>7161</v>
      </c>
      <c r="X34" s="74">
        <v>0</v>
      </c>
      <c r="Y34" s="74">
        <v>0</v>
      </c>
      <c r="Z34" s="74">
        <v>0</v>
      </c>
      <c r="AA34" s="74">
        <v>0</v>
      </c>
      <c r="AB34" s="74">
        <v>0</v>
      </c>
      <c r="AC34" s="74">
        <f t="shared" si="9"/>
        <v>0</v>
      </c>
      <c r="AD34" s="74">
        <v>0</v>
      </c>
      <c r="AE34" s="74">
        <v>0</v>
      </c>
      <c r="AF34" s="74">
        <f t="shared" si="10"/>
        <v>397</v>
      </c>
      <c r="AG34" s="74">
        <v>397</v>
      </c>
      <c r="AH34" s="74">
        <v>0</v>
      </c>
      <c r="AI34" s="74">
        <v>0</v>
      </c>
      <c r="AJ34" s="74">
        <f t="shared" si="11"/>
        <v>397</v>
      </c>
      <c r="AK34" s="74">
        <v>0</v>
      </c>
      <c r="AL34" s="74">
        <v>0</v>
      </c>
      <c r="AM34" s="74">
        <v>17</v>
      </c>
      <c r="AN34" s="74">
        <v>380</v>
      </c>
      <c r="AO34" s="74"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2"/>
        <v>3</v>
      </c>
      <c r="AU34" s="74">
        <v>0</v>
      </c>
      <c r="AV34" s="74">
        <v>0</v>
      </c>
      <c r="AW34" s="74">
        <v>3</v>
      </c>
      <c r="AX34" s="74">
        <v>0</v>
      </c>
      <c r="AY34" s="74">
        <v>0</v>
      </c>
      <c r="AZ34" s="74">
        <f t="shared" si="13"/>
        <v>0</v>
      </c>
      <c r="BA34" s="74">
        <v>0</v>
      </c>
      <c r="BB34" s="74">
        <v>0</v>
      </c>
      <c r="BC34" s="74">
        <v>0</v>
      </c>
    </row>
    <row r="35" spans="1:55" s="59" customFormat="1" ht="12" customHeight="1">
      <c r="A35" s="68" t="s">
        <v>85</v>
      </c>
      <c r="B35" s="115" t="s">
        <v>143</v>
      </c>
      <c r="C35" s="68" t="s">
        <v>144</v>
      </c>
      <c r="D35" s="74">
        <f t="shared" si="2"/>
        <v>17130</v>
      </c>
      <c r="E35" s="74">
        <f t="shared" si="3"/>
        <v>0</v>
      </c>
      <c r="F35" s="74">
        <v>0</v>
      </c>
      <c r="G35" s="74">
        <v>0</v>
      </c>
      <c r="H35" s="74">
        <f t="shared" si="4"/>
        <v>9008</v>
      </c>
      <c r="I35" s="74">
        <v>9008</v>
      </c>
      <c r="J35" s="74">
        <v>0</v>
      </c>
      <c r="K35" s="74">
        <f t="shared" si="5"/>
        <v>8122</v>
      </c>
      <c r="L35" s="74">
        <v>0</v>
      </c>
      <c r="M35" s="74">
        <v>8122</v>
      </c>
      <c r="N35" s="74">
        <f t="shared" si="6"/>
        <v>17152</v>
      </c>
      <c r="O35" s="74">
        <f t="shared" si="7"/>
        <v>9008</v>
      </c>
      <c r="P35" s="74">
        <v>0</v>
      </c>
      <c r="Q35" s="74">
        <v>0</v>
      </c>
      <c r="R35" s="74">
        <v>0</v>
      </c>
      <c r="S35" s="74">
        <v>9008</v>
      </c>
      <c r="T35" s="74">
        <v>0</v>
      </c>
      <c r="U35" s="74">
        <v>0</v>
      </c>
      <c r="V35" s="74">
        <f t="shared" si="8"/>
        <v>8122</v>
      </c>
      <c r="W35" s="74">
        <v>0</v>
      </c>
      <c r="X35" s="74">
        <v>0</v>
      </c>
      <c r="Y35" s="74">
        <v>0</v>
      </c>
      <c r="Z35" s="74">
        <v>8122</v>
      </c>
      <c r="AA35" s="74">
        <v>0</v>
      </c>
      <c r="AB35" s="74">
        <v>0</v>
      </c>
      <c r="AC35" s="74">
        <f t="shared" si="9"/>
        <v>22</v>
      </c>
      <c r="AD35" s="74">
        <v>22</v>
      </c>
      <c r="AE35" s="74">
        <v>0</v>
      </c>
      <c r="AF35" s="74">
        <f t="shared" si="10"/>
        <v>0</v>
      </c>
      <c r="AG35" s="74">
        <v>0</v>
      </c>
      <c r="AH35" s="74">
        <v>0</v>
      </c>
      <c r="AI35" s="74">
        <v>0</v>
      </c>
      <c r="AJ35" s="74">
        <f t="shared" si="11"/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2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v>0</v>
      </c>
      <c r="AZ35" s="74">
        <f t="shared" si="13"/>
        <v>0</v>
      </c>
      <c r="BA35" s="74">
        <v>0</v>
      </c>
      <c r="BB35" s="74">
        <v>0</v>
      </c>
      <c r="BC35" s="74">
        <v>0</v>
      </c>
    </row>
    <row r="36" spans="1:55" s="59" customFormat="1" ht="12" customHeight="1">
      <c r="A36" s="68" t="s">
        <v>85</v>
      </c>
      <c r="B36" s="115" t="s">
        <v>145</v>
      </c>
      <c r="C36" s="68" t="s">
        <v>146</v>
      </c>
      <c r="D36" s="74">
        <f t="shared" si="2"/>
        <v>24895</v>
      </c>
      <c r="E36" s="74">
        <f t="shared" si="3"/>
        <v>0</v>
      </c>
      <c r="F36" s="74">
        <v>0</v>
      </c>
      <c r="G36" s="74">
        <v>0</v>
      </c>
      <c r="H36" s="74">
        <f t="shared" si="4"/>
        <v>16057</v>
      </c>
      <c r="I36" s="74">
        <v>16057</v>
      </c>
      <c r="J36" s="74">
        <v>0</v>
      </c>
      <c r="K36" s="74">
        <f t="shared" si="5"/>
        <v>8838</v>
      </c>
      <c r="L36" s="74">
        <v>0</v>
      </c>
      <c r="M36" s="74">
        <v>8838</v>
      </c>
      <c r="N36" s="74">
        <f t="shared" si="6"/>
        <v>24895</v>
      </c>
      <c r="O36" s="74">
        <f t="shared" si="7"/>
        <v>16057</v>
      </c>
      <c r="P36" s="74">
        <v>16057</v>
      </c>
      <c r="Q36" s="74">
        <v>0</v>
      </c>
      <c r="R36" s="74">
        <v>0</v>
      </c>
      <c r="S36" s="74">
        <v>0</v>
      </c>
      <c r="T36" s="74">
        <v>0</v>
      </c>
      <c r="U36" s="74">
        <v>0</v>
      </c>
      <c r="V36" s="74">
        <f t="shared" si="8"/>
        <v>8838</v>
      </c>
      <c r="W36" s="74">
        <v>8838</v>
      </c>
      <c r="X36" s="74">
        <v>0</v>
      </c>
      <c r="Y36" s="74">
        <v>0</v>
      </c>
      <c r="Z36" s="74">
        <v>0</v>
      </c>
      <c r="AA36" s="74">
        <v>0</v>
      </c>
      <c r="AB36" s="74">
        <v>0</v>
      </c>
      <c r="AC36" s="74">
        <f t="shared" si="9"/>
        <v>0</v>
      </c>
      <c r="AD36" s="74">
        <v>0</v>
      </c>
      <c r="AE36" s="74">
        <v>0</v>
      </c>
      <c r="AF36" s="74">
        <f t="shared" si="10"/>
        <v>746</v>
      </c>
      <c r="AG36" s="74">
        <v>746</v>
      </c>
      <c r="AH36" s="74">
        <v>0</v>
      </c>
      <c r="AI36" s="74">
        <v>0</v>
      </c>
      <c r="AJ36" s="74">
        <f t="shared" si="11"/>
        <v>746</v>
      </c>
      <c r="AK36" s="74">
        <v>0</v>
      </c>
      <c r="AL36" s="74">
        <v>0</v>
      </c>
      <c r="AM36" s="74">
        <v>54</v>
      </c>
      <c r="AN36" s="74">
        <v>0</v>
      </c>
      <c r="AO36" s="74">
        <v>0</v>
      </c>
      <c r="AP36" s="74">
        <v>0</v>
      </c>
      <c r="AQ36" s="74">
        <v>0</v>
      </c>
      <c r="AR36" s="74">
        <v>0</v>
      </c>
      <c r="AS36" s="74">
        <v>692</v>
      </c>
      <c r="AT36" s="74">
        <f t="shared" si="12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v>0</v>
      </c>
      <c r="AZ36" s="74">
        <f t="shared" si="13"/>
        <v>0</v>
      </c>
      <c r="BA36" s="74">
        <v>0</v>
      </c>
      <c r="BB36" s="74">
        <v>0</v>
      </c>
      <c r="BC36" s="74">
        <v>0</v>
      </c>
    </row>
    <row r="37" spans="1:55" s="59" customFormat="1" ht="12" customHeight="1">
      <c r="A37" s="68" t="s">
        <v>85</v>
      </c>
      <c r="B37" s="115" t="s">
        <v>147</v>
      </c>
      <c r="C37" s="68" t="s">
        <v>148</v>
      </c>
      <c r="D37" s="74">
        <f t="shared" si="2"/>
        <v>1909</v>
      </c>
      <c r="E37" s="74">
        <f t="shared" si="3"/>
        <v>0</v>
      </c>
      <c r="F37" s="74">
        <v>0</v>
      </c>
      <c r="G37" s="74">
        <v>0</v>
      </c>
      <c r="H37" s="74">
        <f t="shared" si="4"/>
        <v>904</v>
      </c>
      <c r="I37" s="74">
        <v>904</v>
      </c>
      <c r="J37" s="74">
        <v>0</v>
      </c>
      <c r="K37" s="74">
        <f t="shared" si="5"/>
        <v>1005</v>
      </c>
      <c r="L37" s="74">
        <v>0</v>
      </c>
      <c r="M37" s="74">
        <v>1005</v>
      </c>
      <c r="N37" s="74">
        <f t="shared" si="6"/>
        <v>1909</v>
      </c>
      <c r="O37" s="74">
        <f t="shared" si="7"/>
        <v>904</v>
      </c>
      <c r="P37" s="74">
        <v>0</v>
      </c>
      <c r="Q37" s="74">
        <v>0</v>
      </c>
      <c r="R37" s="74">
        <v>0</v>
      </c>
      <c r="S37" s="74">
        <v>904</v>
      </c>
      <c r="T37" s="74">
        <v>0</v>
      </c>
      <c r="U37" s="74">
        <v>0</v>
      </c>
      <c r="V37" s="74">
        <f t="shared" si="8"/>
        <v>1005</v>
      </c>
      <c r="W37" s="74">
        <v>0</v>
      </c>
      <c r="X37" s="74">
        <v>0</v>
      </c>
      <c r="Y37" s="74">
        <v>0</v>
      </c>
      <c r="Z37" s="74">
        <v>1005</v>
      </c>
      <c r="AA37" s="74">
        <v>0</v>
      </c>
      <c r="AB37" s="74">
        <v>0</v>
      </c>
      <c r="AC37" s="74">
        <f t="shared" si="9"/>
        <v>0</v>
      </c>
      <c r="AD37" s="74">
        <v>0</v>
      </c>
      <c r="AE37" s="74">
        <v>0</v>
      </c>
      <c r="AF37" s="74">
        <f t="shared" si="10"/>
        <v>0</v>
      </c>
      <c r="AG37" s="74">
        <v>0</v>
      </c>
      <c r="AH37" s="74">
        <v>0</v>
      </c>
      <c r="AI37" s="74">
        <v>0</v>
      </c>
      <c r="AJ37" s="74">
        <f t="shared" si="11"/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2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v>0</v>
      </c>
      <c r="AZ37" s="74">
        <f t="shared" si="13"/>
        <v>0</v>
      </c>
      <c r="BA37" s="74">
        <v>0</v>
      </c>
      <c r="BB37" s="74">
        <v>0</v>
      </c>
      <c r="BC37" s="74">
        <v>0</v>
      </c>
    </row>
    <row r="38" spans="1:55" s="59" customFormat="1" ht="12" customHeight="1">
      <c r="A38" s="68" t="s">
        <v>85</v>
      </c>
      <c r="B38" s="115" t="s">
        <v>149</v>
      </c>
      <c r="C38" s="68" t="s">
        <v>150</v>
      </c>
      <c r="D38" s="74">
        <f t="shared" si="2"/>
        <v>5197</v>
      </c>
      <c r="E38" s="74">
        <f t="shared" si="3"/>
        <v>0</v>
      </c>
      <c r="F38" s="74">
        <v>0</v>
      </c>
      <c r="G38" s="74">
        <v>0</v>
      </c>
      <c r="H38" s="74">
        <f t="shared" si="4"/>
        <v>3039</v>
      </c>
      <c r="I38" s="74">
        <v>3039</v>
      </c>
      <c r="J38" s="74">
        <v>0</v>
      </c>
      <c r="K38" s="74">
        <f t="shared" si="5"/>
        <v>2158</v>
      </c>
      <c r="L38" s="74">
        <v>0</v>
      </c>
      <c r="M38" s="74">
        <v>2158</v>
      </c>
      <c r="N38" s="74">
        <f t="shared" si="6"/>
        <v>5197</v>
      </c>
      <c r="O38" s="74">
        <f t="shared" si="7"/>
        <v>3039</v>
      </c>
      <c r="P38" s="74">
        <v>3039</v>
      </c>
      <c r="Q38" s="74">
        <v>0</v>
      </c>
      <c r="R38" s="74">
        <v>0</v>
      </c>
      <c r="S38" s="74">
        <v>0</v>
      </c>
      <c r="T38" s="74">
        <v>0</v>
      </c>
      <c r="U38" s="74">
        <v>0</v>
      </c>
      <c r="V38" s="74">
        <f t="shared" si="8"/>
        <v>2158</v>
      </c>
      <c r="W38" s="74">
        <v>2158</v>
      </c>
      <c r="X38" s="74">
        <v>0</v>
      </c>
      <c r="Y38" s="74">
        <v>0</v>
      </c>
      <c r="Z38" s="74">
        <v>0</v>
      </c>
      <c r="AA38" s="74">
        <v>0</v>
      </c>
      <c r="AB38" s="74">
        <v>0</v>
      </c>
      <c r="AC38" s="74">
        <f t="shared" si="9"/>
        <v>0</v>
      </c>
      <c r="AD38" s="74">
        <v>0</v>
      </c>
      <c r="AE38" s="74">
        <v>0</v>
      </c>
      <c r="AF38" s="74">
        <f t="shared" si="10"/>
        <v>152</v>
      </c>
      <c r="AG38" s="74">
        <v>152</v>
      </c>
      <c r="AH38" s="74">
        <v>0</v>
      </c>
      <c r="AI38" s="74">
        <v>0</v>
      </c>
      <c r="AJ38" s="74">
        <f t="shared" si="11"/>
        <v>152</v>
      </c>
      <c r="AK38" s="74">
        <v>0</v>
      </c>
      <c r="AL38" s="74">
        <v>0</v>
      </c>
      <c r="AM38" s="74">
        <v>18</v>
      </c>
      <c r="AN38" s="74">
        <v>0</v>
      </c>
      <c r="AO38" s="74">
        <v>0</v>
      </c>
      <c r="AP38" s="74">
        <v>0</v>
      </c>
      <c r="AQ38" s="74">
        <v>0</v>
      </c>
      <c r="AR38" s="74">
        <v>0</v>
      </c>
      <c r="AS38" s="74">
        <v>134</v>
      </c>
      <c r="AT38" s="74">
        <f t="shared" si="12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v>0</v>
      </c>
      <c r="AZ38" s="74">
        <f t="shared" si="13"/>
        <v>0</v>
      </c>
      <c r="BA38" s="74">
        <v>0</v>
      </c>
      <c r="BB38" s="74">
        <v>0</v>
      </c>
      <c r="BC38" s="74">
        <v>0</v>
      </c>
    </row>
    <row r="39" spans="1:55" s="59" customFormat="1" ht="12" customHeight="1">
      <c r="A39" s="68" t="s">
        <v>85</v>
      </c>
      <c r="B39" s="115" t="s">
        <v>151</v>
      </c>
      <c r="C39" s="68" t="s">
        <v>152</v>
      </c>
      <c r="D39" s="74">
        <f t="shared" si="2"/>
        <v>742</v>
      </c>
      <c r="E39" s="74">
        <f t="shared" si="3"/>
        <v>0</v>
      </c>
      <c r="F39" s="74">
        <v>0</v>
      </c>
      <c r="G39" s="74">
        <v>0</v>
      </c>
      <c r="H39" s="74">
        <f t="shared" si="4"/>
        <v>489</v>
      </c>
      <c r="I39" s="74">
        <v>489</v>
      </c>
      <c r="J39" s="74">
        <v>0</v>
      </c>
      <c r="K39" s="74">
        <f t="shared" si="5"/>
        <v>253</v>
      </c>
      <c r="L39" s="74">
        <v>0</v>
      </c>
      <c r="M39" s="74">
        <v>253</v>
      </c>
      <c r="N39" s="74">
        <f t="shared" si="6"/>
        <v>742</v>
      </c>
      <c r="O39" s="74">
        <f t="shared" si="7"/>
        <v>489</v>
      </c>
      <c r="P39" s="74">
        <v>489</v>
      </c>
      <c r="Q39" s="74">
        <v>0</v>
      </c>
      <c r="R39" s="74">
        <v>0</v>
      </c>
      <c r="S39" s="74">
        <v>0</v>
      </c>
      <c r="T39" s="74">
        <v>0</v>
      </c>
      <c r="U39" s="74">
        <v>0</v>
      </c>
      <c r="V39" s="74">
        <f t="shared" si="8"/>
        <v>253</v>
      </c>
      <c r="W39" s="74">
        <v>253</v>
      </c>
      <c r="X39" s="74">
        <v>0</v>
      </c>
      <c r="Y39" s="74">
        <v>0</v>
      </c>
      <c r="Z39" s="74">
        <v>0</v>
      </c>
      <c r="AA39" s="74">
        <v>0</v>
      </c>
      <c r="AB39" s="74">
        <v>0</v>
      </c>
      <c r="AC39" s="74">
        <f t="shared" si="9"/>
        <v>0</v>
      </c>
      <c r="AD39" s="74">
        <v>0</v>
      </c>
      <c r="AE39" s="74">
        <v>0</v>
      </c>
      <c r="AF39" s="74">
        <f t="shared" si="10"/>
        <v>8</v>
      </c>
      <c r="AG39" s="74">
        <v>8</v>
      </c>
      <c r="AH39" s="74">
        <v>0</v>
      </c>
      <c r="AI39" s="74">
        <v>0</v>
      </c>
      <c r="AJ39" s="74">
        <f t="shared" si="11"/>
        <v>12</v>
      </c>
      <c r="AK39" s="74">
        <v>0</v>
      </c>
      <c r="AL39" s="74">
        <v>8</v>
      </c>
      <c r="AM39" s="74">
        <v>1</v>
      </c>
      <c r="AN39" s="74">
        <v>0</v>
      </c>
      <c r="AO39" s="74">
        <v>0</v>
      </c>
      <c r="AP39" s="74">
        <v>0</v>
      </c>
      <c r="AQ39" s="74">
        <v>2</v>
      </c>
      <c r="AR39" s="74">
        <v>0</v>
      </c>
      <c r="AS39" s="74">
        <v>1</v>
      </c>
      <c r="AT39" s="74">
        <f t="shared" si="12"/>
        <v>5</v>
      </c>
      <c r="AU39" s="74">
        <v>0</v>
      </c>
      <c r="AV39" s="74">
        <v>4</v>
      </c>
      <c r="AW39" s="74">
        <v>1</v>
      </c>
      <c r="AX39" s="74">
        <v>0</v>
      </c>
      <c r="AY39" s="74">
        <v>0</v>
      </c>
      <c r="AZ39" s="74">
        <f t="shared" si="13"/>
        <v>7</v>
      </c>
      <c r="BA39" s="74">
        <v>7</v>
      </c>
      <c r="BB39" s="74">
        <v>0</v>
      </c>
      <c r="BC39" s="74">
        <v>0</v>
      </c>
    </row>
    <row r="40" spans="1:55" s="59" customFormat="1" ht="12" customHeight="1">
      <c r="A40" s="68" t="s">
        <v>85</v>
      </c>
      <c r="B40" s="115" t="s">
        <v>153</v>
      </c>
      <c r="C40" s="68" t="s">
        <v>154</v>
      </c>
      <c r="D40" s="74">
        <f t="shared" si="2"/>
        <v>25412</v>
      </c>
      <c r="E40" s="74">
        <f t="shared" si="3"/>
        <v>0</v>
      </c>
      <c r="F40" s="74">
        <v>0</v>
      </c>
      <c r="G40" s="74">
        <v>0</v>
      </c>
      <c r="H40" s="74">
        <f t="shared" si="4"/>
        <v>0</v>
      </c>
      <c r="I40" s="74">
        <v>0</v>
      </c>
      <c r="J40" s="74">
        <v>0</v>
      </c>
      <c r="K40" s="74">
        <f t="shared" si="5"/>
        <v>25412</v>
      </c>
      <c r="L40" s="74">
        <v>10683</v>
      </c>
      <c r="M40" s="74">
        <v>14729</v>
      </c>
      <c r="N40" s="74">
        <f t="shared" si="6"/>
        <v>25412</v>
      </c>
      <c r="O40" s="74">
        <f t="shared" si="7"/>
        <v>10683</v>
      </c>
      <c r="P40" s="74">
        <v>10683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f t="shared" si="8"/>
        <v>14729</v>
      </c>
      <c r="W40" s="74">
        <v>14729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f t="shared" si="9"/>
        <v>0</v>
      </c>
      <c r="AD40" s="74">
        <v>0</v>
      </c>
      <c r="AE40" s="74">
        <v>0</v>
      </c>
      <c r="AF40" s="74">
        <f t="shared" si="10"/>
        <v>852</v>
      </c>
      <c r="AG40" s="74">
        <v>852</v>
      </c>
      <c r="AH40" s="74">
        <v>0</v>
      </c>
      <c r="AI40" s="74">
        <v>0</v>
      </c>
      <c r="AJ40" s="74">
        <f t="shared" si="11"/>
        <v>852</v>
      </c>
      <c r="AK40" s="74">
        <v>0</v>
      </c>
      <c r="AL40" s="74">
        <v>0</v>
      </c>
      <c r="AM40" s="74">
        <v>14</v>
      </c>
      <c r="AN40" s="74">
        <v>838</v>
      </c>
      <c r="AO40" s="74"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2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v>0</v>
      </c>
      <c r="AZ40" s="74">
        <f t="shared" si="13"/>
        <v>0</v>
      </c>
      <c r="BA40" s="74">
        <v>0</v>
      </c>
      <c r="BB40" s="74">
        <v>0</v>
      </c>
      <c r="BC40" s="74">
        <v>0</v>
      </c>
    </row>
    <row r="41" spans="1:55" s="59" customFormat="1" ht="12" customHeight="1">
      <c r="A41" s="68" t="s">
        <v>85</v>
      </c>
      <c r="B41" s="115" t="s">
        <v>155</v>
      </c>
      <c r="C41" s="68" t="s">
        <v>156</v>
      </c>
      <c r="D41" s="74">
        <f t="shared" si="2"/>
        <v>2550</v>
      </c>
      <c r="E41" s="74">
        <f t="shared" si="3"/>
        <v>0</v>
      </c>
      <c r="F41" s="74">
        <v>0</v>
      </c>
      <c r="G41" s="74">
        <v>0</v>
      </c>
      <c r="H41" s="74">
        <f t="shared" si="4"/>
        <v>928</v>
      </c>
      <c r="I41" s="74">
        <v>928</v>
      </c>
      <c r="J41" s="74">
        <v>0</v>
      </c>
      <c r="K41" s="74">
        <f t="shared" si="5"/>
        <v>1622</v>
      </c>
      <c r="L41" s="74">
        <v>0</v>
      </c>
      <c r="M41" s="74">
        <v>1622</v>
      </c>
      <c r="N41" s="74">
        <f t="shared" si="6"/>
        <v>2550</v>
      </c>
      <c r="O41" s="74">
        <f t="shared" si="7"/>
        <v>928</v>
      </c>
      <c r="P41" s="74">
        <v>928</v>
      </c>
      <c r="Q41" s="74">
        <v>0</v>
      </c>
      <c r="R41" s="74">
        <v>0</v>
      </c>
      <c r="S41" s="74">
        <v>0</v>
      </c>
      <c r="T41" s="74">
        <v>0</v>
      </c>
      <c r="U41" s="74">
        <v>0</v>
      </c>
      <c r="V41" s="74">
        <f t="shared" si="8"/>
        <v>1622</v>
      </c>
      <c r="W41" s="74">
        <v>1622</v>
      </c>
      <c r="X41" s="74">
        <v>0</v>
      </c>
      <c r="Y41" s="74">
        <v>0</v>
      </c>
      <c r="Z41" s="74">
        <v>0</v>
      </c>
      <c r="AA41" s="74">
        <v>0</v>
      </c>
      <c r="AB41" s="74">
        <v>0</v>
      </c>
      <c r="AC41" s="74">
        <f t="shared" si="9"/>
        <v>0</v>
      </c>
      <c r="AD41" s="74">
        <v>0</v>
      </c>
      <c r="AE41" s="74">
        <v>0</v>
      </c>
      <c r="AF41" s="74">
        <f t="shared" si="10"/>
        <v>100</v>
      </c>
      <c r="AG41" s="74">
        <v>100</v>
      </c>
      <c r="AH41" s="74">
        <v>0</v>
      </c>
      <c r="AI41" s="74">
        <v>0</v>
      </c>
      <c r="AJ41" s="74">
        <f t="shared" si="11"/>
        <v>100</v>
      </c>
      <c r="AK41" s="74">
        <v>0</v>
      </c>
      <c r="AL41" s="74">
        <v>0</v>
      </c>
      <c r="AM41" s="74">
        <v>1</v>
      </c>
      <c r="AN41" s="74">
        <v>99</v>
      </c>
      <c r="AO41" s="74"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2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v>0</v>
      </c>
      <c r="AZ41" s="74">
        <f t="shared" si="13"/>
        <v>0</v>
      </c>
      <c r="BA41" s="74">
        <v>0</v>
      </c>
      <c r="BB41" s="74">
        <v>0</v>
      </c>
      <c r="BC41" s="74">
        <v>0</v>
      </c>
    </row>
    <row r="42" spans="1:55" s="59" customFormat="1" ht="12" customHeight="1">
      <c r="A42" s="68" t="s">
        <v>85</v>
      </c>
      <c r="B42" s="115" t="s">
        <v>157</v>
      </c>
      <c r="C42" s="68" t="s">
        <v>158</v>
      </c>
      <c r="D42" s="74">
        <f t="shared" si="2"/>
        <v>481</v>
      </c>
      <c r="E42" s="74">
        <f t="shared" si="3"/>
        <v>245</v>
      </c>
      <c r="F42" s="74">
        <v>245</v>
      </c>
      <c r="G42" s="74">
        <v>0</v>
      </c>
      <c r="H42" s="74">
        <f t="shared" si="4"/>
        <v>0</v>
      </c>
      <c r="I42" s="74">
        <v>0</v>
      </c>
      <c r="J42" s="74">
        <v>0</v>
      </c>
      <c r="K42" s="74">
        <f t="shared" si="5"/>
        <v>236</v>
      </c>
      <c r="L42" s="74">
        <v>0</v>
      </c>
      <c r="M42" s="74">
        <v>236</v>
      </c>
      <c r="N42" s="74">
        <f t="shared" si="6"/>
        <v>490</v>
      </c>
      <c r="O42" s="74">
        <f t="shared" si="7"/>
        <v>245</v>
      </c>
      <c r="P42" s="74">
        <v>245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f t="shared" si="8"/>
        <v>236</v>
      </c>
      <c r="W42" s="74">
        <v>236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f t="shared" si="9"/>
        <v>9</v>
      </c>
      <c r="AD42" s="74">
        <v>9</v>
      </c>
      <c r="AE42" s="74">
        <v>0</v>
      </c>
      <c r="AF42" s="74">
        <f t="shared" si="10"/>
        <v>12</v>
      </c>
      <c r="AG42" s="74">
        <v>12</v>
      </c>
      <c r="AH42" s="74">
        <v>0</v>
      </c>
      <c r="AI42" s="74">
        <v>0</v>
      </c>
      <c r="AJ42" s="74">
        <f t="shared" si="11"/>
        <v>12</v>
      </c>
      <c r="AK42" s="74">
        <v>0</v>
      </c>
      <c r="AL42" s="74">
        <v>0</v>
      </c>
      <c r="AM42" s="74">
        <v>12</v>
      </c>
      <c r="AN42" s="74">
        <v>0</v>
      </c>
      <c r="AO42" s="74"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2"/>
        <v>0</v>
      </c>
      <c r="AU42" s="74">
        <v>0</v>
      </c>
      <c r="AV42" s="74">
        <v>0</v>
      </c>
      <c r="AW42" s="74">
        <v>0</v>
      </c>
      <c r="AX42" s="74">
        <v>0</v>
      </c>
      <c r="AY42" s="74">
        <v>0</v>
      </c>
      <c r="AZ42" s="74">
        <f t="shared" si="13"/>
        <v>0</v>
      </c>
      <c r="BA42" s="74">
        <v>0</v>
      </c>
      <c r="BB42" s="74">
        <v>0</v>
      </c>
      <c r="BC42" s="74">
        <v>0</v>
      </c>
    </row>
    <row r="43" spans="1:55" s="59" customFormat="1" ht="12" customHeight="1">
      <c r="A43" s="68" t="s">
        <v>85</v>
      </c>
      <c r="B43" s="115" t="s">
        <v>159</v>
      </c>
      <c r="C43" s="68" t="s">
        <v>160</v>
      </c>
      <c r="D43" s="74">
        <f t="shared" si="2"/>
        <v>6691</v>
      </c>
      <c r="E43" s="74">
        <f t="shared" si="3"/>
        <v>0</v>
      </c>
      <c r="F43" s="74">
        <v>0</v>
      </c>
      <c r="G43" s="74">
        <v>0</v>
      </c>
      <c r="H43" s="74">
        <f t="shared" si="4"/>
        <v>3775</v>
      </c>
      <c r="I43" s="74">
        <v>3775</v>
      </c>
      <c r="J43" s="74">
        <v>0</v>
      </c>
      <c r="K43" s="74">
        <f t="shared" si="5"/>
        <v>2916</v>
      </c>
      <c r="L43" s="74">
        <v>0</v>
      </c>
      <c r="M43" s="74">
        <v>2916</v>
      </c>
      <c r="N43" s="74">
        <f t="shared" si="6"/>
        <v>6759</v>
      </c>
      <c r="O43" s="74">
        <f t="shared" si="7"/>
        <v>3775</v>
      </c>
      <c r="P43" s="74">
        <v>3775</v>
      </c>
      <c r="Q43" s="74">
        <v>0</v>
      </c>
      <c r="R43" s="74">
        <v>0</v>
      </c>
      <c r="S43" s="74">
        <v>0</v>
      </c>
      <c r="T43" s="74">
        <v>0</v>
      </c>
      <c r="U43" s="74">
        <v>0</v>
      </c>
      <c r="V43" s="74">
        <f t="shared" si="8"/>
        <v>2916</v>
      </c>
      <c r="W43" s="74">
        <v>2916</v>
      </c>
      <c r="X43" s="74">
        <v>0</v>
      </c>
      <c r="Y43" s="74">
        <v>0</v>
      </c>
      <c r="Z43" s="74">
        <v>0</v>
      </c>
      <c r="AA43" s="74">
        <v>0</v>
      </c>
      <c r="AB43" s="74">
        <v>0</v>
      </c>
      <c r="AC43" s="74">
        <f t="shared" si="9"/>
        <v>68</v>
      </c>
      <c r="AD43" s="74">
        <v>68</v>
      </c>
      <c r="AE43" s="74">
        <v>0</v>
      </c>
      <c r="AF43" s="74">
        <f t="shared" si="10"/>
        <v>77</v>
      </c>
      <c r="AG43" s="74">
        <v>77</v>
      </c>
      <c r="AH43" s="74">
        <v>0</v>
      </c>
      <c r="AI43" s="74">
        <v>0</v>
      </c>
      <c r="AJ43" s="74">
        <f t="shared" si="11"/>
        <v>77</v>
      </c>
      <c r="AK43" s="74">
        <v>0</v>
      </c>
      <c r="AL43" s="74">
        <v>0</v>
      </c>
      <c r="AM43" s="74">
        <v>0</v>
      </c>
      <c r="AN43" s="74">
        <v>77</v>
      </c>
      <c r="AO43" s="74"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2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v>0</v>
      </c>
      <c r="AZ43" s="74">
        <f t="shared" si="13"/>
        <v>0</v>
      </c>
      <c r="BA43" s="74">
        <v>0</v>
      </c>
      <c r="BB43" s="74">
        <v>0</v>
      </c>
      <c r="BC43" s="74">
        <v>0</v>
      </c>
    </row>
    <row r="44" spans="1:55" s="59" customFormat="1" ht="12" customHeight="1">
      <c r="A44" s="68" t="s">
        <v>85</v>
      </c>
      <c r="B44" s="115" t="s">
        <v>161</v>
      </c>
      <c r="C44" s="68" t="s">
        <v>162</v>
      </c>
      <c r="D44" s="74">
        <f t="shared" si="2"/>
        <v>3702</v>
      </c>
      <c r="E44" s="74">
        <f t="shared" si="3"/>
        <v>0</v>
      </c>
      <c r="F44" s="74">
        <v>0</v>
      </c>
      <c r="G44" s="74">
        <v>0</v>
      </c>
      <c r="H44" s="74">
        <f t="shared" si="4"/>
        <v>0</v>
      </c>
      <c r="I44" s="74">
        <v>0</v>
      </c>
      <c r="J44" s="74">
        <v>0</v>
      </c>
      <c r="K44" s="74">
        <f t="shared" si="5"/>
        <v>3702</v>
      </c>
      <c r="L44" s="74">
        <v>2622</v>
      </c>
      <c r="M44" s="74">
        <v>1080</v>
      </c>
      <c r="N44" s="74">
        <f t="shared" si="6"/>
        <v>3702</v>
      </c>
      <c r="O44" s="74">
        <f t="shared" si="7"/>
        <v>2622</v>
      </c>
      <c r="P44" s="74">
        <v>2622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f t="shared" si="8"/>
        <v>1080</v>
      </c>
      <c r="W44" s="74">
        <v>1080</v>
      </c>
      <c r="X44" s="74">
        <v>0</v>
      </c>
      <c r="Y44" s="74">
        <v>0</v>
      </c>
      <c r="Z44" s="74">
        <v>0</v>
      </c>
      <c r="AA44" s="74">
        <v>0</v>
      </c>
      <c r="AB44" s="74">
        <v>0</v>
      </c>
      <c r="AC44" s="74">
        <f t="shared" si="9"/>
        <v>0</v>
      </c>
      <c r="AD44" s="74">
        <v>0</v>
      </c>
      <c r="AE44" s="74">
        <v>0</v>
      </c>
      <c r="AF44" s="74">
        <f t="shared" si="10"/>
        <v>121</v>
      </c>
      <c r="AG44" s="74">
        <v>121</v>
      </c>
      <c r="AH44" s="74">
        <v>0</v>
      </c>
      <c r="AI44" s="74">
        <v>0</v>
      </c>
      <c r="AJ44" s="74">
        <f t="shared" si="11"/>
        <v>121</v>
      </c>
      <c r="AK44" s="74">
        <v>0</v>
      </c>
      <c r="AL44" s="74">
        <v>0</v>
      </c>
      <c r="AM44" s="74">
        <v>121</v>
      </c>
      <c r="AN44" s="74"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2"/>
        <v>24</v>
      </c>
      <c r="AU44" s="74">
        <v>0</v>
      </c>
      <c r="AV44" s="74">
        <v>0</v>
      </c>
      <c r="AW44" s="74">
        <v>24</v>
      </c>
      <c r="AX44" s="74">
        <v>0</v>
      </c>
      <c r="AY44" s="74">
        <v>0</v>
      </c>
      <c r="AZ44" s="74">
        <f t="shared" si="13"/>
        <v>0</v>
      </c>
      <c r="BA44" s="74">
        <v>0</v>
      </c>
      <c r="BB44" s="74">
        <v>0</v>
      </c>
      <c r="BC44" s="74">
        <v>0</v>
      </c>
    </row>
    <row r="45" spans="1:55" s="59" customFormat="1" ht="12" customHeight="1">
      <c r="A45" s="68" t="s">
        <v>85</v>
      </c>
      <c r="B45" s="115" t="s">
        <v>163</v>
      </c>
      <c r="C45" s="68" t="s">
        <v>164</v>
      </c>
      <c r="D45" s="74">
        <f t="shared" si="2"/>
        <v>15731</v>
      </c>
      <c r="E45" s="74">
        <f t="shared" si="3"/>
        <v>0</v>
      </c>
      <c r="F45" s="74">
        <v>0</v>
      </c>
      <c r="G45" s="74">
        <v>0</v>
      </c>
      <c r="H45" s="74">
        <f t="shared" si="4"/>
        <v>9775</v>
      </c>
      <c r="I45" s="74">
        <v>9775</v>
      </c>
      <c r="J45" s="74">
        <v>0</v>
      </c>
      <c r="K45" s="74">
        <f t="shared" si="5"/>
        <v>5956</v>
      </c>
      <c r="L45" s="74">
        <v>858</v>
      </c>
      <c r="M45" s="74">
        <v>5098</v>
      </c>
      <c r="N45" s="74">
        <f t="shared" si="6"/>
        <v>15731</v>
      </c>
      <c r="O45" s="74">
        <f t="shared" si="7"/>
        <v>10633</v>
      </c>
      <c r="P45" s="74">
        <v>10633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4">
        <f t="shared" si="8"/>
        <v>5098</v>
      </c>
      <c r="W45" s="74">
        <v>5098</v>
      </c>
      <c r="X45" s="74">
        <v>0</v>
      </c>
      <c r="Y45" s="74">
        <v>0</v>
      </c>
      <c r="Z45" s="74">
        <v>0</v>
      </c>
      <c r="AA45" s="74">
        <v>0</v>
      </c>
      <c r="AB45" s="74">
        <v>0</v>
      </c>
      <c r="AC45" s="74">
        <f t="shared" si="9"/>
        <v>0</v>
      </c>
      <c r="AD45" s="74">
        <v>0</v>
      </c>
      <c r="AE45" s="74">
        <v>0</v>
      </c>
      <c r="AF45" s="74">
        <f t="shared" si="10"/>
        <v>59</v>
      </c>
      <c r="AG45" s="74">
        <v>59</v>
      </c>
      <c r="AH45" s="74">
        <v>0</v>
      </c>
      <c r="AI45" s="74">
        <v>0</v>
      </c>
      <c r="AJ45" s="74">
        <f t="shared" si="11"/>
        <v>335</v>
      </c>
      <c r="AK45" s="74">
        <v>300</v>
      </c>
      <c r="AL45" s="74">
        <v>0</v>
      </c>
      <c r="AM45" s="74">
        <v>0</v>
      </c>
      <c r="AN45" s="74"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v>35</v>
      </c>
      <c r="AT45" s="74">
        <f t="shared" si="12"/>
        <v>24</v>
      </c>
      <c r="AU45" s="74">
        <v>24</v>
      </c>
      <c r="AV45" s="74">
        <v>0</v>
      </c>
      <c r="AW45" s="74">
        <v>0</v>
      </c>
      <c r="AX45" s="74">
        <v>0</v>
      </c>
      <c r="AY45" s="74">
        <v>0</v>
      </c>
      <c r="AZ45" s="74">
        <f t="shared" si="13"/>
        <v>0</v>
      </c>
      <c r="BA45" s="74">
        <v>0</v>
      </c>
      <c r="BB45" s="74">
        <v>0</v>
      </c>
      <c r="BC45" s="74">
        <v>0</v>
      </c>
    </row>
    <row r="46" spans="1:55" s="59" customFormat="1" ht="12" customHeight="1">
      <c r="A46" s="68" t="s">
        <v>85</v>
      </c>
      <c r="B46" s="115" t="s">
        <v>165</v>
      </c>
      <c r="C46" s="68" t="s">
        <v>166</v>
      </c>
      <c r="D46" s="74">
        <f t="shared" si="2"/>
        <v>1722</v>
      </c>
      <c r="E46" s="74">
        <f t="shared" si="3"/>
        <v>0</v>
      </c>
      <c r="F46" s="74">
        <v>0</v>
      </c>
      <c r="G46" s="74">
        <v>0</v>
      </c>
      <c r="H46" s="74">
        <f t="shared" si="4"/>
        <v>0</v>
      </c>
      <c r="I46" s="74">
        <v>0</v>
      </c>
      <c r="J46" s="74">
        <v>0</v>
      </c>
      <c r="K46" s="74">
        <f t="shared" si="5"/>
        <v>1722</v>
      </c>
      <c r="L46" s="74">
        <v>702</v>
      </c>
      <c r="M46" s="74">
        <v>1020</v>
      </c>
      <c r="N46" s="74">
        <f t="shared" si="6"/>
        <v>1722</v>
      </c>
      <c r="O46" s="74">
        <f t="shared" si="7"/>
        <v>702</v>
      </c>
      <c r="P46" s="74">
        <v>702</v>
      </c>
      <c r="Q46" s="74">
        <v>0</v>
      </c>
      <c r="R46" s="74">
        <v>0</v>
      </c>
      <c r="S46" s="74">
        <v>0</v>
      </c>
      <c r="T46" s="74">
        <v>0</v>
      </c>
      <c r="U46" s="74">
        <v>0</v>
      </c>
      <c r="V46" s="74">
        <f t="shared" si="8"/>
        <v>1020</v>
      </c>
      <c r="W46" s="74">
        <v>1020</v>
      </c>
      <c r="X46" s="74">
        <v>0</v>
      </c>
      <c r="Y46" s="74">
        <v>0</v>
      </c>
      <c r="Z46" s="74">
        <v>0</v>
      </c>
      <c r="AA46" s="74">
        <v>0</v>
      </c>
      <c r="AB46" s="74">
        <v>0</v>
      </c>
      <c r="AC46" s="74">
        <f t="shared" si="9"/>
        <v>0</v>
      </c>
      <c r="AD46" s="74">
        <v>0</v>
      </c>
      <c r="AE46" s="74">
        <v>0</v>
      </c>
      <c r="AF46" s="74">
        <f t="shared" si="10"/>
        <v>116</v>
      </c>
      <c r="AG46" s="74">
        <v>116</v>
      </c>
      <c r="AH46" s="74">
        <v>0</v>
      </c>
      <c r="AI46" s="74">
        <v>0</v>
      </c>
      <c r="AJ46" s="74">
        <f t="shared" si="11"/>
        <v>116</v>
      </c>
      <c r="AK46" s="74">
        <v>0</v>
      </c>
      <c r="AL46" s="74">
        <v>0</v>
      </c>
      <c r="AM46" s="74">
        <v>116</v>
      </c>
      <c r="AN46" s="74"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2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v>0</v>
      </c>
      <c r="AZ46" s="74">
        <f t="shared" si="13"/>
        <v>0</v>
      </c>
      <c r="BA46" s="74">
        <v>0</v>
      </c>
      <c r="BB46" s="74">
        <v>0</v>
      </c>
      <c r="BC46" s="74">
        <v>0</v>
      </c>
    </row>
    <row r="47" spans="1:55" s="59" customFormat="1" ht="12" customHeight="1">
      <c r="A47" s="68" t="s">
        <v>85</v>
      </c>
      <c r="B47" s="115" t="s">
        <v>167</v>
      </c>
      <c r="C47" s="68" t="s">
        <v>168</v>
      </c>
      <c r="D47" s="74">
        <f t="shared" si="2"/>
        <v>10675</v>
      </c>
      <c r="E47" s="74">
        <f t="shared" si="3"/>
        <v>0</v>
      </c>
      <c r="F47" s="74">
        <v>0</v>
      </c>
      <c r="G47" s="74">
        <v>0</v>
      </c>
      <c r="H47" s="74">
        <f t="shared" si="4"/>
        <v>0</v>
      </c>
      <c r="I47" s="74">
        <v>0</v>
      </c>
      <c r="J47" s="74">
        <v>0</v>
      </c>
      <c r="K47" s="74">
        <f t="shared" si="5"/>
        <v>10675</v>
      </c>
      <c r="L47" s="74">
        <v>9878</v>
      </c>
      <c r="M47" s="74">
        <v>797</v>
      </c>
      <c r="N47" s="74">
        <f t="shared" si="6"/>
        <v>10675</v>
      </c>
      <c r="O47" s="74">
        <f t="shared" si="7"/>
        <v>9878</v>
      </c>
      <c r="P47" s="74">
        <v>9878</v>
      </c>
      <c r="Q47" s="74">
        <v>0</v>
      </c>
      <c r="R47" s="74">
        <v>0</v>
      </c>
      <c r="S47" s="74">
        <v>0</v>
      </c>
      <c r="T47" s="74">
        <v>0</v>
      </c>
      <c r="U47" s="74">
        <v>0</v>
      </c>
      <c r="V47" s="74">
        <f t="shared" si="8"/>
        <v>797</v>
      </c>
      <c r="W47" s="74">
        <v>797</v>
      </c>
      <c r="X47" s="74">
        <v>0</v>
      </c>
      <c r="Y47" s="74">
        <v>0</v>
      </c>
      <c r="Z47" s="74">
        <v>0</v>
      </c>
      <c r="AA47" s="74">
        <v>0</v>
      </c>
      <c r="AB47" s="74">
        <v>0</v>
      </c>
      <c r="AC47" s="74">
        <f t="shared" si="9"/>
        <v>0</v>
      </c>
      <c r="AD47" s="74">
        <v>0</v>
      </c>
      <c r="AE47" s="74">
        <v>0</v>
      </c>
      <c r="AF47" s="74">
        <f t="shared" si="10"/>
        <v>596</v>
      </c>
      <c r="AG47" s="74">
        <v>596</v>
      </c>
      <c r="AH47" s="74">
        <v>0</v>
      </c>
      <c r="AI47" s="74">
        <v>0</v>
      </c>
      <c r="AJ47" s="74">
        <f t="shared" si="11"/>
        <v>596</v>
      </c>
      <c r="AK47" s="74">
        <v>0</v>
      </c>
      <c r="AL47" s="74">
        <v>0</v>
      </c>
      <c r="AM47" s="74">
        <v>596</v>
      </c>
      <c r="AN47" s="74">
        <v>0</v>
      </c>
      <c r="AO47" s="74"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12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v>0</v>
      </c>
      <c r="AZ47" s="74">
        <f t="shared" si="13"/>
        <v>0</v>
      </c>
      <c r="BA47" s="74">
        <v>0</v>
      </c>
      <c r="BB47" s="74">
        <v>0</v>
      </c>
      <c r="BC47" s="74">
        <v>0</v>
      </c>
    </row>
    <row r="48" spans="1:55" s="59" customFormat="1" ht="12" customHeight="1">
      <c r="A48" s="68" t="s">
        <v>85</v>
      </c>
      <c r="B48" s="115" t="s">
        <v>169</v>
      </c>
      <c r="C48" s="68" t="s">
        <v>170</v>
      </c>
      <c r="D48" s="74">
        <f t="shared" si="2"/>
        <v>2051</v>
      </c>
      <c r="E48" s="74">
        <f t="shared" si="3"/>
        <v>0</v>
      </c>
      <c r="F48" s="74">
        <v>0</v>
      </c>
      <c r="G48" s="74">
        <v>0</v>
      </c>
      <c r="H48" s="74">
        <f t="shared" si="4"/>
        <v>421</v>
      </c>
      <c r="I48" s="74">
        <v>421</v>
      </c>
      <c r="J48" s="74">
        <v>0</v>
      </c>
      <c r="K48" s="74">
        <f t="shared" si="5"/>
        <v>1630</v>
      </c>
      <c r="L48" s="74">
        <v>0</v>
      </c>
      <c r="M48" s="74">
        <v>1630</v>
      </c>
      <c r="N48" s="74">
        <f t="shared" si="6"/>
        <v>2061</v>
      </c>
      <c r="O48" s="74">
        <f t="shared" si="7"/>
        <v>421</v>
      </c>
      <c r="P48" s="74">
        <v>421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4">
        <f t="shared" si="8"/>
        <v>1630</v>
      </c>
      <c r="W48" s="74">
        <v>1630</v>
      </c>
      <c r="X48" s="74">
        <v>0</v>
      </c>
      <c r="Y48" s="74">
        <v>0</v>
      </c>
      <c r="Z48" s="74">
        <v>0</v>
      </c>
      <c r="AA48" s="74">
        <v>0</v>
      </c>
      <c r="AB48" s="74">
        <v>0</v>
      </c>
      <c r="AC48" s="74">
        <f t="shared" si="9"/>
        <v>10</v>
      </c>
      <c r="AD48" s="74">
        <v>10</v>
      </c>
      <c r="AE48" s="74">
        <v>0</v>
      </c>
      <c r="AF48" s="74">
        <f t="shared" si="10"/>
        <v>20</v>
      </c>
      <c r="AG48" s="74">
        <v>20</v>
      </c>
      <c r="AH48" s="74">
        <v>0</v>
      </c>
      <c r="AI48" s="74">
        <v>0</v>
      </c>
      <c r="AJ48" s="74">
        <f t="shared" si="11"/>
        <v>31</v>
      </c>
      <c r="AK48" s="74">
        <v>0</v>
      </c>
      <c r="AL48" s="74">
        <v>22</v>
      </c>
      <c r="AM48" s="74">
        <v>2</v>
      </c>
      <c r="AN48" s="74">
        <v>0</v>
      </c>
      <c r="AO48" s="74">
        <v>0</v>
      </c>
      <c r="AP48" s="74">
        <v>0</v>
      </c>
      <c r="AQ48" s="74">
        <v>6</v>
      </c>
      <c r="AR48" s="74">
        <v>0</v>
      </c>
      <c r="AS48" s="74">
        <v>1</v>
      </c>
      <c r="AT48" s="74">
        <f t="shared" si="12"/>
        <v>12</v>
      </c>
      <c r="AU48" s="74">
        <v>0</v>
      </c>
      <c r="AV48" s="74">
        <v>11</v>
      </c>
      <c r="AW48" s="74">
        <v>1</v>
      </c>
      <c r="AX48" s="74">
        <v>0</v>
      </c>
      <c r="AY48" s="74">
        <v>0</v>
      </c>
      <c r="AZ48" s="74">
        <f t="shared" si="13"/>
        <v>18</v>
      </c>
      <c r="BA48" s="74">
        <v>18</v>
      </c>
      <c r="BB48" s="74">
        <v>0</v>
      </c>
      <c r="BC48" s="74">
        <v>0</v>
      </c>
    </row>
    <row r="49" spans="1:55" s="59" customFormat="1" ht="12" customHeight="1">
      <c r="A49" s="68" t="s">
        <v>85</v>
      </c>
      <c r="B49" s="115" t="s">
        <v>171</v>
      </c>
      <c r="C49" s="68" t="s">
        <v>172</v>
      </c>
      <c r="D49" s="74">
        <f t="shared" si="2"/>
        <v>2990</v>
      </c>
      <c r="E49" s="74">
        <f t="shared" si="3"/>
        <v>0</v>
      </c>
      <c r="F49" s="74">
        <v>0</v>
      </c>
      <c r="G49" s="74">
        <v>0</v>
      </c>
      <c r="H49" s="74">
        <f t="shared" si="4"/>
        <v>1618</v>
      </c>
      <c r="I49" s="74">
        <v>1618</v>
      </c>
      <c r="J49" s="74">
        <v>0</v>
      </c>
      <c r="K49" s="74">
        <f t="shared" si="5"/>
        <v>1372</v>
      </c>
      <c r="L49" s="74">
        <v>0</v>
      </c>
      <c r="M49" s="74">
        <v>1372</v>
      </c>
      <c r="N49" s="74">
        <f t="shared" si="6"/>
        <v>3000</v>
      </c>
      <c r="O49" s="74">
        <f t="shared" si="7"/>
        <v>1618</v>
      </c>
      <c r="P49" s="74">
        <v>1618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f t="shared" si="8"/>
        <v>1372</v>
      </c>
      <c r="W49" s="74">
        <v>1372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f t="shared" si="9"/>
        <v>10</v>
      </c>
      <c r="AD49" s="74">
        <v>10</v>
      </c>
      <c r="AE49" s="74">
        <v>0</v>
      </c>
      <c r="AF49" s="74">
        <f t="shared" si="10"/>
        <v>27</v>
      </c>
      <c r="AG49" s="74">
        <v>27</v>
      </c>
      <c r="AH49" s="74">
        <v>0</v>
      </c>
      <c r="AI49" s="74">
        <v>0</v>
      </c>
      <c r="AJ49" s="74">
        <f t="shared" si="11"/>
        <v>43</v>
      </c>
      <c r="AK49" s="74">
        <v>0</v>
      </c>
      <c r="AL49" s="74">
        <v>32</v>
      </c>
      <c r="AM49" s="74">
        <v>2</v>
      </c>
      <c r="AN49" s="74">
        <v>0</v>
      </c>
      <c r="AO49" s="74">
        <v>0</v>
      </c>
      <c r="AP49" s="74">
        <v>0</v>
      </c>
      <c r="AQ49" s="74">
        <v>8</v>
      </c>
      <c r="AR49" s="74">
        <v>0</v>
      </c>
      <c r="AS49" s="74">
        <v>1</v>
      </c>
      <c r="AT49" s="74">
        <f t="shared" si="12"/>
        <v>17</v>
      </c>
      <c r="AU49" s="74">
        <v>0</v>
      </c>
      <c r="AV49" s="74">
        <v>16</v>
      </c>
      <c r="AW49" s="74">
        <v>1</v>
      </c>
      <c r="AX49" s="74">
        <v>0</v>
      </c>
      <c r="AY49" s="74">
        <v>0</v>
      </c>
      <c r="AZ49" s="74">
        <f t="shared" si="13"/>
        <v>25</v>
      </c>
      <c r="BA49" s="74">
        <v>25</v>
      </c>
      <c r="BB49" s="74">
        <v>0</v>
      </c>
      <c r="BC49" s="74">
        <v>0</v>
      </c>
    </row>
    <row r="50" spans="1:55" s="59" customFormat="1" ht="12" customHeight="1">
      <c r="A50" s="68" t="s">
        <v>85</v>
      </c>
      <c r="B50" s="115" t="s">
        <v>173</v>
      </c>
      <c r="C50" s="68" t="s">
        <v>174</v>
      </c>
      <c r="D50" s="74">
        <f t="shared" si="2"/>
        <v>2026</v>
      </c>
      <c r="E50" s="74">
        <f t="shared" si="3"/>
        <v>0</v>
      </c>
      <c r="F50" s="74">
        <v>0</v>
      </c>
      <c r="G50" s="74">
        <v>0</v>
      </c>
      <c r="H50" s="74">
        <f t="shared" si="4"/>
        <v>1007</v>
      </c>
      <c r="I50" s="74">
        <v>1007</v>
      </c>
      <c r="J50" s="74">
        <v>0</v>
      </c>
      <c r="K50" s="74">
        <f t="shared" si="5"/>
        <v>1019</v>
      </c>
      <c r="L50" s="74">
        <v>0</v>
      </c>
      <c r="M50" s="74">
        <v>1019</v>
      </c>
      <c r="N50" s="74">
        <f t="shared" si="6"/>
        <v>2039</v>
      </c>
      <c r="O50" s="74">
        <f t="shared" si="7"/>
        <v>1007</v>
      </c>
      <c r="P50" s="74">
        <v>1007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f t="shared" si="8"/>
        <v>1019</v>
      </c>
      <c r="W50" s="74">
        <v>1019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f t="shared" si="9"/>
        <v>13</v>
      </c>
      <c r="AD50" s="74">
        <v>13</v>
      </c>
      <c r="AE50" s="74">
        <v>0</v>
      </c>
      <c r="AF50" s="74">
        <f t="shared" si="10"/>
        <v>17</v>
      </c>
      <c r="AG50" s="74">
        <v>17</v>
      </c>
      <c r="AH50" s="74">
        <v>0</v>
      </c>
      <c r="AI50" s="74">
        <v>0</v>
      </c>
      <c r="AJ50" s="74">
        <f t="shared" si="11"/>
        <v>28</v>
      </c>
      <c r="AK50" s="74">
        <v>0</v>
      </c>
      <c r="AL50" s="74">
        <v>21</v>
      </c>
      <c r="AM50" s="74">
        <v>1</v>
      </c>
      <c r="AN50" s="74">
        <v>0</v>
      </c>
      <c r="AO50" s="74">
        <v>0</v>
      </c>
      <c r="AP50" s="74">
        <v>0</v>
      </c>
      <c r="AQ50" s="74">
        <v>5</v>
      </c>
      <c r="AR50" s="74">
        <v>0</v>
      </c>
      <c r="AS50" s="74">
        <v>1</v>
      </c>
      <c r="AT50" s="74">
        <f t="shared" si="12"/>
        <v>11</v>
      </c>
      <c r="AU50" s="74">
        <v>0</v>
      </c>
      <c r="AV50" s="74">
        <v>10</v>
      </c>
      <c r="AW50" s="74">
        <v>1</v>
      </c>
      <c r="AX50" s="74">
        <v>0</v>
      </c>
      <c r="AY50" s="74">
        <v>0</v>
      </c>
      <c r="AZ50" s="74">
        <f t="shared" si="13"/>
        <v>16</v>
      </c>
      <c r="BA50" s="74">
        <v>16</v>
      </c>
      <c r="BB50" s="74">
        <v>0</v>
      </c>
      <c r="BC50" s="74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215</v>
      </c>
      <c r="C2" s="190" t="s">
        <v>86</v>
      </c>
      <c r="D2" s="123" t="s">
        <v>216</v>
      </c>
      <c r="E2" s="3"/>
      <c r="F2" s="3"/>
      <c r="G2" s="3"/>
      <c r="H2" s="3"/>
      <c r="I2" s="3"/>
      <c r="J2" s="3"/>
      <c r="K2" s="3"/>
      <c r="L2" s="3" t="str">
        <f>LEFT(C2,2)</f>
        <v>27</v>
      </c>
      <c r="M2" s="3" t="str">
        <f>IF(L2&lt;&gt;"",VLOOKUP(L2,$AI$6:$AJ$52,2,FALSE),"-")</f>
        <v>大阪府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50</v>
      </c>
      <c r="AG2" s="11">
        <f>IF(AA2=0,0,VLOOKUP(C2,AF5:AG300,2,FALSE))</f>
        <v>7</v>
      </c>
    </row>
    <row r="3" ht="13.5">
      <c r="AD3" s="46"/>
    </row>
    <row r="4" spans="2:30" ht="19.5" customHeight="1">
      <c r="B4" s="189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7" t="s">
        <v>217</v>
      </c>
      <c r="G6" s="158"/>
      <c r="H6" s="38" t="s">
        <v>218</v>
      </c>
      <c r="I6" s="38" t="s">
        <v>219</v>
      </c>
      <c r="J6" s="38" t="s">
        <v>220</v>
      </c>
      <c r="K6" s="5" t="s">
        <v>221</v>
      </c>
      <c r="L6" s="15" t="s">
        <v>222</v>
      </c>
      <c r="M6" s="39" t="s">
        <v>223</v>
      </c>
      <c r="AF6" s="11">
        <f>+'水洗化人口等'!B6</f>
        <v>0</v>
      </c>
      <c r="AG6" s="11">
        <v>6</v>
      </c>
      <c r="AI6" s="42" t="s">
        <v>224</v>
      </c>
      <c r="AJ6" s="3" t="s">
        <v>53</v>
      </c>
    </row>
    <row r="7" spans="2:36" ht="16.5" customHeight="1">
      <c r="B7" s="166" t="s">
        <v>225</v>
      </c>
      <c r="C7" s="6" t="s">
        <v>226</v>
      </c>
      <c r="D7" s="16">
        <f>AD7</f>
        <v>236622</v>
      </c>
      <c r="F7" s="161" t="s">
        <v>227</v>
      </c>
      <c r="G7" s="7" t="s">
        <v>189</v>
      </c>
      <c r="H7" s="17">
        <f aca="true" t="shared" si="0" ref="H7:H12">AD14</f>
        <v>274201</v>
      </c>
      <c r="I7" s="17">
        <f aca="true" t="shared" si="1" ref="I7:I12">AD24</f>
        <v>240302</v>
      </c>
      <c r="J7" s="17">
        <f aca="true" t="shared" si="2" ref="J7:J12">SUM(H7:I7)</f>
        <v>514503</v>
      </c>
      <c r="K7" s="18">
        <f aca="true" t="shared" si="3" ref="K7:K12">IF(J$13&gt;0,J7/J$13,0)</f>
        <v>0.779256007960633</v>
      </c>
      <c r="L7" s="19">
        <f>AD34</f>
        <v>11573</v>
      </c>
      <c r="M7" s="20">
        <f>AD37</f>
        <v>317</v>
      </c>
      <c r="AA7" s="4" t="s">
        <v>226</v>
      </c>
      <c r="AB7" s="45" t="s">
        <v>228</v>
      </c>
      <c r="AC7" s="45" t="s">
        <v>229</v>
      </c>
      <c r="AD7" s="11">
        <f aca="true" ca="1" t="shared" si="4" ref="AD7:AD53">IF(AD$2=0,INDIRECT(AB7&amp;"!"&amp;AC7&amp;$AG$2),0)</f>
        <v>236622</v>
      </c>
      <c r="AF7" s="42" t="str">
        <f>+'水洗化人口等'!B7</f>
        <v>27000</v>
      </c>
      <c r="AG7" s="11">
        <v>7</v>
      </c>
      <c r="AI7" s="42" t="s">
        <v>230</v>
      </c>
      <c r="AJ7" s="3" t="s">
        <v>52</v>
      </c>
    </row>
    <row r="8" spans="2:36" ht="16.5" customHeight="1">
      <c r="B8" s="167"/>
      <c r="C8" s="7" t="s">
        <v>69</v>
      </c>
      <c r="D8" s="21">
        <f>AD8</f>
        <v>508</v>
      </c>
      <c r="F8" s="162"/>
      <c r="G8" s="7" t="s">
        <v>191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69</v>
      </c>
      <c r="AB8" s="45" t="s">
        <v>228</v>
      </c>
      <c r="AC8" s="45" t="s">
        <v>231</v>
      </c>
      <c r="AD8" s="11">
        <f ca="1" t="shared" si="4"/>
        <v>508</v>
      </c>
      <c r="AF8" s="42" t="str">
        <f>+'水洗化人口等'!B8</f>
        <v>27100</v>
      </c>
      <c r="AG8" s="11">
        <v>8</v>
      </c>
      <c r="AI8" s="42" t="s">
        <v>232</v>
      </c>
      <c r="AJ8" s="3" t="s">
        <v>51</v>
      </c>
    </row>
    <row r="9" spans="2:36" ht="16.5" customHeight="1">
      <c r="B9" s="168"/>
      <c r="C9" s="8" t="s">
        <v>233</v>
      </c>
      <c r="D9" s="22">
        <f>SUM(D7:D8)</f>
        <v>237130</v>
      </c>
      <c r="F9" s="162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234</v>
      </c>
      <c r="AB9" s="45" t="s">
        <v>228</v>
      </c>
      <c r="AC9" s="45" t="s">
        <v>235</v>
      </c>
      <c r="AD9" s="11">
        <f ca="1" t="shared" si="4"/>
        <v>7864325</v>
      </c>
      <c r="AF9" s="42" t="str">
        <f>+'水洗化人口等'!B9</f>
        <v>27140</v>
      </c>
      <c r="AG9" s="11">
        <v>9</v>
      </c>
      <c r="AI9" s="42" t="s">
        <v>236</v>
      </c>
      <c r="AJ9" s="3" t="s">
        <v>50</v>
      </c>
    </row>
    <row r="10" spans="2:36" ht="16.5" customHeight="1">
      <c r="B10" s="169" t="s">
        <v>237</v>
      </c>
      <c r="C10" s="124" t="s">
        <v>234</v>
      </c>
      <c r="D10" s="21">
        <f>AD9</f>
        <v>7864325</v>
      </c>
      <c r="F10" s="162"/>
      <c r="G10" s="7" t="s">
        <v>207</v>
      </c>
      <c r="H10" s="17">
        <f t="shared" si="0"/>
        <v>80725</v>
      </c>
      <c r="I10" s="17">
        <f t="shared" si="1"/>
        <v>65021</v>
      </c>
      <c r="J10" s="17">
        <f t="shared" si="2"/>
        <v>145746</v>
      </c>
      <c r="K10" s="18">
        <f t="shared" si="3"/>
        <v>0.22074399203936695</v>
      </c>
      <c r="L10" s="23" t="s">
        <v>238</v>
      </c>
      <c r="M10" s="24" t="s">
        <v>238</v>
      </c>
      <c r="AA10" s="4" t="s">
        <v>239</v>
      </c>
      <c r="AB10" s="45" t="s">
        <v>228</v>
      </c>
      <c r="AC10" s="45" t="s">
        <v>240</v>
      </c>
      <c r="AD10" s="11">
        <f ca="1" t="shared" si="4"/>
        <v>471</v>
      </c>
      <c r="AF10" s="42" t="str">
        <f>+'水洗化人口等'!B10</f>
        <v>27202</v>
      </c>
      <c r="AG10" s="11">
        <v>10</v>
      </c>
      <c r="AI10" s="42" t="s">
        <v>241</v>
      </c>
      <c r="AJ10" s="3" t="s">
        <v>49</v>
      </c>
    </row>
    <row r="11" spans="2:36" ht="16.5" customHeight="1">
      <c r="B11" s="170"/>
      <c r="C11" s="7" t="s">
        <v>239</v>
      </c>
      <c r="D11" s="21">
        <f>AD10</f>
        <v>471</v>
      </c>
      <c r="F11" s="162"/>
      <c r="G11" s="7" t="s">
        <v>209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238</v>
      </c>
      <c r="M11" s="24" t="s">
        <v>238</v>
      </c>
      <c r="AA11" s="4" t="s">
        <v>242</v>
      </c>
      <c r="AB11" s="45" t="s">
        <v>228</v>
      </c>
      <c r="AC11" s="45" t="s">
        <v>243</v>
      </c>
      <c r="AD11" s="11">
        <f ca="1" t="shared" si="4"/>
        <v>598029</v>
      </c>
      <c r="AF11" s="42" t="str">
        <f>+'水洗化人口等'!B11</f>
        <v>27203</v>
      </c>
      <c r="AG11" s="11">
        <v>11</v>
      </c>
      <c r="AI11" s="42" t="s">
        <v>244</v>
      </c>
      <c r="AJ11" s="3" t="s">
        <v>48</v>
      </c>
    </row>
    <row r="12" spans="2:36" ht="16.5" customHeight="1">
      <c r="B12" s="170"/>
      <c r="C12" s="7" t="s">
        <v>242</v>
      </c>
      <c r="D12" s="21">
        <f>AD11</f>
        <v>598029</v>
      </c>
      <c r="F12" s="162"/>
      <c r="G12" s="7" t="s">
        <v>211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238</v>
      </c>
      <c r="M12" s="24" t="s">
        <v>238</v>
      </c>
      <c r="AA12" s="4" t="s">
        <v>245</v>
      </c>
      <c r="AB12" s="45" t="s">
        <v>228</v>
      </c>
      <c r="AC12" s="45" t="s">
        <v>246</v>
      </c>
      <c r="AD12" s="11">
        <f ca="1" t="shared" si="4"/>
        <v>271073</v>
      </c>
      <c r="AF12" s="42" t="str">
        <f>+'水洗化人口等'!B12</f>
        <v>27204</v>
      </c>
      <c r="AG12" s="11">
        <v>12</v>
      </c>
      <c r="AI12" s="42" t="s">
        <v>247</v>
      </c>
      <c r="AJ12" s="3" t="s">
        <v>47</v>
      </c>
    </row>
    <row r="13" spans="2:36" ht="16.5" customHeight="1">
      <c r="B13" s="171"/>
      <c r="C13" s="8" t="s">
        <v>233</v>
      </c>
      <c r="D13" s="22">
        <f>SUM(D10:D12)</f>
        <v>8462825</v>
      </c>
      <c r="F13" s="163"/>
      <c r="G13" s="7" t="s">
        <v>233</v>
      </c>
      <c r="H13" s="17">
        <f>SUM(H7:H12)</f>
        <v>354926</v>
      </c>
      <c r="I13" s="17">
        <f>SUM(I7:I12)</f>
        <v>305323</v>
      </c>
      <c r="J13" s="17">
        <f>SUM(J7:J12)</f>
        <v>660249</v>
      </c>
      <c r="K13" s="18">
        <v>1</v>
      </c>
      <c r="L13" s="23" t="s">
        <v>238</v>
      </c>
      <c r="M13" s="24" t="s">
        <v>238</v>
      </c>
      <c r="AA13" s="4" t="s">
        <v>60</v>
      </c>
      <c r="AB13" s="45" t="s">
        <v>228</v>
      </c>
      <c r="AC13" s="45" t="s">
        <v>248</v>
      </c>
      <c r="AD13" s="11">
        <f ca="1" t="shared" si="4"/>
        <v>205634</v>
      </c>
      <c r="AF13" s="42" t="str">
        <f>+'水洗化人口等'!B13</f>
        <v>27205</v>
      </c>
      <c r="AG13" s="11">
        <v>13</v>
      </c>
      <c r="AI13" s="42" t="s">
        <v>249</v>
      </c>
      <c r="AJ13" s="3" t="s">
        <v>46</v>
      </c>
    </row>
    <row r="14" spans="2:36" ht="16.5" customHeight="1" thickBot="1">
      <c r="B14" s="159" t="s">
        <v>250</v>
      </c>
      <c r="C14" s="160"/>
      <c r="D14" s="25">
        <f>SUM(D9,D13)</f>
        <v>8699955</v>
      </c>
      <c r="F14" s="164" t="s">
        <v>251</v>
      </c>
      <c r="G14" s="165"/>
      <c r="H14" s="17">
        <f>AD20</f>
        <v>248</v>
      </c>
      <c r="I14" s="17">
        <f>AD30</f>
        <v>0</v>
      </c>
      <c r="J14" s="17">
        <f>SUM(H14:I14)</f>
        <v>248</v>
      </c>
      <c r="K14" s="26" t="s">
        <v>238</v>
      </c>
      <c r="L14" s="23" t="s">
        <v>238</v>
      </c>
      <c r="M14" s="24" t="s">
        <v>238</v>
      </c>
      <c r="AA14" s="4" t="s">
        <v>189</v>
      </c>
      <c r="AB14" s="45" t="s">
        <v>252</v>
      </c>
      <c r="AC14" s="45" t="s">
        <v>246</v>
      </c>
      <c r="AD14" s="11">
        <f ca="1" t="shared" si="4"/>
        <v>274201</v>
      </c>
      <c r="AF14" s="42" t="str">
        <f>+'水洗化人口等'!B14</f>
        <v>27206</v>
      </c>
      <c r="AG14" s="11">
        <v>14</v>
      </c>
      <c r="AI14" s="42" t="s">
        <v>253</v>
      </c>
      <c r="AJ14" s="3" t="s">
        <v>45</v>
      </c>
    </row>
    <row r="15" spans="2:36" ht="16.5" customHeight="1" thickBot="1">
      <c r="B15" s="159" t="s">
        <v>60</v>
      </c>
      <c r="C15" s="160"/>
      <c r="D15" s="25">
        <f>AD13</f>
        <v>205634</v>
      </c>
      <c r="F15" s="159" t="s">
        <v>54</v>
      </c>
      <c r="G15" s="160"/>
      <c r="H15" s="27">
        <f>SUM(H13:H14)</f>
        <v>355174</v>
      </c>
      <c r="I15" s="27">
        <f>SUM(I13:I14)</f>
        <v>305323</v>
      </c>
      <c r="J15" s="27">
        <f>SUM(J13:J14)</f>
        <v>660497</v>
      </c>
      <c r="K15" s="28" t="s">
        <v>238</v>
      </c>
      <c r="L15" s="29">
        <f>SUM(L7:L9)</f>
        <v>11573</v>
      </c>
      <c r="M15" s="30">
        <f>SUM(M7:M9)</f>
        <v>317</v>
      </c>
      <c r="AA15" s="4" t="s">
        <v>191</v>
      </c>
      <c r="AB15" s="45" t="s">
        <v>252</v>
      </c>
      <c r="AC15" s="45" t="s">
        <v>254</v>
      </c>
      <c r="AD15" s="11">
        <f ca="1" t="shared" si="4"/>
        <v>0</v>
      </c>
      <c r="AF15" s="42" t="str">
        <f>+'水洗化人口等'!B15</f>
        <v>27207</v>
      </c>
      <c r="AG15" s="11">
        <v>15</v>
      </c>
      <c r="AI15" s="42" t="s">
        <v>255</v>
      </c>
      <c r="AJ15" s="3" t="s">
        <v>44</v>
      </c>
    </row>
    <row r="16" spans="2:36" ht="16.5" customHeight="1" thickBot="1">
      <c r="B16" s="125" t="s">
        <v>256</v>
      </c>
      <c r="AA16" s="4" t="s">
        <v>1</v>
      </c>
      <c r="AB16" s="45" t="s">
        <v>252</v>
      </c>
      <c r="AC16" s="45" t="s">
        <v>248</v>
      </c>
      <c r="AD16" s="11">
        <f ca="1" t="shared" si="4"/>
        <v>0</v>
      </c>
      <c r="AF16" s="42" t="str">
        <f>+'水洗化人口等'!B16</f>
        <v>27208</v>
      </c>
      <c r="AG16" s="11">
        <v>16</v>
      </c>
      <c r="AI16" s="42" t="s">
        <v>257</v>
      </c>
      <c r="AJ16" s="3" t="s">
        <v>43</v>
      </c>
    </row>
    <row r="17" spans="3:36" ht="16.5" customHeight="1" thickBot="1">
      <c r="C17" s="31">
        <f>AD12</f>
        <v>271073</v>
      </c>
      <c r="D17" s="4" t="s">
        <v>258</v>
      </c>
      <c r="J17" s="14"/>
      <c r="AA17" s="4" t="s">
        <v>207</v>
      </c>
      <c r="AB17" s="45" t="s">
        <v>252</v>
      </c>
      <c r="AC17" s="45" t="s">
        <v>259</v>
      </c>
      <c r="AD17" s="11">
        <f ca="1" t="shared" si="4"/>
        <v>80725</v>
      </c>
      <c r="AF17" s="42" t="str">
        <f>+'水洗化人口等'!B17</f>
        <v>27209</v>
      </c>
      <c r="AG17" s="11">
        <v>17</v>
      </c>
      <c r="AI17" s="42" t="s">
        <v>260</v>
      </c>
      <c r="AJ17" s="3" t="s">
        <v>42</v>
      </c>
    </row>
    <row r="18" spans="6:36" ht="30" customHeight="1">
      <c r="F18" s="157" t="s">
        <v>261</v>
      </c>
      <c r="G18" s="158"/>
      <c r="H18" s="38" t="s">
        <v>218</v>
      </c>
      <c r="I18" s="38" t="s">
        <v>219</v>
      </c>
      <c r="J18" s="41" t="s">
        <v>220</v>
      </c>
      <c r="AA18" s="4" t="s">
        <v>209</v>
      </c>
      <c r="AB18" s="45" t="s">
        <v>252</v>
      </c>
      <c r="AC18" s="45" t="s">
        <v>262</v>
      </c>
      <c r="AD18" s="11">
        <f ca="1" t="shared" si="4"/>
        <v>0</v>
      </c>
      <c r="AF18" s="42" t="str">
        <f>+'水洗化人口等'!B18</f>
        <v>27210</v>
      </c>
      <c r="AG18" s="11">
        <v>18</v>
      </c>
      <c r="AI18" s="42" t="s">
        <v>263</v>
      </c>
      <c r="AJ18" s="3" t="s">
        <v>41</v>
      </c>
    </row>
    <row r="19" spans="3:36" ht="16.5" customHeight="1">
      <c r="C19" s="40" t="s">
        <v>264</v>
      </c>
      <c r="D19" s="10">
        <f>IF(D$14&gt;0,D13/D$14,0)</f>
        <v>0.9727435371792152</v>
      </c>
      <c r="F19" s="164" t="s">
        <v>265</v>
      </c>
      <c r="G19" s="165"/>
      <c r="H19" s="17">
        <f>AD21</f>
        <v>10408</v>
      </c>
      <c r="I19" s="17">
        <f>AD31</f>
        <v>140</v>
      </c>
      <c r="J19" s="21">
        <f>SUM(H19:I19)</f>
        <v>10548</v>
      </c>
      <c r="AA19" s="4" t="s">
        <v>211</v>
      </c>
      <c r="AB19" s="45" t="s">
        <v>252</v>
      </c>
      <c r="AC19" s="45" t="s">
        <v>266</v>
      </c>
      <c r="AD19" s="11">
        <f ca="1" t="shared" si="4"/>
        <v>0</v>
      </c>
      <c r="AF19" s="42" t="str">
        <f>+'水洗化人口等'!B19</f>
        <v>27211</v>
      </c>
      <c r="AG19" s="11">
        <v>19</v>
      </c>
      <c r="AI19" s="42" t="s">
        <v>267</v>
      </c>
      <c r="AJ19" s="3" t="s">
        <v>40</v>
      </c>
    </row>
    <row r="20" spans="3:36" ht="16.5" customHeight="1">
      <c r="C20" s="40" t="s">
        <v>268</v>
      </c>
      <c r="D20" s="10">
        <f>IF(D$14&gt;0,D9/D$14,0)</f>
        <v>0.027256462820784706</v>
      </c>
      <c r="F20" s="164" t="s">
        <v>269</v>
      </c>
      <c r="G20" s="165"/>
      <c r="H20" s="17">
        <f>AD22</f>
        <v>174149</v>
      </c>
      <c r="I20" s="17">
        <f>AD32</f>
        <v>0</v>
      </c>
      <c r="J20" s="21">
        <f>SUM(H20:I20)</f>
        <v>174149</v>
      </c>
      <c r="AA20" s="4" t="s">
        <v>251</v>
      </c>
      <c r="AB20" s="45" t="s">
        <v>252</v>
      </c>
      <c r="AC20" s="45" t="s">
        <v>270</v>
      </c>
      <c r="AD20" s="11">
        <f ca="1" t="shared" si="4"/>
        <v>248</v>
      </c>
      <c r="AF20" s="42" t="str">
        <f>+'水洗化人口等'!B20</f>
        <v>27212</v>
      </c>
      <c r="AG20" s="11">
        <v>20</v>
      </c>
      <c r="AI20" s="42" t="s">
        <v>271</v>
      </c>
      <c r="AJ20" s="3" t="s">
        <v>39</v>
      </c>
    </row>
    <row r="21" spans="3:36" ht="16.5" customHeight="1">
      <c r="C21" s="40" t="s">
        <v>272</v>
      </c>
      <c r="D21" s="10">
        <f>IF(D$14&gt;0,D10/D$14,0)</f>
        <v>0.9039500779027018</v>
      </c>
      <c r="F21" s="164" t="s">
        <v>273</v>
      </c>
      <c r="G21" s="165"/>
      <c r="H21" s="17">
        <f>AD23</f>
        <v>170369</v>
      </c>
      <c r="I21" s="17">
        <f>AD33</f>
        <v>305183</v>
      </c>
      <c r="J21" s="21">
        <f>SUM(H21:I21)</f>
        <v>475552</v>
      </c>
      <c r="AA21" s="4" t="s">
        <v>265</v>
      </c>
      <c r="AB21" s="45" t="s">
        <v>252</v>
      </c>
      <c r="AC21" s="45" t="s">
        <v>274</v>
      </c>
      <c r="AD21" s="11">
        <f ca="1" t="shared" si="4"/>
        <v>10408</v>
      </c>
      <c r="AF21" s="42" t="str">
        <f>+'水洗化人口等'!B21</f>
        <v>27213</v>
      </c>
      <c r="AG21" s="11">
        <v>21</v>
      </c>
      <c r="AI21" s="42" t="s">
        <v>275</v>
      </c>
      <c r="AJ21" s="3" t="s">
        <v>38</v>
      </c>
    </row>
    <row r="22" spans="3:36" ht="16.5" customHeight="1" thickBot="1">
      <c r="C22" s="40" t="s">
        <v>276</v>
      </c>
      <c r="D22" s="10">
        <f>IF(D$14&gt;0,D12/D$14,0)</f>
        <v>0.06873932106545379</v>
      </c>
      <c r="F22" s="159" t="s">
        <v>54</v>
      </c>
      <c r="G22" s="160"/>
      <c r="H22" s="27">
        <f>SUM(H19:H21)</f>
        <v>354926</v>
      </c>
      <c r="I22" s="27">
        <f>SUM(I19:I21)</f>
        <v>305323</v>
      </c>
      <c r="J22" s="32">
        <f>SUM(J19:J21)</f>
        <v>660249</v>
      </c>
      <c r="AA22" s="4" t="s">
        <v>269</v>
      </c>
      <c r="AB22" s="45" t="s">
        <v>252</v>
      </c>
      <c r="AC22" s="45" t="s">
        <v>277</v>
      </c>
      <c r="AD22" s="11">
        <f ca="1" t="shared" si="4"/>
        <v>174149</v>
      </c>
      <c r="AF22" s="42" t="str">
        <f>+'水洗化人口等'!B22</f>
        <v>27214</v>
      </c>
      <c r="AG22" s="11">
        <v>22</v>
      </c>
      <c r="AI22" s="42" t="s">
        <v>278</v>
      </c>
      <c r="AJ22" s="3" t="s">
        <v>37</v>
      </c>
    </row>
    <row r="23" spans="3:36" ht="16.5" customHeight="1">
      <c r="C23" s="40" t="s">
        <v>279</v>
      </c>
      <c r="D23" s="10">
        <f>IF(D$14&gt;0,C17/D$14,0)</f>
        <v>0.031157977253905338</v>
      </c>
      <c r="F23" s="9"/>
      <c r="J23" s="33"/>
      <c r="AA23" s="4" t="s">
        <v>273</v>
      </c>
      <c r="AB23" s="45" t="s">
        <v>252</v>
      </c>
      <c r="AC23" s="45" t="s">
        <v>280</v>
      </c>
      <c r="AD23" s="11">
        <f ca="1" t="shared" si="4"/>
        <v>170369</v>
      </c>
      <c r="AF23" s="42" t="str">
        <f>+'水洗化人口等'!B23</f>
        <v>27215</v>
      </c>
      <c r="AG23" s="11">
        <v>23</v>
      </c>
      <c r="AI23" s="42" t="s">
        <v>281</v>
      </c>
      <c r="AJ23" s="3" t="s">
        <v>36</v>
      </c>
    </row>
    <row r="24" spans="3:36" ht="16.5" customHeight="1" thickBot="1">
      <c r="C24" s="40" t="s">
        <v>282</v>
      </c>
      <c r="D24" s="10">
        <f>IF(D$9&gt;0,D7/D$9,0)</f>
        <v>0.9978577151773289</v>
      </c>
      <c r="J24" s="34" t="s">
        <v>283</v>
      </c>
      <c r="AA24" s="4" t="s">
        <v>189</v>
      </c>
      <c r="AB24" s="45" t="s">
        <v>252</v>
      </c>
      <c r="AC24" s="45" t="s">
        <v>284</v>
      </c>
      <c r="AD24" s="11">
        <f ca="1" t="shared" si="4"/>
        <v>240302</v>
      </c>
      <c r="AF24" s="42" t="str">
        <f>+'水洗化人口等'!B24</f>
        <v>27216</v>
      </c>
      <c r="AG24" s="11">
        <v>24</v>
      </c>
      <c r="AI24" s="42" t="s">
        <v>285</v>
      </c>
      <c r="AJ24" s="3" t="s">
        <v>35</v>
      </c>
    </row>
    <row r="25" spans="3:36" ht="16.5" customHeight="1">
      <c r="C25" s="40" t="s">
        <v>286</v>
      </c>
      <c r="D25" s="10">
        <f>IF(D$9&gt;0,D8/D$9,0)</f>
        <v>0.0021422848226711087</v>
      </c>
      <c r="F25" s="182" t="s">
        <v>6</v>
      </c>
      <c r="G25" s="183"/>
      <c r="H25" s="183"/>
      <c r="I25" s="172" t="s">
        <v>287</v>
      </c>
      <c r="J25" s="174" t="s">
        <v>288</v>
      </c>
      <c r="AA25" s="4" t="s">
        <v>191</v>
      </c>
      <c r="AB25" s="45" t="s">
        <v>252</v>
      </c>
      <c r="AC25" s="45" t="s">
        <v>289</v>
      </c>
      <c r="AD25" s="11">
        <f ca="1" t="shared" si="4"/>
        <v>0</v>
      </c>
      <c r="AF25" s="42" t="str">
        <f>+'水洗化人口等'!B25</f>
        <v>27217</v>
      </c>
      <c r="AG25" s="11">
        <v>25</v>
      </c>
      <c r="AI25" s="42" t="s">
        <v>290</v>
      </c>
      <c r="AJ25" s="3" t="s">
        <v>34</v>
      </c>
    </row>
    <row r="26" spans="6:36" ht="16.5" customHeight="1">
      <c r="F26" s="184"/>
      <c r="G26" s="185"/>
      <c r="H26" s="185"/>
      <c r="I26" s="173"/>
      <c r="J26" s="175"/>
      <c r="AA26" s="4" t="s">
        <v>1</v>
      </c>
      <c r="AB26" s="45" t="s">
        <v>252</v>
      </c>
      <c r="AC26" s="45" t="s">
        <v>291</v>
      </c>
      <c r="AD26" s="11">
        <f ca="1" t="shared" si="4"/>
        <v>0</v>
      </c>
      <c r="AF26" s="42" t="str">
        <f>+'水洗化人口等'!B26</f>
        <v>27218</v>
      </c>
      <c r="AG26" s="11">
        <v>26</v>
      </c>
      <c r="AI26" s="42" t="s">
        <v>292</v>
      </c>
      <c r="AJ26" s="3" t="s">
        <v>33</v>
      </c>
    </row>
    <row r="27" spans="6:36" ht="16.5" customHeight="1">
      <c r="F27" s="176" t="s">
        <v>194</v>
      </c>
      <c r="G27" s="177"/>
      <c r="H27" s="178"/>
      <c r="I27" s="19">
        <f aca="true" t="shared" si="5" ref="I27:I35">AD40</f>
        <v>1571</v>
      </c>
      <c r="J27" s="35">
        <f>AD49</f>
        <v>257</v>
      </c>
      <c r="AA27" s="4" t="s">
        <v>207</v>
      </c>
      <c r="AB27" s="45" t="s">
        <v>252</v>
      </c>
      <c r="AC27" s="45" t="s">
        <v>293</v>
      </c>
      <c r="AD27" s="11">
        <f ca="1" t="shared" si="4"/>
        <v>65021</v>
      </c>
      <c r="AF27" s="42" t="str">
        <f>+'水洗化人口等'!B27</f>
        <v>27219</v>
      </c>
      <c r="AG27" s="11">
        <v>27</v>
      </c>
      <c r="AI27" s="42" t="s">
        <v>294</v>
      </c>
      <c r="AJ27" s="3" t="s">
        <v>32</v>
      </c>
    </row>
    <row r="28" spans="6:36" ht="16.5" customHeight="1">
      <c r="F28" s="179" t="s">
        <v>295</v>
      </c>
      <c r="G28" s="180"/>
      <c r="H28" s="181"/>
      <c r="I28" s="19">
        <f t="shared" si="5"/>
        <v>466</v>
      </c>
      <c r="J28" s="35">
        <f>AD50</f>
        <v>187</v>
      </c>
      <c r="AA28" s="4" t="s">
        <v>209</v>
      </c>
      <c r="AB28" s="45" t="s">
        <v>252</v>
      </c>
      <c r="AC28" s="45" t="s">
        <v>296</v>
      </c>
      <c r="AD28" s="11">
        <f ca="1" t="shared" si="4"/>
        <v>0</v>
      </c>
      <c r="AF28" s="42" t="str">
        <f>+'水洗化人口等'!B28</f>
        <v>27220</v>
      </c>
      <c r="AG28" s="11">
        <v>28</v>
      </c>
      <c r="AI28" s="42" t="s">
        <v>297</v>
      </c>
      <c r="AJ28" s="3" t="s">
        <v>31</v>
      </c>
    </row>
    <row r="29" spans="6:36" ht="16.5" customHeight="1">
      <c r="F29" s="176" t="s">
        <v>0</v>
      </c>
      <c r="G29" s="177"/>
      <c r="H29" s="178"/>
      <c r="I29" s="19">
        <f t="shared" si="5"/>
        <v>5044</v>
      </c>
      <c r="J29" s="35">
        <f>AD51</f>
        <v>47</v>
      </c>
      <c r="AA29" s="4" t="s">
        <v>211</v>
      </c>
      <c r="AB29" s="45" t="s">
        <v>252</v>
      </c>
      <c r="AC29" s="45" t="s">
        <v>298</v>
      </c>
      <c r="AD29" s="11">
        <f ca="1" t="shared" si="4"/>
        <v>0</v>
      </c>
      <c r="AF29" s="42" t="str">
        <f>+'水洗化人口等'!B29</f>
        <v>27221</v>
      </c>
      <c r="AG29" s="11">
        <v>29</v>
      </c>
      <c r="AI29" s="42" t="s">
        <v>299</v>
      </c>
      <c r="AJ29" s="3" t="s">
        <v>30</v>
      </c>
    </row>
    <row r="30" spans="6:36" ht="16.5" customHeight="1">
      <c r="F30" s="176" t="s">
        <v>191</v>
      </c>
      <c r="G30" s="177"/>
      <c r="H30" s="178"/>
      <c r="I30" s="19">
        <f t="shared" si="5"/>
        <v>2718</v>
      </c>
      <c r="J30" s="35">
        <f>AD52</f>
        <v>0</v>
      </c>
      <c r="AA30" s="4" t="s">
        <v>251</v>
      </c>
      <c r="AB30" s="45" t="s">
        <v>252</v>
      </c>
      <c r="AC30" s="45" t="s">
        <v>300</v>
      </c>
      <c r="AD30" s="11">
        <f ca="1" t="shared" si="4"/>
        <v>0</v>
      </c>
      <c r="AF30" s="42" t="str">
        <f>+'水洗化人口等'!B30</f>
        <v>27222</v>
      </c>
      <c r="AG30" s="11">
        <v>30</v>
      </c>
      <c r="AI30" s="42" t="s">
        <v>301</v>
      </c>
      <c r="AJ30" s="3" t="s">
        <v>29</v>
      </c>
    </row>
    <row r="31" spans="6:36" ht="16.5" customHeight="1">
      <c r="F31" s="176" t="s">
        <v>1</v>
      </c>
      <c r="G31" s="177"/>
      <c r="H31" s="178"/>
      <c r="I31" s="19">
        <f t="shared" si="5"/>
        <v>0</v>
      </c>
      <c r="J31" s="35">
        <f>AD53</f>
        <v>0</v>
      </c>
      <c r="AA31" s="4" t="s">
        <v>265</v>
      </c>
      <c r="AB31" s="45" t="s">
        <v>252</v>
      </c>
      <c r="AC31" s="45" t="s">
        <v>229</v>
      </c>
      <c r="AD31" s="11">
        <f ca="1" t="shared" si="4"/>
        <v>140</v>
      </c>
      <c r="AF31" s="42" t="str">
        <f>+'水洗化人口等'!B31</f>
        <v>27223</v>
      </c>
      <c r="AG31" s="11">
        <v>31</v>
      </c>
      <c r="AI31" s="42" t="s">
        <v>302</v>
      </c>
      <c r="AJ31" s="3" t="s">
        <v>28</v>
      </c>
    </row>
    <row r="32" spans="6:36" ht="16.5" customHeight="1">
      <c r="F32" s="176" t="s">
        <v>2</v>
      </c>
      <c r="G32" s="177"/>
      <c r="H32" s="178"/>
      <c r="I32" s="19">
        <f t="shared" si="5"/>
        <v>0</v>
      </c>
      <c r="J32" s="24" t="s">
        <v>238</v>
      </c>
      <c r="AA32" s="4" t="s">
        <v>269</v>
      </c>
      <c r="AB32" s="45" t="s">
        <v>252</v>
      </c>
      <c r="AC32" s="45" t="s">
        <v>303</v>
      </c>
      <c r="AD32" s="11">
        <f ca="1" t="shared" si="4"/>
        <v>0</v>
      </c>
      <c r="AF32" s="42" t="str">
        <f>+'水洗化人口等'!B32</f>
        <v>27224</v>
      </c>
      <c r="AG32" s="11">
        <v>32</v>
      </c>
      <c r="AI32" s="42" t="s">
        <v>304</v>
      </c>
      <c r="AJ32" s="3" t="s">
        <v>27</v>
      </c>
    </row>
    <row r="33" spans="6:36" ht="16.5" customHeight="1">
      <c r="F33" s="176" t="s">
        <v>3</v>
      </c>
      <c r="G33" s="177"/>
      <c r="H33" s="178"/>
      <c r="I33" s="19">
        <f t="shared" si="5"/>
        <v>96</v>
      </c>
      <c r="J33" s="24" t="s">
        <v>238</v>
      </c>
      <c r="AA33" s="4" t="s">
        <v>273</v>
      </c>
      <c r="AB33" s="45" t="s">
        <v>252</v>
      </c>
      <c r="AC33" s="45" t="s">
        <v>240</v>
      </c>
      <c r="AD33" s="11">
        <f ca="1" t="shared" si="4"/>
        <v>305183</v>
      </c>
      <c r="AF33" s="42" t="str">
        <f>+'水洗化人口等'!B33</f>
        <v>27225</v>
      </c>
      <c r="AG33" s="11">
        <v>33</v>
      </c>
      <c r="AI33" s="42" t="s">
        <v>305</v>
      </c>
      <c r="AJ33" s="3" t="s">
        <v>26</v>
      </c>
    </row>
    <row r="34" spans="6:36" ht="16.5" customHeight="1">
      <c r="F34" s="176" t="s">
        <v>4</v>
      </c>
      <c r="G34" s="177"/>
      <c r="H34" s="178"/>
      <c r="I34" s="19">
        <f t="shared" si="5"/>
        <v>0</v>
      </c>
      <c r="J34" s="24" t="s">
        <v>238</v>
      </c>
      <c r="AA34" s="4" t="s">
        <v>189</v>
      </c>
      <c r="AB34" s="45" t="s">
        <v>252</v>
      </c>
      <c r="AC34" s="45" t="s">
        <v>306</v>
      </c>
      <c r="AD34" s="45">
        <f ca="1" t="shared" si="4"/>
        <v>11573</v>
      </c>
      <c r="AF34" s="42" t="str">
        <f>+'水洗化人口等'!B34</f>
        <v>27226</v>
      </c>
      <c r="AG34" s="11">
        <v>34</v>
      </c>
      <c r="AI34" s="42" t="s">
        <v>307</v>
      </c>
      <c r="AJ34" s="3" t="s">
        <v>25</v>
      </c>
    </row>
    <row r="35" spans="6:36" ht="16.5" customHeight="1">
      <c r="F35" s="176" t="s">
        <v>5</v>
      </c>
      <c r="G35" s="177"/>
      <c r="H35" s="178"/>
      <c r="I35" s="19">
        <f t="shared" si="5"/>
        <v>3271</v>
      </c>
      <c r="J35" s="24" t="s">
        <v>238</v>
      </c>
      <c r="AA35" s="4" t="s">
        <v>191</v>
      </c>
      <c r="AB35" s="45" t="s">
        <v>252</v>
      </c>
      <c r="AC35" s="45" t="s">
        <v>308</v>
      </c>
      <c r="AD35" s="45">
        <f ca="1" t="shared" si="4"/>
        <v>0</v>
      </c>
      <c r="AF35" s="42" t="str">
        <f>+'水洗化人口等'!B35</f>
        <v>27227</v>
      </c>
      <c r="AG35" s="11">
        <v>35</v>
      </c>
      <c r="AI35" s="42" t="s">
        <v>309</v>
      </c>
      <c r="AJ35" s="3" t="s">
        <v>24</v>
      </c>
    </row>
    <row r="36" spans="6:36" ht="16.5" customHeight="1" thickBot="1">
      <c r="F36" s="186" t="s">
        <v>54</v>
      </c>
      <c r="G36" s="187"/>
      <c r="H36" s="188"/>
      <c r="I36" s="36">
        <f>SUM(I27:I35)</f>
        <v>13166</v>
      </c>
      <c r="J36" s="37">
        <f>SUM(J27:J31)</f>
        <v>491</v>
      </c>
      <c r="AA36" s="4" t="s">
        <v>1</v>
      </c>
      <c r="AB36" s="45" t="s">
        <v>252</v>
      </c>
      <c r="AC36" s="45" t="s">
        <v>310</v>
      </c>
      <c r="AD36" s="45">
        <f ca="1" t="shared" si="4"/>
        <v>0</v>
      </c>
      <c r="AF36" s="42" t="str">
        <f>+'水洗化人口等'!B36</f>
        <v>27228</v>
      </c>
      <c r="AG36" s="11">
        <v>36</v>
      </c>
      <c r="AI36" s="42" t="s">
        <v>311</v>
      </c>
      <c r="AJ36" s="3" t="s">
        <v>23</v>
      </c>
    </row>
    <row r="37" spans="27:36" ht="13.5" hidden="1">
      <c r="AA37" s="4" t="s">
        <v>189</v>
      </c>
      <c r="AB37" s="45" t="s">
        <v>252</v>
      </c>
      <c r="AC37" s="45" t="s">
        <v>312</v>
      </c>
      <c r="AD37" s="45">
        <f ca="1" t="shared" si="4"/>
        <v>317</v>
      </c>
      <c r="AF37" s="42" t="str">
        <f>+'水洗化人口等'!B37</f>
        <v>27229</v>
      </c>
      <c r="AG37" s="11">
        <v>37</v>
      </c>
      <c r="AI37" s="42" t="s">
        <v>313</v>
      </c>
      <c r="AJ37" s="3" t="s">
        <v>22</v>
      </c>
    </row>
    <row r="38" spans="27:36" ht="13.5" hidden="1">
      <c r="AA38" s="4" t="s">
        <v>191</v>
      </c>
      <c r="AB38" s="45" t="s">
        <v>252</v>
      </c>
      <c r="AC38" s="45" t="s">
        <v>314</v>
      </c>
      <c r="AD38" s="45">
        <f ca="1" t="shared" si="4"/>
        <v>0</v>
      </c>
      <c r="AF38" s="42" t="str">
        <f>+'水洗化人口等'!B38</f>
        <v>27230</v>
      </c>
      <c r="AG38" s="11">
        <v>38</v>
      </c>
      <c r="AI38" s="42" t="s">
        <v>315</v>
      </c>
      <c r="AJ38" s="3" t="s">
        <v>21</v>
      </c>
    </row>
    <row r="39" spans="27:36" ht="13.5" hidden="1">
      <c r="AA39" s="4" t="s">
        <v>1</v>
      </c>
      <c r="AB39" s="45" t="s">
        <v>252</v>
      </c>
      <c r="AC39" s="45" t="s">
        <v>316</v>
      </c>
      <c r="AD39" s="45">
        <f ca="1" t="shared" si="4"/>
        <v>0</v>
      </c>
      <c r="AF39" s="42" t="str">
        <f>+'水洗化人口等'!B39</f>
        <v>27231</v>
      </c>
      <c r="AG39" s="11">
        <v>39</v>
      </c>
      <c r="AI39" s="42" t="s">
        <v>317</v>
      </c>
      <c r="AJ39" s="3" t="s">
        <v>20</v>
      </c>
    </row>
    <row r="40" spans="27:36" ht="13.5" hidden="1">
      <c r="AA40" s="4" t="s">
        <v>194</v>
      </c>
      <c r="AB40" s="45" t="s">
        <v>252</v>
      </c>
      <c r="AC40" s="45" t="s">
        <v>318</v>
      </c>
      <c r="AD40" s="45">
        <f ca="1" t="shared" si="4"/>
        <v>1571</v>
      </c>
      <c r="AF40" s="42" t="str">
        <f>+'水洗化人口等'!B40</f>
        <v>27232</v>
      </c>
      <c r="AG40" s="11">
        <v>40</v>
      </c>
      <c r="AI40" s="42" t="s">
        <v>319</v>
      </c>
      <c r="AJ40" s="3" t="s">
        <v>19</v>
      </c>
    </row>
    <row r="41" spans="27:36" ht="13.5" hidden="1">
      <c r="AA41" s="4" t="s">
        <v>295</v>
      </c>
      <c r="AB41" s="45" t="s">
        <v>252</v>
      </c>
      <c r="AC41" s="45" t="s">
        <v>320</v>
      </c>
      <c r="AD41" s="45">
        <f ca="1" t="shared" si="4"/>
        <v>466</v>
      </c>
      <c r="AF41" s="42" t="str">
        <f>+'水洗化人口等'!B41</f>
        <v>27301</v>
      </c>
      <c r="AG41" s="11">
        <v>41</v>
      </c>
      <c r="AI41" s="42" t="s">
        <v>321</v>
      </c>
      <c r="AJ41" s="3" t="s">
        <v>18</v>
      </c>
    </row>
    <row r="42" spans="27:36" ht="13.5" hidden="1">
      <c r="AA42" s="4" t="s">
        <v>0</v>
      </c>
      <c r="AB42" s="45" t="s">
        <v>252</v>
      </c>
      <c r="AC42" s="45" t="s">
        <v>322</v>
      </c>
      <c r="AD42" s="45">
        <f ca="1" t="shared" si="4"/>
        <v>5044</v>
      </c>
      <c r="AF42" s="42" t="str">
        <f>+'水洗化人口等'!B42</f>
        <v>27321</v>
      </c>
      <c r="AG42" s="11">
        <v>42</v>
      </c>
      <c r="AI42" s="42" t="s">
        <v>323</v>
      </c>
      <c r="AJ42" s="3" t="s">
        <v>17</v>
      </c>
    </row>
    <row r="43" spans="27:36" ht="13.5" hidden="1">
      <c r="AA43" s="4" t="s">
        <v>191</v>
      </c>
      <c r="AB43" s="45" t="s">
        <v>252</v>
      </c>
      <c r="AC43" s="45" t="s">
        <v>324</v>
      </c>
      <c r="AD43" s="45">
        <f ca="1" t="shared" si="4"/>
        <v>2718</v>
      </c>
      <c r="AF43" s="42" t="str">
        <f>+'水洗化人口等'!B43</f>
        <v>27322</v>
      </c>
      <c r="AG43" s="11">
        <v>43</v>
      </c>
      <c r="AI43" s="42" t="s">
        <v>325</v>
      </c>
      <c r="AJ43" s="3" t="s">
        <v>16</v>
      </c>
    </row>
    <row r="44" spans="27:36" ht="13.5" hidden="1">
      <c r="AA44" s="4" t="s">
        <v>1</v>
      </c>
      <c r="AB44" s="45" t="s">
        <v>252</v>
      </c>
      <c r="AC44" s="45" t="s">
        <v>326</v>
      </c>
      <c r="AD44" s="45">
        <f ca="1" t="shared" si="4"/>
        <v>0</v>
      </c>
      <c r="AF44" s="42" t="str">
        <f>+'水洗化人口等'!B44</f>
        <v>27341</v>
      </c>
      <c r="AG44" s="11">
        <v>44</v>
      </c>
      <c r="AI44" s="42" t="s">
        <v>327</v>
      </c>
      <c r="AJ44" s="3" t="s">
        <v>15</v>
      </c>
    </row>
    <row r="45" spans="27:36" ht="13.5" hidden="1">
      <c r="AA45" s="4" t="s">
        <v>2</v>
      </c>
      <c r="AB45" s="45" t="s">
        <v>252</v>
      </c>
      <c r="AC45" s="45" t="s">
        <v>328</v>
      </c>
      <c r="AD45" s="45">
        <f ca="1" t="shared" si="4"/>
        <v>0</v>
      </c>
      <c r="AF45" s="42" t="str">
        <f>+'水洗化人口等'!B45</f>
        <v>27361</v>
      </c>
      <c r="AG45" s="11">
        <v>45</v>
      </c>
      <c r="AI45" s="42" t="s">
        <v>329</v>
      </c>
      <c r="AJ45" s="3" t="s">
        <v>14</v>
      </c>
    </row>
    <row r="46" spans="27:36" ht="13.5" hidden="1">
      <c r="AA46" s="4" t="s">
        <v>3</v>
      </c>
      <c r="AB46" s="45" t="s">
        <v>252</v>
      </c>
      <c r="AC46" s="45" t="s">
        <v>330</v>
      </c>
      <c r="AD46" s="45">
        <f ca="1" t="shared" si="4"/>
        <v>96</v>
      </c>
      <c r="AF46" s="42" t="str">
        <f>+'水洗化人口等'!B46</f>
        <v>27362</v>
      </c>
      <c r="AG46" s="11">
        <v>46</v>
      </c>
      <c r="AI46" s="42" t="s">
        <v>331</v>
      </c>
      <c r="AJ46" s="3" t="s">
        <v>13</v>
      </c>
    </row>
    <row r="47" spans="27:36" ht="13.5" hidden="1">
      <c r="AA47" s="4" t="s">
        <v>4</v>
      </c>
      <c r="AB47" s="45" t="s">
        <v>252</v>
      </c>
      <c r="AC47" s="45" t="s">
        <v>332</v>
      </c>
      <c r="AD47" s="45">
        <f ca="1" t="shared" si="4"/>
        <v>0</v>
      </c>
      <c r="AF47" s="42" t="str">
        <f>+'水洗化人口等'!B47</f>
        <v>27366</v>
      </c>
      <c r="AG47" s="11">
        <v>47</v>
      </c>
      <c r="AI47" s="42" t="s">
        <v>333</v>
      </c>
      <c r="AJ47" s="3" t="s">
        <v>12</v>
      </c>
    </row>
    <row r="48" spans="27:36" ht="13.5" hidden="1">
      <c r="AA48" s="4" t="s">
        <v>5</v>
      </c>
      <c r="AB48" s="45" t="s">
        <v>252</v>
      </c>
      <c r="AC48" s="45" t="s">
        <v>334</v>
      </c>
      <c r="AD48" s="45">
        <f ca="1" t="shared" si="4"/>
        <v>3271</v>
      </c>
      <c r="AF48" s="42" t="str">
        <f>+'水洗化人口等'!B48</f>
        <v>27381</v>
      </c>
      <c r="AG48" s="11">
        <v>48</v>
      </c>
      <c r="AI48" s="42" t="s">
        <v>335</v>
      </c>
      <c r="AJ48" s="3" t="s">
        <v>11</v>
      </c>
    </row>
    <row r="49" spans="27:36" ht="13.5" hidden="1">
      <c r="AA49" s="4" t="s">
        <v>194</v>
      </c>
      <c r="AB49" s="45" t="s">
        <v>252</v>
      </c>
      <c r="AC49" s="45" t="s">
        <v>336</v>
      </c>
      <c r="AD49" s="45">
        <f ca="1" t="shared" si="4"/>
        <v>257</v>
      </c>
      <c r="AF49" s="42" t="str">
        <f>+'水洗化人口等'!B49</f>
        <v>27382</v>
      </c>
      <c r="AG49" s="11">
        <v>49</v>
      </c>
      <c r="AI49" s="42" t="s">
        <v>337</v>
      </c>
      <c r="AJ49" s="3" t="s">
        <v>10</v>
      </c>
    </row>
    <row r="50" spans="27:36" ht="13.5" hidden="1">
      <c r="AA50" s="4" t="s">
        <v>295</v>
      </c>
      <c r="AB50" s="45" t="s">
        <v>252</v>
      </c>
      <c r="AC50" s="45" t="s">
        <v>338</v>
      </c>
      <c r="AD50" s="45">
        <f ca="1" t="shared" si="4"/>
        <v>187</v>
      </c>
      <c r="AF50" s="42" t="str">
        <f>+'水洗化人口等'!B50</f>
        <v>27383</v>
      </c>
      <c r="AG50" s="11">
        <v>50</v>
      </c>
      <c r="AI50" s="42" t="s">
        <v>339</v>
      </c>
      <c r="AJ50" s="3" t="s">
        <v>9</v>
      </c>
    </row>
    <row r="51" spans="27:36" ht="13.5" hidden="1">
      <c r="AA51" s="4" t="s">
        <v>0</v>
      </c>
      <c r="AB51" s="45" t="s">
        <v>252</v>
      </c>
      <c r="AC51" s="45" t="s">
        <v>340</v>
      </c>
      <c r="AD51" s="45">
        <f ca="1" t="shared" si="4"/>
        <v>47</v>
      </c>
      <c r="AF51" s="42">
        <f>+'水洗化人口等'!B51</f>
        <v>0</v>
      </c>
      <c r="AG51" s="11">
        <v>51</v>
      </c>
      <c r="AI51" s="42" t="s">
        <v>341</v>
      </c>
      <c r="AJ51" s="3" t="s">
        <v>8</v>
      </c>
    </row>
    <row r="52" spans="27:36" ht="13.5" hidden="1">
      <c r="AA52" s="4" t="s">
        <v>191</v>
      </c>
      <c r="AB52" s="45" t="s">
        <v>252</v>
      </c>
      <c r="AC52" s="45" t="s">
        <v>342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343</v>
      </c>
      <c r="AJ52" s="3" t="s">
        <v>7</v>
      </c>
    </row>
    <row r="53" spans="27:33" ht="13.5" hidden="1">
      <c r="AA53" s="4" t="s">
        <v>1</v>
      </c>
      <c r="AB53" s="45" t="s">
        <v>252</v>
      </c>
      <c r="AC53" s="45" t="s">
        <v>344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2013-10-21T06:06:49Z</dcterms:modified>
  <cp:category/>
  <cp:version/>
  <cp:contentType/>
  <cp:contentStatus/>
</cp:coreProperties>
</file>