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'し尿処理状況'!$2:$36</definedName>
    <definedName name="_xlnm.Print_Area" localSheetId="0">'水洗化人口等'!$2:$36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<sst xmlns="http://schemas.openxmlformats.org/spreadsheetml/2006/main" count="718" uniqueCount="315">
  <si>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</si>
  <si>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</si>
  <si>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</si>
  <si>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</si>
  <si>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</si>
  <si>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</si>
  <si>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</si>
  <si>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</si>
  <si>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</si>
  <si>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</si>
  <si>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</si>
  <si>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</si>
  <si>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</si>
  <si>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</si>
  <si>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</si>
  <si>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</si>
  <si>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</si>
  <si>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</si>
  <si>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</si>
  <si>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</si>
  <si>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</si>
  <si>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</si>
  <si>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</si>
  <si>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</si>
  <si>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</si>
  <si>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</si>
  <si>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</si>
  <si>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</si>
  <si>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</si>
  <si>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</si>
  <si>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</si>
  <si>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</si>
  <si>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</si>
  <si>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</si>
  <si>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</si>
  <si>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</si>
  <si>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</si>
  <si>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</si>
  <si>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</si>
  <si>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</si>
  <si>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</si>
  <si>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</si>
  <si>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</si>
  <si>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</si>
  <si>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</si>
  <si>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</si>
  <si>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</si>
  <si>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</si>
  <si>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</si>
  <si>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</si>
  <si>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</si>
  <si>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</si>
  <si>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</si>
  <si>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</si>
  <si>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</si>
  <si>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</si>
  <si>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</si>
  <si>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</si>
  <si>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</si>
  <si>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</si>
  <si>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</si>
  <si>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</si>
  <si>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</si>
  <si>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</si>
  <si>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</si>
  <si>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</si>
  <si>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</si>
  <si>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</si>
  <si>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</si>
  <si>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</si>
  <si>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</si>
  <si>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</si>
  <si>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</si>
  <si>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</si>
  <si>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</si>
  <si>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</si>
  <si>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</si>
  <si>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</si>
  <si>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</si>
  <si>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</si>
  <si>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</si>
  <si>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</si>
  <si>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</si>
  <si>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</si>
  <si>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</si>
  <si>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三重県</t>
  </si>
  <si>
    <t>24000</t>
  </si>
  <si>
    <t>24000</t>
  </si>
  <si>
    <t>24201</t>
  </si>
  <si>
    <t>津市</t>
  </si>
  <si>
    <t>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</si>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</sst>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SUM(D8:D36)</f>
        <v>1848107</v>
      </c>
      <c r="E7" s="72">
        <f>SUM(E8:E36)</f>
        <v>193991</v>
      </c>
      <c r="F7" s="76">
        <f aca="true" t="shared" si="0" ref="F7:F36">IF(D7&gt;0,E7/D7*100,"-")</f>
        <v>10.49674071901681</v>
      </c>
      <c r="G7" s="72">
        <f>SUM(G8:G36)</f>
        <v>193985</v>
      </c>
      <c r="H7" s="72">
        <f>SUM(H8:H36)</f>
        <v>6</v>
      </c>
      <c r="I7" s="72">
        <f>SUM(I8:I36)</f>
        <v>1654116</v>
      </c>
      <c r="J7" s="76">
        <f aca="true" t="shared" si="1" ref="J7:J36">IF($D7&gt;0,I7/$D7*100,"-")</f>
        <v>89.5032592809832</v>
      </c>
      <c r="K7" s="72">
        <f>SUM(K8:K36)</f>
        <v>791624</v>
      </c>
      <c r="L7" s="76">
        <f aca="true" t="shared" si="2" ref="L7:L36">IF($D7&gt;0,K7/$D7*100,"-")</f>
        <v>42.834316411333326</v>
      </c>
      <c r="M7" s="72">
        <f>SUM(M8:M36)</f>
        <v>3426</v>
      </c>
      <c r="N7" s="76">
        <f aca="true" t="shared" si="3" ref="N7:N36">IF($D7&gt;0,M7/$D7*100,"-")</f>
        <v>0.18537887687238888</v>
      </c>
      <c r="O7" s="72">
        <f>SUM(O8:O36)</f>
        <v>859066</v>
      </c>
      <c r="P7" s="72">
        <f>SUM(P8:P36)</f>
        <v>553219</v>
      </c>
      <c r="Q7" s="76">
        <f aca="true" t="shared" si="4" ref="Q7:Q36">IF($D7&gt;0,O7/$D7*100,"-")</f>
        <v>46.483563992777476</v>
      </c>
      <c r="R7" s="72">
        <f>SUM(R8:R36)</f>
        <v>45118</v>
      </c>
      <c r="S7" s="110">
        <f aca="true" t="shared" si="5" ref="S7:Z7">COUNTIF(S8:S36,"○")</f>
        <v>25</v>
      </c>
      <c r="T7" s="110">
        <f t="shared" si="5"/>
        <v>0</v>
      </c>
      <c r="U7" s="110">
        <f t="shared" si="5"/>
        <v>1</v>
      </c>
      <c r="V7" s="110">
        <f t="shared" si="5"/>
        <v>3</v>
      </c>
      <c r="W7" s="110">
        <f t="shared" si="5"/>
        <v>22</v>
      </c>
      <c r="X7" s="110">
        <f t="shared" si="5"/>
        <v>0</v>
      </c>
      <c r="Y7" s="110">
        <f t="shared" si="5"/>
        <v>1</v>
      </c>
      <c r="Z7" s="110">
        <f t="shared" si="5"/>
        <v>6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36">+SUM(E8,+I8)</f>
        <v>284867</v>
      </c>
      <c r="E8" s="73">
        <f aca="true" t="shared" si="7" ref="E8:E36">+SUM(G8,+H8)</f>
        <v>28800</v>
      </c>
      <c r="F8" s="77">
        <f t="shared" si="0"/>
        <v>10.10998114909765</v>
      </c>
      <c r="G8" s="73">
        <v>28800</v>
      </c>
      <c r="H8" s="73">
        <v>0</v>
      </c>
      <c r="I8" s="73">
        <f aca="true" t="shared" si="8" ref="I8:I36">+SUM(K8,+M8,+O8)</f>
        <v>256067</v>
      </c>
      <c r="J8" s="77">
        <f t="shared" si="1"/>
        <v>89.89001885090235</v>
      </c>
      <c r="K8" s="73">
        <v>109584</v>
      </c>
      <c r="L8" s="77">
        <f t="shared" si="2"/>
        <v>38.46847827231655</v>
      </c>
      <c r="M8" s="73">
        <v>0</v>
      </c>
      <c r="N8" s="77">
        <f t="shared" si="3"/>
        <v>0</v>
      </c>
      <c r="O8" s="73">
        <v>146483</v>
      </c>
      <c r="P8" s="73">
        <v>108981</v>
      </c>
      <c r="Q8" s="77">
        <f t="shared" si="4"/>
        <v>51.4215405785858</v>
      </c>
      <c r="R8" s="73">
        <v>8140</v>
      </c>
      <c r="S8" s="66" t="s">
        <v>90</v>
      </c>
      <c r="T8" s="66"/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307996</v>
      </c>
      <c r="E9" s="73">
        <f t="shared" si="7"/>
        <v>13258</v>
      </c>
      <c r="F9" s="77">
        <f t="shared" si="0"/>
        <v>4.304601358459201</v>
      </c>
      <c r="G9" s="73">
        <v>13258</v>
      </c>
      <c r="H9" s="73">
        <v>0</v>
      </c>
      <c r="I9" s="73">
        <f t="shared" si="8"/>
        <v>294738</v>
      </c>
      <c r="J9" s="77">
        <f t="shared" si="1"/>
        <v>95.69539864154079</v>
      </c>
      <c r="K9" s="73">
        <v>201403</v>
      </c>
      <c r="L9" s="77">
        <f t="shared" si="2"/>
        <v>65.39143365498254</v>
      </c>
      <c r="M9" s="73">
        <v>3079</v>
      </c>
      <c r="N9" s="77">
        <f t="shared" si="3"/>
        <v>0.999688307640359</v>
      </c>
      <c r="O9" s="73">
        <v>90256</v>
      </c>
      <c r="P9" s="73">
        <v>57144</v>
      </c>
      <c r="Q9" s="77">
        <f t="shared" si="4"/>
        <v>29.30427667891791</v>
      </c>
      <c r="R9" s="73">
        <v>8276</v>
      </c>
      <c r="S9" s="66" t="s">
        <v>90</v>
      </c>
      <c r="T9" s="66"/>
      <c r="U9" s="66"/>
      <c r="V9" s="66"/>
      <c r="W9" s="66"/>
      <c r="X9" s="66"/>
      <c r="Y9" s="66"/>
      <c r="Z9" s="66" t="s">
        <v>90</v>
      </c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129826</v>
      </c>
      <c r="E10" s="73">
        <f t="shared" si="7"/>
        <v>22581</v>
      </c>
      <c r="F10" s="77">
        <f t="shared" si="0"/>
        <v>17.393280236624406</v>
      </c>
      <c r="G10" s="73">
        <v>22581</v>
      </c>
      <c r="H10" s="73">
        <v>0</v>
      </c>
      <c r="I10" s="73">
        <f t="shared" si="8"/>
        <v>107245</v>
      </c>
      <c r="J10" s="77">
        <f t="shared" si="1"/>
        <v>82.6067197633756</v>
      </c>
      <c r="K10" s="73">
        <v>38814</v>
      </c>
      <c r="L10" s="77">
        <f t="shared" si="2"/>
        <v>29.896938979865357</v>
      </c>
      <c r="M10" s="73">
        <v>0</v>
      </c>
      <c r="N10" s="77">
        <f t="shared" si="3"/>
        <v>0</v>
      </c>
      <c r="O10" s="73">
        <v>68431</v>
      </c>
      <c r="P10" s="73">
        <v>30383</v>
      </c>
      <c r="Q10" s="77">
        <f t="shared" si="4"/>
        <v>52.70978078351024</v>
      </c>
      <c r="R10" s="73">
        <v>980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167568</v>
      </c>
      <c r="E11" s="73">
        <f t="shared" si="7"/>
        <v>10772</v>
      </c>
      <c r="F11" s="77">
        <f t="shared" si="0"/>
        <v>6.4284350233934875</v>
      </c>
      <c r="G11" s="73">
        <v>10772</v>
      </c>
      <c r="H11" s="73">
        <v>0</v>
      </c>
      <c r="I11" s="73">
        <f t="shared" si="8"/>
        <v>156796</v>
      </c>
      <c r="J11" s="77">
        <f t="shared" si="1"/>
        <v>93.57156497660651</v>
      </c>
      <c r="K11" s="73">
        <v>76720</v>
      </c>
      <c r="L11" s="77">
        <f t="shared" si="2"/>
        <v>45.78439797574716</v>
      </c>
      <c r="M11" s="73">
        <v>94</v>
      </c>
      <c r="N11" s="77">
        <f t="shared" si="3"/>
        <v>0.05609662942805309</v>
      </c>
      <c r="O11" s="73">
        <v>79982</v>
      </c>
      <c r="P11" s="73">
        <v>49113</v>
      </c>
      <c r="Q11" s="77">
        <f t="shared" si="4"/>
        <v>47.7310703714313</v>
      </c>
      <c r="R11" s="73">
        <v>3770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140603</v>
      </c>
      <c r="E12" s="74">
        <f t="shared" si="7"/>
        <v>4964</v>
      </c>
      <c r="F12" s="94">
        <f t="shared" si="0"/>
        <v>3.530507883900059</v>
      </c>
      <c r="G12" s="74">
        <v>4964</v>
      </c>
      <c r="H12" s="74">
        <v>0</v>
      </c>
      <c r="I12" s="74">
        <f t="shared" si="8"/>
        <v>135639</v>
      </c>
      <c r="J12" s="94">
        <f t="shared" si="1"/>
        <v>96.46949211609994</v>
      </c>
      <c r="K12" s="74">
        <v>94503</v>
      </c>
      <c r="L12" s="94">
        <f t="shared" si="2"/>
        <v>67.21264837876859</v>
      </c>
      <c r="M12" s="74">
        <v>0</v>
      </c>
      <c r="N12" s="94">
        <f t="shared" si="3"/>
        <v>0</v>
      </c>
      <c r="O12" s="74">
        <v>41136</v>
      </c>
      <c r="P12" s="74">
        <v>23247</v>
      </c>
      <c r="Q12" s="94">
        <f t="shared" si="4"/>
        <v>29.25684373733135</v>
      </c>
      <c r="R12" s="74">
        <v>3082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198808</v>
      </c>
      <c r="E13" s="74">
        <f t="shared" si="7"/>
        <v>17682</v>
      </c>
      <c r="F13" s="94">
        <f t="shared" si="0"/>
        <v>8.894008289404853</v>
      </c>
      <c r="G13" s="74">
        <v>17676</v>
      </c>
      <c r="H13" s="74">
        <v>6</v>
      </c>
      <c r="I13" s="74">
        <f t="shared" si="8"/>
        <v>181126</v>
      </c>
      <c r="J13" s="94">
        <f t="shared" si="1"/>
        <v>91.10599171059515</v>
      </c>
      <c r="K13" s="74">
        <v>89510</v>
      </c>
      <c r="L13" s="94">
        <f t="shared" si="2"/>
        <v>45.02333910104221</v>
      </c>
      <c r="M13" s="74">
        <v>0</v>
      </c>
      <c r="N13" s="94">
        <f t="shared" si="3"/>
        <v>0</v>
      </c>
      <c r="O13" s="74">
        <v>91616</v>
      </c>
      <c r="P13" s="74">
        <v>68515</v>
      </c>
      <c r="Q13" s="94">
        <f t="shared" si="4"/>
        <v>46.08265260955294</v>
      </c>
      <c r="R13" s="74">
        <v>8202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80171</v>
      </c>
      <c r="E14" s="74">
        <f t="shared" si="7"/>
        <v>1476</v>
      </c>
      <c r="F14" s="94">
        <f t="shared" si="0"/>
        <v>1.841064724152125</v>
      </c>
      <c r="G14" s="74">
        <v>1476</v>
      </c>
      <c r="H14" s="74">
        <v>0</v>
      </c>
      <c r="I14" s="74">
        <f t="shared" si="8"/>
        <v>78695</v>
      </c>
      <c r="J14" s="94">
        <f t="shared" si="1"/>
        <v>98.15893527584788</v>
      </c>
      <c r="K14" s="74">
        <v>12406</v>
      </c>
      <c r="L14" s="94">
        <f t="shared" si="2"/>
        <v>15.474423419939878</v>
      </c>
      <c r="M14" s="74">
        <v>37</v>
      </c>
      <c r="N14" s="94">
        <f t="shared" si="3"/>
        <v>0.04615135148619825</v>
      </c>
      <c r="O14" s="74">
        <v>66252</v>
      </c>
      <c r="P14" s="74">
        <v>63029</v>
      </c>
      <c r="Q14" s="94">
        <f t="shared" si="4"/>
        <v>82.6383605044218</v>
      </c>
      <c r="R14" s="74">
        <v>553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19654</v>
      </c>
      <c r="E15" s="74">
        <f t="shared" si="7"/>
        <v>8180</v>
      </c>
      <c r="F15" s="94">
        <f t="shared" si="0"/>
        <v>41.62002645771853</v>
      </c>
      <c r="G15" s="74">
        <v>8180</v>
      </c>
      <c r="H15" s="74">
        <v>0</v>
      </c>
      <c r="I15" s="74">
        <f t="shared" si="8"/>
        <v>11474</v>
      </c>
      <c r="J15" s="94">
        <f t="shared" si="1"/>
        <v>58.37997354228147</v>
      </c>
      <c r="K15" s="74">
        <v>0</v>
      </c>
      <c r="L15" s="94">
        <f t="shared" si="2"/>
        <v>0</v>
      </c>
      <c r="M15" s="74">
        <v>0</v>
      </c>
      <c r="N15" s="94">
        <f t="shared" si="3"/>
        <v>0</v>
      </c>
      <c r="O15" s="74">
        <v>11474</v>
      </c>
      <c r="P15" s="74">
        <v>4857</v>
      </c>
      <c r="Q15" s="94">
        <f t="shared" si="4"/>
        <v>58.37997354228147</v>
      </c>
      <c r="R15" s="74">
        <v>152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50494</v>
      </c>
      <c r="E16" s="74">
        <f t="shared" si="7"/>
        <v>5109</v>
      </c>
      <c r="F16" s="94">
        <f t="shared" si="0"/>
        <v>10.118033825801085</v>
      </c>
      <c r="G16" s="74">
        <v>5109</v>
      </c>
      <c r="H16" s="74">
        <v>0</v>
      </c>
      <c r="I16" s="74">
        <f t="shared" si="8"/>
        <v>45385</v>
      </c>
      <c r="J16" s="94">
        <f t="shared" si="1"/>
        <v>89.88196617419891</v>
      </c>
      <c r="K16" s="74">
        <v>17646</v>
      </c>
      <c r="L16" s="94">
        <f t="shared" si="2"/>
        <v>34.946726343724</v>
      </c>
      <c r="M16" s="74">
        <v>0</v>
      </c>
      <c r="N16" s="94">
        <f t="shared" si="3"/>
        <v>0</v>
      </c>
      <c r="O16" s="74">
        <v>27739</v>
      </c>
      <c r="P16" s="74">
        <v>9724</v>
      </c>
      <c r="Q16" s="94">
        <f t="shared" si="4"/>
        <v>54.93523983047491</v>
      </c>
      <c r="R16" s="74">
        <v>2038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20949</v>
      </c>
      <c r="E17" s="74">
        <f t="shared" si="7"/>
        <v>4537</v>
      </c>
      <c r="F17" s="94">
        <f t="shared" si="0"/>
        <v>21.65735834646045</v>
      </c>
      <c r="G17" s="74">
        <v>4537</v>
      </c>
      <c r="H17" s="74">
        <v>0</v>
      </c>
      <c r="I17" s="74">
        <f t="shared" si="8"/>
        <v>16412</v>
      </c>
      <c r="J17" s="94">
        <f t="shared" si="1"/>
        <v>78.34264165353954</v>
      </c>
      <c r="K17" s="74">
        <v>1730</v>
      </c>
      <c r="L17" s="94">
        <f t="shared" si="2"/>
        <v>8.258150747052365</v>
      </c>
      <c r="M17" s="74">
        <v>0</v>
      </c>
      <c r="N17" s="94">
        <f t="shared" si="3"/>
        <v>0</v>
      </c>
      <c r="O17" s="74">
        <v>14682</v>
      </c>
      <c r="P17" s="74">
        <v>4532</v>
      </c>
      <c r="Q17" s="94">
        <f t="shared" si="4"/>
        <v>70.08449090648719</v>
      </c>
      <c r="R17" s="74">
        <v>144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19032</v>
      </c>
      <c r="E18" s="74">
        <f t="shared" si="7"/>
        <v>5348</v>
      </c>
      <c r="F18" s="94">
        <f t="shared" si="0"/>
        <v>28.100042034468263</v>
      </c>
      <c r="G18" s="74">
        <v>5348</v>
      </c>
      <c r="H18" s="74">
        <v>0</v>
      </c>
      <c r="I18" s="74">
        <f t="shared" si="8"/>
        <v>13684</v>
      </c>
      <c r="J18" s="94">
        <f t="shared" si="1"/>
        <v>71.89995796553174</v>
      </c>
      <c r="K18" s="74">
        <v>0</v>
      </c>
      <c r="L18" s="94">
        <f t="shared" si="2"/>
        <v>0</v>
      </c>
      <c r="M18" s="74">
        <v>0</v>
      </c>
      <c r="N18" s="94">
        <f t="shared" si="3"/>
        <v>0</v>
      </c>
      <c r="O18" s="74">
        <v>13684</v>
      </c>
      <c r="P18" s="74">
        <v>5680</v>
      </c>
      <c r="Q18" s="94">
        <f t="shared" si="4"/>
        <v>71.89995796553174</v>
      </c>
      <c r="R18" s="74">
        <v>86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45709</v>
      </c>
      <c r="E19" s="74">
        <f t="shared" si="7"/>
        <v>3812</v>
      </c>
      <c r="F19" s="94">
        <f t="shared" si="0"/>
        <v>8.339714279463562</v>
      </c>
      <c r="G19" s="74">
        <v>3812</v>
      </c>
      <c r="H19" s="74">
        <v>0</v>
      </c>
      <c r="I19" s="74">
        <f t="shared" si="8"/>
        <v>41897</v>
      </c>
      <c r="J19" s="94">
        <f t="shared" si="1"/>
        <v>91.66028572053644</v>
      </c>
      <c r="K19" s="74">
        <v>35041</v>
      </c>
      <c r="L19" s="94">
        <f t="shared" si="2"/>
        <v>76.66105143407206</v>
      </c>
      <c r="M19" s="74">
        <v>0</v>
      </c>
      <c r="N19" s="94">
        <f t="shared" si="3"/>
        <v>0</v>
      </c>
      <c r="O19" s="74">
        <v>6856</v>
      </c>
      <c r="P19" s="74">
        <v>5821</v>
      </c>
      <c r="Q19" s="94">
        <f t="shared" si="4"/>
        <v>14.999234286464372</v>
      </c>
      <c r="R19" s="74">
        <v>1369</v>
      </c>
      <c r="S19" s="68"/>
      <c r="T19" s="68"/>
      <c r="U19" s="68"/>
      <c r="V19" s="68" t="s">
        <v>90</v>
      </c>
      <c r="W19" s="68"/>
      <c r="X19" s="68"/>
      <c r="Y19" s="68"/>
      <c r="Z19" s="68" t="s">
        <v>90</v>
      </c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53881</v>
      </c>
      <c r="E20" s="74">
        <f t="shared" si="7"/>
        <v>10132</v>
      </c>
      <c r="F20" s="94">
        <f t="shared" si="0"/>
        <v>18.80440229394406</v>
      </c>
      <c r="G20" s="74">
        <v>10132</v>
      </c>
      <c r="H20" s="74">
        <v>0</v>
      </c>
      <c r="I20" s="74">
        <f t="shared" si="8"/>
        <v>43749</v>
      </c>
      <c r="J20" s="94">
        <f t="shared" si="1"/>
        <v>81.19559770605593</v>
      </c>
      <c r="K20" s="74">
        <v>3073</v>
      </c>
      <c r="L20" s="94">
        <f t="shared" si="2"/>
        <v>5.703309144225237</v>
      </c>
      <c r="M20" s="74">
        <v>0</v>
      </c>
      <c r="N20" s="94">
        <f t="shared" si="3"/>
        <v>0</v>
      </c>
      <c r="O20" s="74">
        <v>40676</v>
      </c>
      <c r="P20" s="74">
        <v>20301</v>
      </c>
      <c r="Q20" s="94">
        <f t="shared" si="4"/>
        <v>75.4922885618307</v>
      </c>
      <c r="R20" s="74">
        <v>343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96316</v>
      </c>
      <c r="E21" s="74">
        <f t="shared" si="7"/>
        <v>24154</v>
      </c>
      <c r="F21" s="94">
        <f t="shared" si="0"/>
        <v>25.077868682254245</v>
      </c>
      <c r="G21" s="74">
        <v>24154</v>
      </c>
      <c r="H21" s="74">
        <v>0</v>
      </c>
      <c r="I21" s="74">
        <f t="shared" si="8"/>
        <v>72162</v>
      </c>
      <c r="J21" s="94">
        <f t="shared" si="1"/>
        <v>74.92213131774575</v>
      </c>
      <c r="K21" s="74">
        <v>14722</v>
      </c>
      <c r="L21" s="94">
        <f t="shared" si="2"/>
        <v>15.285103201960215</v>
      </c>
      <c r="M21" s="74">
        <v>216</v>
      </c>
      <c r="N21" s="94">
        <f t="shared" si="3"/>
        <v>0.22426180489222972</v>
      </c>
      <c r="O21" s="74">
        <v>57224</v>
      </c>
      <c r="P21" s="74">
        <v>46632</v>
      </c>
      <c r="Q21" s="94">
        <f t="shared" si="4"/>
        <v>59.4127663108933</v>
      </c>
      <c r="R21" s="74">
        <v>4466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6835</v>
      </c>
      <c r="E22" s="74">
        <f t="shared" si="7"/>
        <v>29</v>
      </c>
      <c r="F22" s="94">
        <f t="shared" si="0"/>
        <v>0.4242867593269934</v>
      </c>
      <c r="G22" s="74">
        <v>29</v>
      </c>
      <c r="H22" s="74">
        <v>0</v>
      </c>
      <c r="I22" s="74">
        <f t="shared" si="8"/>
        <v>6806</v>
      </c>
      <c r="J22" s="94">
        <f t="shared" si="1"/>
        <v>99.575713240673</v>
      </c>
      <c r="K22" s="74">
        <v>4438</v>
      </c>
      <c r="L22" s="94">
        <f t="shared" si="2"/>
        <v>64.93050475493783</v>
      </c>
      <c r="M22" s="74">
        <v>0</v>
      </c>
      <c r="N22" s="94">
        <f t="shared" si="3"/>
        <v>0</v>
      </c>
      <c r="O22" s="74">
        <v>2368</v>
      </c>
      <c r="P22" s="74">
        <v>2315</v>
      </c>
      <c r="Q22" s="94">
        <f t="shared" si="4"/>
        <v>34.64520848573518</v>
      </c>
      <c r="R22" s="74">
        <v>330</v>
      </c>
      <c r="S22" s="68"/>
      <c r="T22" s="68"/>
      <c r="U22" s="68"/>
      <c r="V22" s="68" t="s">
        <v>90</v>
      </c>
      <c r="W22" s="68"/>
      <c r="X22" s="68"/>
      <c r="Y22" s="68"/>
      <c r="Z22" s="68" t="s">
        <v>90</v>
      </c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25631</v>
      </c>
      <c r="E23" s="74">
        <f t="shared" si="7"/>
        <v>218</v>
      </c>
      <c r="F23" s="94">
        <f t="shared" si="0"/>
        <v>0.8505325582302681</v>
      </c>
      <c r="G23" s="74">
        <v>218</v>
      </c>
      <c r="H23" s="74">
        <v>0</v>
      </c>
      <c r="I23" s="74">
        <f t="shared" si="8"/>
        <v>25413</v>
      </c>
      <c r="J23" s="94">
        <f t="shared" si="1"/>
        <v>99.14946744176973</v>
      </c>
      <c r="K23" s="74">
        <v>24942</v>
      </c>
      <c r="L23" s="94">
        <f t="shared" si="2"/>
        <v>97.31184893293278</v>
      </c>
      <c r="M23" s="74">
        <v>0</v>
      </c>
      <c r="N23" s="94">
        <f t="shared" si="3"/>
        <v>0</v>
      </c>
      <c r="O23" s="74">
        <v>471</v>
      </c>
      <c r="P23" s="74">
        <v>114</v>
      </c>
      <c r="Q23" s="94">
        <f t="shared" si="4"/>
        <v>1.8376185088369552</v>
      </c>
      <c r="R23" s="74">
        <v>556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40078</v>
      </c>
      <c r="E24" s="74">
        <f t="shared" si="7"/>
        <v>4835</v>
      </c>
      <c r="F24" s="94">
        <f t="shared" si="0"/>
        <v>12.063975248265882</v>
      </c>
      <c r="G24" s="74">
        <v>4835</v>
      </c>
      <c r="H24" s="74">
        <v>0</v>
      </c>
      <c r="I24" s="74">
        <f t="shared" si="8"/>
        <v>35243</v>
      </c>
      <c r="J24" s="94">
        <f t="shared" si="1"/>
        <v>87.93602475173412</v>
      </c>
      <c r="K24" s="74">
        <v>20070</v>
      </c>
      <c r="L24" s="94">
        <f t="shared" si="2"/>
        <v>50.07734916912021</v>
      </c>
      <c r="M24" s="74">
        <v>0</v>
      </c>
      <c r="N24" s="94">
        <f t="shared" si="3"/>
        <v>0</v>
      </c>
      <c r="O24" s="74">
        <v>15173</v>
      </c>
      <c r="P24" s="74">
        <v>7879</v>
      </c>
      <c r="Q24" s="94">
        <f t="shared" si="4"/>
        <v>37.858675582613905</v>
      </c>
      <c r="R24" s="74">
        <v>785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9831</v>
      </c>
      <c r="E25" s="74">
        <f t="shared" si="7"/>
        <v>241</v>
      </c>
      <c r="F25" s="94">
        <f t="shared" si="0"/>
        <v>2.451429152680297</v>
      </c>
      <c r="G25" s="74">
        <v>241</v>
      </c>
      <c r="H25" s="74">
        <v>0</v>
      </c>
      <c r="I25" s="74">
        <f t="shared" si="8"/>
        <v>9590</v>
      </c>
      <c r="J25" s="94">
        <f t="shared" si="1"/>
        <v>97.54857084731971</v>
      </c>
      <c r="K25" s="74">
        <v>9453</v>
      </c>
      <c r="L25" s="94">
        <f t="shared" si="2"/>
        <v>96.15501983521514</v>
      </c>
      <c r="M25" s="74">
        <v>0</v>
      </c>
      <c r="N25" s="94">
        <f t="shared" si="3"/>
        <v>0</v>
      </c>
      <c r="O25" s="74">
        <v>137</v>
      </c>
      <c r="P25" s="74">
        <v>60</v>
      </c>
      <c r="Q25" s="94">
        <f t="shared" si="4"/>
        <v>1.393551012104567</v>
      </c>
      <c r="R25" s="74">
        <v>131</v>
      </c>
      <c r="S25" s="68" t="s">
        <v>90</v>
      </c>
      <c r="T25" s="68"/>
      <c r="U25" s="68"/>
      <c r="V25" s="68"/>
      <c r="W25" s="68"/>
      <c r="X25" s="68"/>
      <c r="Y25" s="68"/>
      <c r="Z25" s="68" t="s">
        <v>90</v>
      </c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14209</v>
      </c>
      <c r="E26" s="74">
        <f t="shared" si="7"/>
        <v>418</v>
      </c>
      <c r="F26" s="94">
        <f t="shared" si="0"/>
        <v>2.9417974523189527</v>
      </c>
      <c r="G26" s="74">
        <v>418</v>
      </c>
      <c r="H26" s="74">
        <v>0</v>
      </c>
      <c r="I26" s="74">
        <f t="shared" si="8"/>
        <v>13791</v>
      </c>
      <c r="J26" s="94">
        <f t="shared" si="1"/>
        <v>97.05820254768105</v>
      </c>
      <c r="K26" s="74">
        <v>12975</v>
      </c>
      <c r="L26" s="94">
        <f t="shared" si="2"/>
        <v>91.31536350200578</v>
      </c>
      <c r="M26" s="74">
        <v>0</v>
      </c>
      <c r="N26" s="94">
        <f t="shared" si="3"/>
        <v>0</v>
      </c>
      <c r="O26" s="74">
        <v>816</v>
      </c>
      <c r="P26" s="74">
        <v>816</v>
      </c>
      <c r="Q26" s="94">
        <f t="shared" si="4"/>
        <v>5.742839045675276</v>
      </c>
      <c r="R26" s="74">
        <v>389</v>
      </c>
      <c r="S26" s="68" t="s">
        <v>90</v>
      </c>
      <c r="T26" s="68"/>
      <c r="U26" s="68"/>
      <c r="V26" s="68"/>
      <c r="W26" s="68"/>
      <c r="X26" s="68"/>
      <c r="Y26" s="68"/>
      <c r="Z26" s="68" t="s">
        <v>90</v>
      </c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15372</v>
      </c>
      <c r="E27" s="74">
        <f t="shared" si="7"/>
        <v>1546</v>
      </c>
      <c r="F27" s="94">
        <f t="shared" si="0"/>
        <v>10.057246942492844</v>
      </c>
      <c r="G27" s="74">
        <v>1546</v>
      </c>
      <c r="H27" s="74">
        <v>0</v>
      </c>
      <c r="I27" s="74">
        <f t="shared" si="8"/>
        <v>13826</v>
      </c>
      <c r="J27" s="94">
        <f t="shared" si="1"/>
        <v>89.94275305750715</v>
      </c>
      <c r="K27" s="74">
        <v>9955</v>
      </c>
      <c r="L27" s="94">
        <f t="shared" si="2"/>
        <v>64.76060369502993</v>
      </c>
      <c r="M27" s="74">
        <v>0</v>
      </c>
      <c r="N27" s="94">
        <f t="shared" si="3"/>
        <v>0</v>
      </c>
      <c r="O27" s="74">
        <v>3871</v>
      </c>
      <c r="P27" s="74">
        <v>2133</v>
      </c>
      <c r="Q27" s="94">
        <f t="shared" si="4"/>
        <v>25.18214936247723</v>
      </c>
      <c r="R27" s="74">
        <v>191</v>
      </c>
      <c r="S27" s="68" t="s">
        <v>90</v>
      </c>
      <c r="T27" s="68"/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4">
        <f t="shared" si="6"/>
        <v>22788</v>
      </c>
      <c r="E28" s="74">
        <f t="shared" si="7"/>
        <v>1558</v>
      </c>
      <c r="F28" s="94">
        <f t="shared" si="0"/>
        <v>6.836931718448307</v>
      </c>
      <c r="G28" s="74">
        <v>1558</v>
      </c>
      <c r="H28" s="74">
        <v>0</v>
      </c>
      <c r="I28" s="74">
        <f t="shared" si="8"/>
        <v>21230</v>
      </c>
      <c r="J28" s="94">
        <f t="shared" si="1"/>
        <v>93.1630682815517</v>
      </c>
      <c r="K28" s="74">
        <v>3297</v>
      </c>
      <c r="L28" s="94">
        <f t="shared" si="2"/>
        <v>14.468141126908899</v>
      </c>
      <c r="M28" s="74">
        <v>0</v>
      </c>
      <c r="N28" s="94">
        <f t="shared" si="3"/>
        <v>0</v>
      </c>
      <c r="O28" s="74">
        <v>17933</v>
      </c>
      <c r="P28" s="74">
        <v>8851</v>
      </c>
      <c r="Q28" s="94">
        <f t="shared" si="4"/>
        <v>78.69492715464278</v>
      </c>
      <c r="R28" s="74">
        <v>187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4">
        <f t="shared" si="6"/>
        <v>10298</v>
      </c>
      <c r="E29" s="74">
        <f t="shared" si="7"/>
        <v>2081</v>
      </c>
      <c r="F29" s="94">
        <f t="shared" si="0"/>
        <v>20.207807341231305</v>
      </c>
      <c r="G29" s="74">
        <v>2081</v>
      </c>
      <c r="H29" s="74">
        <v>0</v>
      </c>
      <c r="I29" s="74">
        <f t="shared" si="8"/>
        <v>8217</v>
      </c>
      <c r="J29" s="94">
        <f t="shared" si="1"/>
        <v>79.79219265876868</v>
      </c>
      <c r="K29" s="74">
        <v>1390</v>
      </c>
      <c r="L29" s="94">
        <f t="shared" si="2"/>
        <v>13.497766556612934</v>
      </c>
      <c r="M29" s="74">
        <v>0</v>
      </c>
      <c r="N29" s="94">
        <f t="shared" si="3"/>
        <v>0</v>
      </c>
      <c r="O29" s="74">
        <v>6827</v>
      </c>
      <c r="P29" s="74">
        <v>4122</v>
      </c>
      <c r="Q29" s="94">
        <f t="shared" si="4"/>
        <v>66.29442610215575</v>
      </c>
      <c r="R29" s="74">
        <v>91</v>
      </c>
      <c r="S29" s="68"/>
      <c r="T29" s="68"/>
      <c r="U29" s="68" t="s">
        <v>90</v>
      </c>
      <c r="V29" s="68"/>
      <c r="W29" s="68"/>
      <c r="X29" s="68"/>
      <c r="Y29" s="68" t="s">
        <v>90</v>
      </c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4">
        <f t="shared" si="6"/>
        <v>15262</v>
      </c>
      <c r="E30" s="74">
        <f t="shared" si="7"/>
        <v>2086</v>
      </c>
      <c r="F30" s="94">
        <f t="shared" si="0"/>
        <v>13.667933429432576</v>
      </c>
      <c r="G30" s="74">
        <v>2086</v>
      </c>
      <c r="H30" s="74">
        <v>0</v>
      </c>
      <c r="I30" s="74">
        <f t="shared" si="8"/>
        <v>13176</v>
      </c>
      <c r="J30" s="94">
        <f t="shared" si="1"/>
        <v>86.33206657056742</v>
      </c>
      <c r="K30" s="74">
        <v>5655</v>
      </c>
      <c r="L30" s="94">
        <f t="shared" si="2"/>
        <v>37.052810902896084</v>
      </c>
      <c r="M30" s="74">
        <v>0</v>
      </c>
      <c r="N30" s="94">
        <f t="shared" si="3"/>
        <v>0</v>
      </c>
      <c r="O30" s="74">
        <v>7521</v>
      </c>
      <c r="P30" s="74">
        <v>5490</v>
      </c>
      <c r="Q30" s="94">
        <f t="shared" si="4"/>
        <v>49.27925566767134</v>
      </c>
      <c r="R30" s="74">
        <v>152</v>
      </c>
      <c r="S30" s="68"/>
      <c r="T30" s="68"/>
      <c r="U30" s="68"/>
      <c r="V30" s="68" t="s">
        <v>90</v>
      </c>
      <c r="W30" s="68"/>
      <c r="X30" s="68"/>
      <c r="Y30" s="68"/>
      <c r="Z30" s="68" t="s">
        <v>90</v>
      </c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4">
        <f t="shared" si="6"/>
        <v>8652</v>
      </c>
      <c r="E31" s="74">
        <f t="shared" si="7"/>
        <v>3148</v>
      </c>
      <c r="F31" s="94">
        <f t="shared" si="0"/>
        <v>36.38465094775775</v>
      </c>
      <c r="G31" s="74">
        <v>3148</v>
      </c>
      <c r="H31" s="74">
        <v>0</v>
      </c>
      <c r="I31" s="74">
        <f t="shared" si="8"/>
        <v>5504</v>
      </c>
      <c r="J31" s="94">
        <f t="shared" si="1"/>
        <v>63.61534905224225</v>
      </c>
      <c r="K31" s="74">
        <v>0</v>
      </c>
      <c r="L31" s="94">
        <f t="shared" si="2"/>
        <v>0</v>
      </c>
      <c r="M31" s="74">
        <v>0</v>
      </c>
      <c r="N31" s="94">
        <f t="shared" si="3"/>
        <v>0</v>
      </c>
      <c r="O31" s="74">
        <v>5504</v>
      </c>
      <c r="P31" s="74">
        <v>3835</v>
      </c>
      <c r="Q31" s="94">
        <f t="shared" si="4"/>
        <v>63.61534905224225</v>
      </c>
      <c r="R31" s="74">
        <v>41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4">
        <f t="shared" si="6"/>
        <v>9694</v>
      </c>
      <c r="E32" s="74">
        <f t="shared" si="7"/>
        <v>3727</v>
      </c>
      <c r="F32" s="94">
        <f t="shared" si="0"/>
        <v>38.44646172890448</v>
      </c>
      <c r="G32" s="74">
        <v>3727</v>
      </c>
      <c r="H32" s="74">
        <v>0</v>
      </c>
      <c r="I32" s="74">
        <f t="shared" si="8"/>
        <v>5967</v>
      </c>
      <c r="J32" s="94">
        <f t="shared" si="1"/>
        <v>61.55353827109552</v>
      </c>
      <c r="K32" s="74">
        <v>0</v>
      </c>
      <c r="L32" s="94">
        <f t="shared" si="2"/>
        <v>0</v>
      </c>
      <c r="M32" s="74">
        <v>0</v>
      </c>
      <c r="N32" s="94">
        <f t="shared" si="3"/>
        <v>0</v>
      </c>
      <c r="O32" s="74">
        <v>5967</v>
      </c>
      <c r="P32" s="74">
        <v>3447</v>
      </c>
      <c r="Q32" s="94">
        <f t="shared" si="4"/>
        <v>61.55353827109552</v>
      </c>
      <c r="R32" s="74">
        <v>105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4">
        <f t="shared" si="6"/>
        <v>14418</v>
      </c>
      <c r="E33" s="74">
        <f t="shared" si="7"/>
        <v>5326</v>
      </c>
      <c r="F33" s="94">
        <f t="shared" si="0"/>
        <v>36.939936190872515</v>
      </c>
      <c r="G33" s="74">
        <v>5326</v>
      </c>
      <c r="H33" s="74">
        <v>0</v>
      </c>
      <c r="I33" s="74">
        <f t="shared" si="8"/>
        <v>9092</v>
      </c>
      <c r="J33" s="94">
        <f t="shared" si="1"/>
        <v>63.06006380912748</v>
      </c>
      <c r="K33" s="74">
        <v>2382</v>
      </c>
      <c r="L33" s="94">
        <f t="shared" si="2"/>
        <v>16.52101539741989</v>
      </c>
      <c r="M33" s="74">
        <v>0</v>
      </c>
      <c r="N33" s="94">
        <f t="shared" si="3"/>
        <v>0</v>
      </c>
      <c r="O33" s="74">
        <v>6710</v>
      </c>
      <c r="P33" s="74">
        <v>5266</v>
      </c>
      <c r="Q33" s="94">
        <f t="shared" si="4"/>
        <v>46.53904841170759</v>
      </c>
      <c r="R33" s="74">
        <v>203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4">
        <f t="shared" si="6"/>
        <v>18276</v>
      </c>
      <c r="E34" s="74">
        <f t="shared" si="7"/>
        <v>4285</v>
      </c>
      <c r="F34" s="94">
        <f t="shared" si="0"/>
        <v>23.446049463777634</v>
      </c>
      <c r="G34" s="74">
        <v>4285</v>
      </c>
      <c r="H34" s="74">
        <v>0</v>
      </c>
      <c r="I34" s="74">
        <f t="shared" si="8"/>
        <v>13991</v>
      </c>
      <c r="J34" s="94">
        <f t="shared" si="1"/>
        <v>76.55395053622237</v>
      </c>
      <c r="K34" s="74">
        <v>0</v>
      </c>
      <c r="L34" s="94">
        <f t="shared" si="2"/>
        <v>0</v>
      </c>
      <c r="M34" s="74">
        <v>0</v>
      </c>
      <c r="N34" s="94">
        <f t="shared" si="3"/>
        <v>0</v>
      </c>
      <c r="O34" s="74">
        <v>13991</v>
      </c>
      <c r="P34" s="74">
        <v>3750</v>
      </c>
      <c r="Q34" s="94">
        <f t="shared" si="4"/>
        <v>76.55395053622237</v>
      </c>
      <c r="R34" s="74">
        <v>244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4">
        <f t="shared" si="6"/>
        <v>9194</v>
      </c>
      <c r="E35" s="74">
        <f t="shared" si="7"/>
        <v>1938</v>
      </c>
      <c r="F35" s="94">
        <f t="shared" si="0"/>
        <v>21.078964542092667</v>
      </c>
      <c r="G35" s="74">
        <v>1938</v>
      </c>
      <c r="H35" s="74">
        <v>0</v>
      </c>
      <c r="I35" s="74">
        <f t="shared" si="8"/>
        <v>7256</v>
      </c>
      <c r="J35" s="94">
        <f t="shared" si="1"/>
        <v>78.92103545790732</v>
      </c>
      <c r="K35" s="74">
        <v>1915</v>
      </c>
      <c r="L35" s="94">
        <f t="shared" si="2"/>
        <v>20.828801392212313</v>
      </c>
      <c r="M35" s="74">
        <v>0</v>
      </c>
      <c r="N35" s="94">
        <f t="shared" si="3"/>
        <v>0</v>
      </c>
      <c r="O35" s="74">
        <v>5341</v>
      </c>
      <c r="P35" s="74">
        <v>2581</v>
      </c>
      <c r="Q35" s="94">
        <f t="shared" si="4"/>
        <v>58.09223406569502</v>
      </c>
      <c r="R35" s="74">
        <v>37</v>
      </c>
      <c r="S35" s="68" t="s">
        <v>90</v>
      </c>
      <c r="T35" s="68"/>
      <c r="U35" s="68"/>
      <c r="V35" s="68"/>
      <c r="W35" s="68" t="s">
        <v>90</v>
      </c>
      <c r="X35" s="68"/>
      <c r="Y35" s="68"/>
      <c r="Z35" s="68"/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4">
        <f t="shared" si="6"/>
        <v>11695</v>
      </c>
      <c r="E36" s="74">
        <f t="shared" si="7"/>
        <v>1750</v>
      </c>
      <c r="F36" s="94">
        <f t="shared" si="0"/>
        <v>14.96365968362548</v>
      </c>
      <c r="G36" s="74">
        <v>1750</v>
      </c>
      <c r="H36" s="74">
        <v>0</v>
      </c>
      <c r="I36" s="74">
        <f t="shared" si="8"/>
        <v>9945</v>
      </c>
      <c r="J36" s="94">
        <f t="shared" si="1"/>
        <v>85.03634031637452</v>
      </c>
      <c r="K36" s="74">
        <v>0</v>
      </c>
      <c r="L36" s="94">
        <f t="shared" si="2"/>
        <v>0</v>
      </c>
      <c r="M36" s="74">
        <v>0</v>
      </c>
      <c r="N36" s="94">
        <f t="shared" si="3"/>
        <v>0</v>
      </c>
      <c r="O36" s="74">
        <v>9945</v>
      </c>
      <c r="P36" s="74">
        <v>4601</v>
      </c>
      <c r="Q36" s="94">
        <f t="shared" si="4"/>
        <v>85.03634031637452</v>
      </c>
      <c r="R36" s="74">
        <v>75</v>
      </c>
      <c r="S36" s="68" t="s">
        <v>90</v>
      </c>
      <c r="T36" s="68"/>
      <c r="U36" s="68"/>
      <c r="V36" s="68"/>
      <c r="W36" s="68" t="s">
        <v>90</v>
      </c>
      <c r="X36" s="68"/>
      <c r="Y36" s="68"/>
      <c r="Z36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147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148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149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150</v>
      </c>
      <c r="AG2" s="151"/>
      <c r="AH2" s="151"/>
      <c r="AI2" s="152"/>
      <c r="AJ2" s="150" t="s">
        <v>151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152</v>
      </c>
      <c r="AU2" s="144"/>
      <c r="AV2" s="144"/>
      <c r="AW2" s="144"/>
      <c r="AX2" s="144"/>
      <c r="AY2" s="144"/>
      <c r="AZ2" s="150" t="s">
        <v>153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154</v>
      </c>
      <c r="E3" s="153" t="s">
        <v>155</v>
      </c>
      <c r="F3" s="151"/>
      <c r="G3" s="152"/>
      <c r="H3" s="156" t="s">
        <v>156</v>
      </c>
      <c r="I3" s="157"/>
      <c r="J3" s="158"/>
      <c r="K3" s="153" t="s">
        <v>157</v>
      </c>
      <c r="L3" s="157"/>
      <c r="M3" s="158"/>
      <c r="N3" s="87" t="s">
        <v>154</v>
      </c>
      <c r="O3" s="153" t="s">
        <v>158</v>
      </c>
      <c r="P3" s="154"/>
      <c r="Q3" s="154"/>
      <c r="R3" s="154"/>
      <c r="S3" s="154"/>
      <c r="T3" s="154"/>
      <c r="U3" s="155"/>
      <c r="V3" s="153" t="s">
        <v>159</v>
      </c>
      <c r="W3" s="154"/>
      <c r="X3" s="154"/>
      <c r="Y3" s="154"/>
      <c r="Z3" s="154"/>
      <c r="AA3" s="154"/>
      <c r="AB3" s="155"/>
      <c r="AC3" s="122" t="s">
        <v>160</v>
      </c>
      <c r="AD3" s="85"/>
      <c r="AE3" s="86"/>
      <c r="AF3" s="146" t="s">
        <v>154</v>
      </c>
      <c r="AG3" s="144" t="s">
        <v>162</v>
      </c>
      <c r="AH3" s="144" t="s">
        <v>164</v>
      </c>
      <c r="AI3" s="144" t="s">
        <v>165</v>
      </c>
      <c r="AJ3" s="145" t="s">
        <v>64</v>
      </c>
      <c r="AK3" s="144" t="s">
        <v>167</v>
      </c>
      <c r="AL3" s="144" t="s">
        <v>168</v>
      </c>
      <c r="AM3" s="144" t="s">
        <v>169</v>
      </c>
      <c r="AN3" s="144" t="s">
        <v>164</v>
      </c>
      <c r="AO3" s="144" t="s">
        <v>165</v>
      </c>
      <c r="AP3" s="144" t="s">
        <v>170</v>
      </c>
      <c r="AQ3" s="144" t="s">
        <v>171</v>
      </c>
      <c r="AR3" s="144" t="s">
        <v>172</v>
      </c>
      <c r="AS3" s="144" t="s">
        <v>173</v>
      </c>
      <c r="AT3" s="146" t="s">
        <v>64</v>
      </c>
      <c r="AU3" s="144" t="s">
        <v>167</v>
      </c>
      <c r="AV3" s="144" t="s">
        <v>168</v>
      </c>
      <c r="AW3" s="144" t="s">
        <v>169</v>
      </c>
      <c r="AX3" s="144" t="s">
        <v>164</v>
      </c>
      <c r="AY3" s="144" t="s">
        <v>165</v>
      </c>
      <c r="AZ3" s="146" t="s">
        <v>64</v>
      </c>
      <c r="BA3" s="144" t="s">
        <v>174</v>
      </c>
      <c r="BB3" s="144" t="s">
        <v>164</v>
      </c>
      <c r="BC3" s="144" t="s">
        <v>165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175</v>
      </c>
      <c r="G4" s="120" t="s">
        <v>176</v>
      </c>
      <c r="H4" s="87" t="s">
        <v>64</v>
      </c>
      <c r="I4" s="120" t="s">
        <v>175</v>
      </c>
      <c r="J4" s="120" t="s">
        <v>176</v>
      </c>
      <c r="K4" s="87" t="s">
        <v>64</v>
      </c>
      <c r="L4" s="120" t="s">
        <v>175</v>
      </c>
      <c r="M4" s="120" t="s">
        <v>176</v>
      </c>
      <c r="N4" s="87"/>
      <c r="O4" s="87" t="s">
        <v>64</v>
      </c>
      <c r="P4" s="120" t="s">
        <v>174</v>
      </c>
      <c r="Q4" s="120" t="s">
        <v>164</v>
      </c>
      <c r="R4" s="120" t="s">
        <v>165</v>
      </c>
      <c r="S4" s="120" t="s">
        <v>178</v>
      </c>
      <c r="T4" s="120" t="s">
        <v>180</v>
      </c>
      <c r="U4" s="120" t="s">
        <v>182</v>
      </c>
      <c r="V4" s="87" t="s">
        <v>64</v>
      </c>
      <c r="W4" s="120" t="s">
        <v>174</v>
      </c>
      <c r="X4" s="120" t="s">
        <v>164</v>
      </c>
      <c r="Y4" s="120" t="s">
        <v>165</v>
      </c>
      <c r="Z4" s="120" t="s">
        <v>178</v>
      </c>
      <c r="AA4" s="120" t="s">
        <v>180</v>
      </c>
      <c r="AB4" s="120" t="s">
        <v>182</v>
      </c>
      <c r="AC4" s="87" t="s">
        <v>64</v>
      </c>
      <c r="AD4" s="120" t="s">
        <v>175</v>
      </c>
      <c r="AE4" s="120" t="s">
        <v>176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183</v>
      </c>
      <c r="E6" s="92" t="s">
        <v>183</v>
      </c>
      <c r="F6" s="92" t="s">
        <v>183</v>
      </c>
      <c r="G6" s="92" t="s">
        <v>183</v>
      </c>
      <c r="H6" s="92" t="s">
        <v>183</v>
      </c>
      <c r="I6" s="92" t="s">
        <v>183</v>
      </c>
      <c r="J6" s="92" t="s">
        <v>183</v>
      </c>
      <c r="K6" s="92" t="s">
        <v>183</v>
      </c>
      <c r="L6" s="92" t="s">
        <v>183</v>
      </c>
      <c r="M6" s="92" t="s">
        <v>183</v>
      </c>
      <c r="N6" s="92" t="s">
        <v>183</v>
      </c>
      <c r="O6" s="92" t="s">
        <v>183</v>
      </c>
      <c r="P6" s="92" t="s">
        <v>183</v>
      </c>
      <c r="Q6" s="92" t="s">
        <v>183</v>
      </c>
      <c r="R6" s="92" t="s">
        <v>183</v>
      </c>
      <c r="S6" s="92" t="s">
        <v>183</v>
      </c>
      <c r="T6" s="92" t="s">
        <v>183</v>
      </c>
      <c r="U6" s="92" t="s">
        <v>183</v>
      </c>
      <c r="V6" s="92" t="s">
        <v>183</v>
      </c>
      <c r="W6" s="92" t="s">
        <v>183</v>
      </c>
      <c r="X6" s="92" t="s">
        <v>183</v>
      </c>
      <c r="Y6" s="92" t="s">
        <v>183</v>
      </c>
      <c r="Z6" s="92" t="s">
        <v>183</v>
      </c>
      <c r="AA6" s="92" t="s">
        <v>183</v>
      </c>
      <c r="AB6" s="92" t="s">
        <v>183</v>
      </c>
      <c r="AC6" s="92" t="s">
        <v>183</v>
      </c>
      <c r="AD6" s="92" t="s">
        <v>183</v>
      </c>
      <c r="AE6" s="92" t="s">
        <v>183</v>
      </c>
      <c r="AF6" s="93" t="s">
        <v>184</v>
      </c>
      <c r="AG6" s="93" t="s">
        <v>184</v>
      </c>
      <c r="AH6" s="93" t="s">
        <v>184</v>
      </c>
      <c r="AI6" s="93" t="s">
        <v>184</v>
      </c>
      <c r="AJ6" s="93" t="s">
        <v>184</v>
      </c>
      <c r="AK6" s="93" t="s">
        <v>184</v>
      </c>
      <c r="AL6" s="93" t="s">
        <v>184</v>
      </c>
      <c r="AM6" s="93" t="s">
        <v>184</v>
      </c>
      <c r="AN6" s="93" t="s">
        <v>184</v>
      </c>
      <c r="AO6" s="93" t="s">
        <v>184</v>
      </c>
      <c r="AP6" s="93" t="s">
        <v>184</v>
      </c>
      <c r="AQ6" s="93" t="s">
        <v>184</v>
      </c>
      <c r="AR6" s="93" t="s">
        <v>184</v>
      </c>
      <c r="AS6" s="93" t="s">
        <v>184</v>
      </c>
      <c r="AT6" s="93" t="s">
        <v>184</v>
      </c>
      <c r="AU6" s="93" t="s">
        <v>184</v>
      </c>
      <c r="AV6" s="93" t="s">
        <v>184</v>
      </c>
      <c r="AW6" s="93" t="s">
        <v>184</v>
      </c>
      <c r="AX6" s="93" t="s">
        <v>184</v>
      </c>
      <c r="AY6" s="93" t="s">
        <v>184</v>
      </c>
      <c r="AZ6" s="93" t="s">
        <v>184</v>
      </c>
      <c r="BA6" s="93" t="s">
        <v>184</v>
      </c>
      <c r="BB6" s="93" t="s">
        <v>184</v>
      </c>
      <c r="BC6" s="93" t="s">
        <v>184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SUM(D8:D36)</f>
        <v>642130</v>
      </c>
      <c r="E7" s="79">
        <f t="shared" si="0"/>
        <v>8682</v>
      </c>
      <c r="F7" s="79">
        <f t="shared" si="0"/>
        <v>8682</v>
      </c>
      <c r="G7" s="79">
        <f t="shared" si="0"/>
        <v>0</v>
      </c>
      <c r="H7" s="79">
        <f t="shared" si="0"/>
        <v>23507</v>
      </c>
      <c r="I7" s="79">
        <f t="shared" si="0"/>
        <v>21314</v>
      </c>
      <c r="J7" s="79">
        <f t="shared" si="0"/>
        <v>2193</v>
      </c>
      <c r="K7" s="79">
        <f t="shared" si="0"/>
        <v>609941</v>
      </c>
      <c r="L7" s="79">
        <f t="shared" si="0"/>
        <v>123330</v>
      </c>
      <c r="M7" s="79">
        <f t="shared" si="0"/>
        <v>486611</v>
      </c>
      <c r="N7" s="79">
        <f t="shared" si="0"/>
        <v>642206</v>
      </c>
      <c r="O7" s="79">
        <f t="shared" si="0"/>
        <v>153326</v>
      </c>
      <c r="P7" s="79">
        <f t="shared" si="0"/>
        <v>143435</v>
      </c>
      <c r="Q7" s="79">
        <f t="shared" si="0"/>
        <v>0</v>
      </c>
      <c r="R7" s="79">
        <f t="shared" si="0"/>
        <v>0</v>
      </c>
      <c r="S7" s="79">
        <f t="shared" si="0"/>
        <v>9891</v>
      </c>
      <c r="T7" s="79">
        <f t="shared" si="0"/>
        <v>0</v>
      </c>
      <c r="U7" s="79">
        <f t="shared" si="0"/>
        <v>0</v>
      </c>
      <c r="V7" s="79">
        <f t="shared" si="0"/>
        <v>488874</v>
      </c>
      <c r="W7" s="79">
        <f t="shared" si="0"/>
        <v>488804</v>
      </c>
      <c r="X7" s="79">
        <f t="shared" si="0"/>
        <v>0</v>
      </c>
      <c r="Y7" s="79">
        <f t="shared" si="0"/>
        <v>0</v>
      </c>
      <c r="Z7" s="79">
        <f t="shared" si="0"/>
        <v>0</v>
      </c>
      <c r="AA7" s="79">
        <f t="shared" si="0"/>
        <v>0</v>
      </c>
      <c r="AB7" s="79">
        <f t="shared" si="0"/>
        <v>70</v>
      </c>
      <c r="AC7" s="79">
        <f t="shared" si="0"/>
        <v>6</v>
      </c>
      <c r="AD7" s="79">
        <f t="shared" si="0"/>
        <v>6</v>
      </c>
      <c r="AE7" s="79">
        <f t="shared" si="0"/>
        <v>0</v>
      </c>
      <c r="AF7" s="79">
        <f t="shared" si="0"/>
        <v>8232</v>
      </c>
      <c r="AG7" s="79">
        <f t="shared" si="0"/>
        <v>8232</v>
      </c>
      <c r="AH7" s="79">
        <f t="shared" si="0"/>
        <v>0</v>
      </c>
      <c r="AI7" s="79">
        <f t="shared" si="0"/>
        <v>0</v>
      </c>
      <c r="AJ7" s="79">
        <f aca="true" t="shared" si="1" ref="AJ7:BC7">SUM(AJ8:AJ36)</f>
        <v>25111</v>
      </c>
      <c r="AK7" s="79">
        <f t="shared" si="1"/>
        <v>16972</v>
      </c>
      <c r="AL7" s="79">
        <f t="shared" si="1"/>
        <v>0</v>
      </c>
      <c r="AM7" s="79">
        <f t="shared" si="1"/>
        <v>2883</v>
      </c>
      <c r="AN7" s="79">
        <f t="shared" si="1"/>
        <v>0</v>
      </c>
      <c r="AO7" s="79">
        <f t="shared" si="1"/>
        <v>0</v>
      </c>
      <c r="AP7" s="79">
        <f t="shared" si="1"/>
        <v>0</v>
      </c>
      <c r="AQ7" s="79">
        <f t="shared" si="1"/>
        <v>450</v>
      </c>
      <c r="AR7" s="79">
        <f t="shared" si="1"/>
        <v>188</v>
      </c>
      <c r="AS7" s="79">
        <f t="shared" si="1"/>
        <v>4618</v>
      </c>
      <c r="AT7" s="79">
        <f t="shared" si="1"/>
        <v>750</v>
      </c>
      <c r="AU7" s="79">
        <f t="shared" si="1"/>
        <v>750</v>
      </c>
      <c r="AV7" s="79">
        <f t="shared" si="1"/>
        <v>0</v>
      </c>
      <c r="AW7" s="79">
        <f t="shared" si="1"/>
        <v>0</v>
      </c>
      <c r="AX7" s="79">
        <f t="shared" si="1"/>
        <v>0</v>
      </c>
      <c r="AY7" s="79">
        <f t="shared" si="1"/>
        <v>0</v>
      </c>
      <c r="AZ7" s="79">
        <f t="shared" si="1"/>
        <v>1520</v>
      </c>
      <c r="BA7" s="79">
        <f t="shared" si="1"/>
        <v>1520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36">SUM(E8,+H8,+K8)</f>
        <v>87907</v>
      </c>
      <c r="E8" s="73">
        <f aca="true" t="shared" si="3" ref="E8:E36">SUM(F8:G8)</f>
        <v>0</v>
      </c>
      <c r="F8" s="73">
        <v>0</v>
      </c>
      <c r="G8" s="73">
        <v>0</v>
      </c>
      <c r="H8" s="73">
        <f aca="true" t="shared" si="4" ref="H8:H36">SUM(I8:J8)</f>
        <v>0</v>
      </c>
      <c r="I8" s="73">
        <v>0</v>
      </c>
      <c r="J8" s="73">
        <v>0</v>
      </c>
      <c r="K8" s="73">
        <f aca="true" t="shared" si="5" ref="K8:K36">SUM(L8:M8)</f>
        <v>87907</v>
      </c>
      <c r="L8" s="73">
        <v>20418</v>
      </c>
      <c r="M8" s="73">
        <v>67489</v>
      </c>
      <c r="N8" s="73">
        <f aca="true" t="shared" si="6" ref="N8:N36">SUM(O8,+V8,+AC8)</f>
        <v>87907</v>
      </c>
      <c r="O8" s="73">
        <f aca="true" t="shared" si="7" ref="O8:O36">SUM(P8:U8)</f>
        <v>20418</v>
      </c>
      <c r="P8" s="73">
        <v>20418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36">SUM(W8:AB8)</f>
        <v>67489</v>
      </c>
      <c r="W8" s="73">
        <v>67489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36">SUM(AD8:AE8)</f>
        <v>0</v>
      </c>
      <c r="AD8" s="73">
        <v>0</v>
      </c>
      <c r="AE8" s="73">
        <v>0</v>
      </c>
      <c r="AF8" s="73">
        <f aca="true" t="shared" si="10" ref="AF8:AF36">SUM(AG8:AI8)</f>
        <v>285</v>
      </c>
      <c r="AG8" s="73">
        <v>285</v>
      </c>
      <c r="AH8" s="73">
        <v>0</v>
      </c>
      <c r="AI8" s="73">
        <v>0</v>
      </c>
      <c r="AJ8" s="73">
        <f aca="true" t="shared" si="11" ref="AJ8:AJ36">SUM(AK8:AS8)</f>
        <v>285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285</v>
      </c>
      <c r="AT8" s="73">
        <f aca="true" t="shared" si="12" ref="AT8:AT36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36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75003</v>
      </c>
      <c r="E9" s="73">
        <f t="shared" si="3"/>
        <v>0</v>
      </c>
      <c r="F9" s="73">
        <v>0</v>
      </c>
      <c r="G9" s="73">
        <v>0</v>
      </c>
      <c r="H9" s="73">
        <f t="shared" si="4"/>
        <v>16744</v>
      </c>
      <c r="I9" s="73">
        <v>16744</v>
      </c>
      <c r="J9" s="73">
        <v>0</v>
      </c>
      <c r="K9" s="73">
        <f t="shared" si="5"/>
        <v>58259</v>
      </c>
      <c r="L9" s="73">
        <v>1524</v>
      </c>
      <c r="M9" s="73">
        <v>56735</v>
      </c>
      <c r="N9" s="73">
        <f t="shared" si="6"/>
        <v>75003</v>
      </c>
      <c r="O9" s="73">
        <f t="shared" si="7"/>
        <v>18268</v>
      </c>
      <c r="P9" s="73">
        <v>8377</v>
      </c>
      <c r="Q9" s="73">
        <v>0</v>
      </c>
      <c r="R9" s="73">
        <v>0</v>
      </c>
      <c r="S9" s="73">
        <v>9891</v>
      </c>
      <c r="T9" s="73">
        <v>0</v>
      </c>
      <c r="U9" s="73">
        <v>0</v>
      </c>
      <c r="V9" s="73">
        <f t="shared" si="8"/>
        <v>56735</v>
      </c>
      <c r="W9" s="73">
        <v>56735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216</v>
      </c>
      <c r="AG9" s="73">
        <v>216</v>
      </c>
      <c r="AH9" s="73">
        <v>0</v>
      </c>
      <c r="AI9" s="73">
        <v>0</v>
      </c>
      <c r="AJ9" s="73">
        <f t="shared" si="11"/>
        <v>2261</v>
      </c>
      <c r="AK9" s="73">
        <v>2261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216</v>
      </c>
      <c r="AU9" s="73">
        <v>216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48443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48443</v>
      </c>
      <c r="L10" s="73">
        <v>10394</v>
      </c>
      <c r="M10" s="73">
        <v>38049</v>
      </c>
      <c r="N10" s="73">
        <f t="shared" si="6"/>
        <v>48443</v>
      </c>
      <c r="O10" s="73">
        <f t="shared" si="7"/>
        <v>10394</v>
      </c>
      <c r="P10" s="73">
        <v>10394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38049</v>
      </c>
      <c r="W10" s="73">
        <v>38049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1434</v>
      </c>
      <c r="AG10" s="73">
        <v>1434</v>
      </c>
      <c r="AH10" s="73">
        <v>0</v>
      </c>
      <c r="AI10" s="73">
        <v>0</v>
      </c>
      <c r="AJ10" s="73">
        <f t="shared" si="11"/>
        <v>1434</v>
      </c>
      <c r="AK10" s="73">
        <v>0</v>
      </c>
      <c r="AL10" s="73">
        <v>0</v>
      </c>
      <c r="AM10" s="73">
        <v>1434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52408</v>
      </c>
      <c r="E11" s="73">
        <f t="shared" si="3"/>
        <v>0</v>
      </c>
      <c r="F11" s="73">
        <v>0</v>
      </c>
      <c r="G11" s="73">
        <v>0</v>
      </c>
      <c r="H11" s="73">
        <f t="shared" si="4"/>
        <v>0</v>
      </c>
      <c r="I11" s="73">
        <v>0</v>
      </c>
      <c r="J11" s="73">
        <v>0</v>
      </c>
      <c r="K11" s="73">
        <f t="shared" si="5"/>
        <v>52408</v>
      </c>
      <c r="L11" s="73">
        <v>11398</v>
      </c>
      <c r="M11" s="73">
        <v>41010</v>
      </c>
      <c r="N11" s="73">
        <f t="shared" si="6"/>
        <v>52408</v>
      </c>
      <c r="O11" s="73">
        <f t="shared" si="7"/>
        <v>11398</v>
      </c>
      <c r="P11" s="73">
        <v>11398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41010</v>
      </c>
      <c r="W11" s="73">
        <v>41010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0</v>
      </c>
      <c r="AD11" s="73">
        <v>0</v>
      </c>
      <c r="AE11" s="73">
        <v>0</v>
      </c>
      <c r="AF11" s="73">
        <f t="shared" si="10"/>
        <v>132</v>
      </c>
      <c r="AG11" s="73">
        <v>132</v>
      </c>
      <c r="AH11" s="73">
        <v>0</v>
      </c>
      <c r="AI11" s="73">
        <v>0</v>
      </c>
      <c r="AJ11" s="73">
        <f t="shared" si="11"/>
        <v>334</v>
      </c>
      <c r="AK11" s="73">
        <v>202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132</v>
      </c>
      <c r="AT11" s="73">
        <f t="shared" si="12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110</v>
      </c>
      <c r="BA11" s="73">
        <v>110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36921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36921</v>
      </c>
      <c r="L12" s="74">
        <v>4781</v>
      </c>
      <c r="M12" s="74">
        <v>32140</v>
      </c>
      <c r="N12" s="74">
        <f t="shared" si="6"/>
        <v>36921</v>
      </c>
      <c r="O12" s="74">
        <f t="shared" si="7"/>
        <v>4781</v>
      </c>
      <c r="P12" s="74">
        <v>4781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32140</v>
      </c>
      <c r="W12" s="74">
        <v>32140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340</v>
      </c>
      <c r="AG12" s="74">
        <v>340</v>
      </c>
      <c r="AH12" s="74">
        <v>0</v>
      </c>
      <c r="AI12" s="74">
        <v>0</v>
      </c>
      <c r="AJ12" s="74">
        <f t="shared" si="11"/>
        <v>340</v>
      </c>
      <c r="AK12" s="73">
        <v>0</v>
      </c>
      <c r="AL12" s="74">
        <v>0</v>
      </c>
      <c r="AM12" s="74">
        <v>5</v>
      </c>
      <c r="AN12" s="74">
        <v>0</v>
      </c>
      <c r="AO12" s="74">
        <v>0</v>
      </c>
      <c r="AP12" s="74">
        <v>0</v>
      </c>
      <c r="AQ12" s="74">
        <v>335</v>
      </c>
      <c r="AR12" s="74">
        <v>0</v>
      </c>
      <c r="AS12" s="74">
        <v>0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340</v>
      </c>
      <c r="BA12" s="74">
        <v>340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46708</v>
      </c>
      <c r="E13" s="74">
        <f t="shared" si="3"/>
        <v>0</v>
      </c>
      <c r="F13" s="74">
        <v>0</v>
      </c>
      <c r="G13" s="74">
        <v>0</v>
      </c>
      <c r="H13" s="74">
        <f t="shared" si="4"/>
        <v>178</v>
      </c>
      <c r="I13" s="74">
        <v>178</v>
      </c>
      <c r="J13" s="74">
        <v>0</v>
      </c>
      <c r="K13" s="74">
        <f t="shared" si="5"/>
        <v>46530</v>
      </c>
      <c r="L13" s="74">
        <v>9084</v>
      </c>
      <c r="M13" s="74">
        <v>37446</v>
      </c>
      <c r="N13" s="74">
        <f t="shared" si="6"/>
        <v>46714</v>
      </c>
      <c r="O13" s="74">
        <f t="shared" si="7"/>
        <v>9262</v>
      </c>
      <c r="P13" s="74">
        <v>9262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37446</v>
      </c>
      <c r="W13" s="74">
        <v>37446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6</v>
      </c>
      <c r="AD13" s="74">
        <v>6</v>
      </c>
      <c r="AE13" s="74">
        <v>0</v>
      </c>
      <c r="AF13" s="74">
        <f t="shared" si="10"/>
        <v>2971</v>
      </c>
      <c r="AG13" s="74">
        <v>2971</v>
      </c>
      <c r="AH13" s="74">
        <v>0</v>
      </c>
      <c r="AI13" s="74">
        <v>0</v>
      </c>
      <c r="AJ13" s="74">
        <f t="shared" si="11"/>
        <v>2971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2971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34866</v>
      </c>
      <c r="E14" s="74">
        <f t="shared" si="3"/>
        <v>0</v>
      </c>
      <c r="F14" s="74">
        <v>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34866</v>
      </c>
      <c r="L14" s="74">
        <v>4094</v>
      </c>
      <c r="M14" s="74">
        <v>30772</v>
      </c>
      <c r="N14" s="74">
        <f t="shared" si="6"/>
        <v>34866</v>
      </c>
      <c r="O14" s="74">
        <f t="shared" si="7"/>
        <v>4094</v>
      </c>
      <c r="P14" s="74">
        <v>4094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30772</v>
      </c>
      <c r="W14" s="74">
        <v>30772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171</v>
      </c>
      <c r="AG14" s="74">
        <v>171</v>
      </c>
      <c r="AH14" s="74">
        <v>0</v>
      </c>
      <c r="AI14" s="74">
        <v>0</v>
      </c>
      <c r="AJ14" s="74">
        <f t="shared" si="11"/>
        <v>2778</v>
      </c>
      <c r="AK14" s="74">
        <v>2778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171</v>
      </c>
      <c r="AU14" s="74">
        <v>171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14370</v>
      </c>
      <c r="E15" s="74">
        <f t="shared" si="3"/>
        <v>4970</v>
      </c>
      <c r="F15" s="74">
        <v>4970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9400</v>
      </c>
      <c r="L15" s="74">
        <v>0</v>
      </c>
      <c r="M15" s="74">
        <v>9400</v>
      </c>
      <c r="N15" s="74">
        <f t="shared" si="6"/>
        <v>14370</v>
      </c>
      <c r="O15" s="74">
        <f t="shared" si="7"/>
        <v>4970</v>
      </c>
      <c r="P15" s="74">
        <v>4970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9400</v>
      </c>
      <c r="W15" s="74">
        <v>9400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0</v>
      </c>
      <c r="AD15" s="74">
        <v>0</v>
      </c>
      <c r="AE15" s="74">
        <v>0</v>
      </c>
      <c r="AF15" s="74">
        <f t="shared" si="10"/>
        <v>52</v>
      </c>
      <c r="AG15" s="74">
        <v>52</v>
      </c>
      <c r="AH15" s="74">
        <v>0</v>
      </c>
      <c r="AI15" s="74">
        <v>0</v>
      </c>
      <c r="AJ15" s="74">
        <f t="shared" si="11"/>
        <v>52</v>
      </c>
      <c r="AK15" s="73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4</v>
      </c>
      <c r="AR15" s="74">
        <v>0</v>
      </c>
      <c r="AS15" s="74">
        <v>48</v>
      </c>
      <c r="AT15" s="74">
        <f t="shared" si="12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23</v>
      </c>
      <c r="BA15" s="74">
        <v>23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21005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21005</v>
      </c>
      <c r="L16" s="74">
        <v>3479</v>
      </c>
      <c r="M16" s="74">
        <v>17526</v>
      </c>
      <c r="N16" s="74">
        <f t="shared" si="6"/>
        <v>21005</v>
      </c>
      <c r="O16" s="74">
        <f t="shared" si="7"/>
        <v>3479</v>
      </c>
      <c r="P16" s="74">
        <v>3479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17526</v>
      </c>
      <c r="W16" s="74">
        <v>17526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865</v>
      </c>
      <c r="AG16" s="74">
        <v>865</v>
      </c>
      <c r="AH16" s="74">
        <v>0</v>
      </c>
      <c r="AI16" s="74">
        <v>0</v>
      </c>
      <c r="AJ16" s="74">
        <f t="shared" si="11"/>
        <v>865</v>
      </c>
      <c r="AK16" s="73">
        <v>0</v>
      </c>
      <c r="AL16" s="74">
        <v>0</v>
      </c>
      <c r="AM16" s="74">
        <v>865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9656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9656</v>
      </c>
      <c r="L17" s="74">
        <v>3145</v>
      </c>
      <c r="M17" s="74">
        <v>6511</v>
      </c>
      <c r="N17" s="74">
        <f t="shared" si="6"/>
        <v>9656</v>
      </c>
      <c r="O17" s="74">
        <f t="shared" si="7"/>
        <v>3145</v>
      </c>
      <c r="P17" s="74">
        <v>3145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6511</v>
      </c>
      <c r="W17" s="74">
        <v>6511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0</v>
      </c>
      <c r="AD17" s="74">
        <v>0</v>
      </c>
      <c r="AE17" s="74">
        <v>0</v>
      </c>
      <c r="AF17" s="74">
        <f t="shared" si="10"/>
        <v>32</v>
      </c>
      <c r="AG17" s="74">
        <v>32</v>
      </c>
      <c r="AH17" s="74">
        <v>0</v>
      </c>
      <c r="AI17" s="74">
        <v>0</v>
      </c>
      <c r="AJ17" s="74">
        <f t="shared" si="11"/>
        <v>32</v>
      </c>
      <c r="AK17" s="73">
        <v>0</v>
      </c>
      <c r="AL17" s="74">
        <v>0</v>
      </c>
      <c r="AM17" s="74">
        <v>8</v>
      </c>
      <c r="AN17" s="74">
        <v>0</v>
      </c>
      <c r="AO17" s="74">
        <v>0</v>
      </c>
      <c r="AP17" s="74">
        <v>0</v>
      </c>
      <c r="AQ17" s="74">
        <v>0</v>
      </c>
      <c r="AR17" s="74">
        <v>24</v>
      </c>
      <c r="AS17" s="74"/>
      <c r="AT17" s="74">
        <f t="shared" si="12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162</v>
      </c>
      <c r="BA17" s="74">
        <v>162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14364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14364</v>
      </c>
      <c r="L18" s="74">
        <v>6448</v>
      </c>
      <c r="M18" s="74">
        <v>7916</v>
      </c>
      <c r="N18" s="74">
        <f t="shared" si="6"/>
        <v>14364</v>
      </c>
      <c r="O18" s="74">
        <f t="shared" si="7"/>
        <v>6448</v>
      </c>
      <c r="P18" s="74">
        <v>6448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7916</v>
      </c>
      <c r="W18" s="74">
        <v>7916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226</v>
      </c>
      <c r="AG18" s="74">
        <v>226</v>
      </c>
      <c r="AH18" s="74">
        <v>0</v>
      </c>
      <c r="AI18" s="74">
        <v>0</v>
      </c>
      <c r="AJ18" s="74">
        <f t="shared" si="11"/>
        <v>226</v>
      </c>
      <c r="AK18" s="73">
        <v>0</v>
      </c>
      <c r="AL18" s="74">
        <v>0</v>
      </c>
      <c r="AM18" s="74">
        <v>222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4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5808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5808</v>
      </c>
      <c r="L19" s="74">
        <v>1186</v>
      </c>
      <c r="M19" s="74">
        <v>4622</v>
      </c>
      <c r="N19" s="74">
        <f t="shared" si="6"/>
        <v>5878</v>
      </c>
      <c r="O19" s="74">
        <f t="shared" si="7"/>
        <v>1186</v>
      </c>
      <c r="P19" s="74">
        <v>1186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4692</v>
      </c>
      <c r="W19" s="74">
        <v>4622</v>
      </c>
      <c r="X19" s="74">
        <v>0</v>
      </c>
      <c r="Y19" s="74">
        <v>0</v>
      </c>
      <c r="Z19" s="74">
        <v>0</v>
      </c>
      <c r="AA19" s="74">
        <v>0</v>
      </c>
      <c r="AB19" s="74">
        <v>70</v>
      </c>
      <c r="AC19" s="74">
        <f t="shared" si="9"/>
        <v>0</v>
      </c>
      <c r="AD19" s="74">
        <v>0</v>
      </c>
      <c r="AE19" s="74">
        <v>0</v>
      </c>
      <c r="AF19" s="74">
        <f t="shared" si="10"/>
        <v>54</v>
      </c>
      <c r="AG19" s="74">
        <v>54</v>
      </c>
      <c r="AH19" s="74">
        <v>0</v>
      </c>
      <c r="AI19" s="74">
        <v>0</v>
      </c>
      <c r="AJ19" s="74">
        <f t="shared" si="11"/>
        <v>54</v>
      </c>
      <c r="AK19" s="73">
        <v>0</v>
      </c>
      <c r="AL19" s="74">
        <v>0</v>
      </c>
      <c r="AM19" s="74">
        <v>1</v>
      </c>
      <c r="AN19" s="74">
        <v>0</v>
      </c>
      <c r="AO19" s="74">
        <v>0</v>
      </c>
      <c r="AP19" s="74">
        <v>0</v>
      </c>
      <c r="AQ19" s="74">
        <v>53</v>
      </c>
      <c r="AR19" s="74">
        <v>0</v>
      </c>
      <c r="AS19" s="74">
        <v>0</v>
      </c>
      <c r="AT19" s="74">
        <f t="shared" si="12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54</v>
      </c>
      <c r="BA19" s="74">
        <v>54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39152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39152</v>
      </c>
      <c r="L20" s="74">
        <v>15497</v>
      </c>
      <c r="M20" s="74">
        <v>23655</v>
      </c>
      <c r="N20" s="74">
        <f t="shared" si="6"/>
        <v>39152</v>
      </c>
      <c r="O20" s="74">
        <f t="shared" si="7"/>
        <v>15497</v>
      </c>
      <c r="P20" s="74">
        <v>15497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23655</v>
      </c>
      <c r="W20" s="74">
        <v>23655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128</v>
      </c>
      <c r="AG20" s="74">
        <v>128</v>
      </c>
      <c r="AH20" s="74">
        <v>0</v>
      </c>
      <c r="AI20" s="74">
        <v>0</v>
      </c>
      <c r="AJ20" s="74">
        <f t="shared" si="11"/>
        <v>785</v>
      </c>
      <c r="AK20" s="73">
        <v>0</v>
      </c>
      <c r="AL20" s="74">
        <v>0</v>
      </c>
      <c r="AM20" s="74">
        <v>30</v>
      </c>
      <c r="AN20" s="74">
        <v>0</v>
      </c>
      <c r="AO20" s="74">
        <v>0</v>
      </c>
      <c r="AP20" s="74">
        <v>0</v>
      </c>
      <c r="AQ20" s="74">
        <v>0</v>
      </c>
      <c r="AR20" s="74">
        <v>98</v>
      </c>
      <c r="AS20" s="74">
        <v>657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657</v>
      </c>
      <c r="BA20" s="74">
        <v>657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62259</v>
      </c>
      <c r="E21" s="74">
        <f t="shared" si="3"/>
        <v>3712</v>
      </c>
      <c r="F21" s="74">
        <v>3712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58547</v>
      </c>
      <c r="L21" s="74">
        <v>9818</v>
      </c>
      <c r="M21" s="74">
        <v>48729</v>
      </c>
      <c r="N21" s="74">
        <f t="shared" si="6"/>
        <v>62259</v>
      </c>
      <c r="O21" s="74">
        <f t="shared" si="7"/>
        <v>13530</v>
      </c>
      <c r="P21" s="74">
        <v>13530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48729</v>
      </c>
      <c r="W21" s="74">
        <v>48729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637</v>
      </c>
      <c r="AG21" s="74">
        <v>637</v>
      </c>
      <c r="AH21" s="74">
        <v>0</v>
      </c>
      <c r="AI21" s="74">
        <v>0</v>
      </c>
      <c r="AJ21" s="74">
        <f t="shared" si="11"/>
        <v>10283</v>
      </c>
      <c r="AK21" s="74">
        <v>9883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400</v>
      </c>
      <c r="AT21" s="74">
        <f t="shared" si="12"/>
        <v>237</v>
      </c>
      <c r="AU21" s="74">
        <v>237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917</v>
      </c>
      <c r="E22" s="74">
        <f t="shared" si="3"/>
        <v>0</v>
      </c>
      <c r="F22" s="74">
        <v>0</v>
      </c>
      <c r="G22" s="74">
        <v>0</v>
      </c>
      <c r="H22" s="74">
        <f t="shared" si="4"/>
        <v>715</v>
      </c>
      <c r="I22" s="74">
        <v>0</v>
      </c>
      <c r="J22" s="74">
        <v>715</v>
      </c>
      <c r="K22" s="74">
        <f t="shared" si="5"/>
        <v>202</v>
      </c>
      <c r="L22" s="74">
        <v>96</v>
      </c>
      <c r="M22" s="74">
        <v>106</v>
      </c>
      <c r="N22" s="74">
        <f t="shared" si="6"/>
        <v>917</v>
      </c>
      <c r="O22" s="74">
        <f t="shared" si="7"/>
        <v>96</v>
      </c>
      <c r="P22" s="74">
        <v>96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821</v>
      </c>
      <c r="W22" s="74">
        <v>821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10</v>
      </c>
      <c r="AG22" s="74">
        <v>10</v>
      </c>
      <c r="AH22" s="74">
        <v>0</v>
      </c>
      <c r="AI22" s="74">
        <v>0</v>
      </c>
      <c r="AJ22" s="74">
        <f t="shared" si="11"/>
        <v>10</v>
      </c>
      <c r="AK22" s="73">
        <v>0</v>
      </c>
      <c r="AL22" s="74">
        <v>0</v>
      </c>
      <c r="AM22" s="74">
        <v>1</v>
      </c>
      <c r="AN22" s="74">
        <v>0</v>
      </c>
      <c r="AO22" s="74">
        <v>0</v>
      </c>
      <c r="AP22" s="74">
        <v>0</v>
      </c>
      <c r="AQ22" s="74">
        <v>9</v>
      </c>
      <c r="AR22" s="74">
        <v>0</v>
      </c>
      <c r="AS22" s="74">
        <v>0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10</v>
      </c>
      <c r="BA22" s="74">
        <v>10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952</v>
      </c>
      <c r="E23" s="74">
        <f t="shared" si="3"/>
        <v>0</v>
      </c>
      <c r="F23" s="74">
        <v>0</v>
      </c>
      <c r="G23" s="74">
        <v>0</v>
      </c>
      <c r="H23" s="74">
        <f t="shared" si="4"/>
        <v>0</v>
      </c>
      <c r="I23" s="74">
        <v>0</v>
      </c>
      <c r="J23" s="74">
        <v>0</v>
      </c>
      <c r="K23" s="74">
        <f t="shared" si="5"/>
        <v>952</v>
      </c>
      <c r="L23" s="74">
        <v>425</v>
      </c>
      <c r="M23" s="74">
        <v>527</v>
      </c>
      <c r="N23" s="74">
        <f t="shared" si="6"/>
        <v>952</v>
      </c>
      <c r="O23" s="74">
        <f t="shared" si="7"/>
        <v>425</v>
      </c>
      <c r="P23" s="74">
        <v>425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527</v>
      </c>
      <c r="W23" s="74">
        <v>527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10</v>
      </c>
      <c r="AG23" s="74">
        <v>10</v>
      </c>
      <c r="AH23" s="74">
        <v>0</v>
      </c>
      <c r="AI23" s="74">
        <v>0</v>
      </c>
      <c r="AJ23" s="74">
        <f t="shared" si="11"/>
        <v>10</v>
      </c>
      <c r="AK23" s="73">
        <v>0</v>
      </c>
      <c r="AL23" s="74">
        <v>0</v>
      </c>
      <c r="AM23" s="74">
        <v>1</v>
      </c>
      <c r="AN23" s="74">
        <v>0</v>
      </c>
      <c r="AO23" s="74">
        <v>0</v>
      </c>
      <c r="AP23" s="74">
        <v>0</v>
      </c>
      <c r="AQ23" s="74">
        <v>9</v>
      </c>
      <c r="AR23" s="74">
        <v>0</v>
      </c>
      <c r="AS23" s="74">
        <v>0</v>
      </c>
      <c r="AT23" s="74">
        <f t="shared" si="12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10</v>
      </c>
      <c r="BA23" s="74">
        <v>10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16238</v>
      </c>
      <c r="E24" s="74">
        <f t="shared" si="3"/>
        <v>0</v>
      </c>
      <c r="F24" s="74">
        <v>0</v>
      </c>
      <c r="G24" s="74">
        <v>0</v>
      </c>
      <c r="H24" s="74">
        <f t="shared" si="4"/>
        <v>3712</v>
      </c>
      <c r="I24" s="74">
        <v>3712</v>
      </c>
      <c r="J24" s="74">
        <v>0</v>
      </c>
      <c r="K24" s="74">
        <f t="shared" si="5"/>
        <v>12526</v>
      </c>
      <c r="L24" s="74">
        <v>0</v>
      </c>
      <c r="M24" s="74">
        <v>12526</v>
      </c>
      <c r="N24" s="74">
        <f t="shared" si="6"/>
        <v>16238</v>
      </c>
      <c r="O24" s="74">
        <f t="shared" si="7"/>
        <v>3712</v>
      </c>
      <c r="P24" s="74">
        <v>3712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12526</v>
      </c>
      <c r="W24" s="74">
        <v>12526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54</v>
      </c>
      <c r="AG24" s="74">
        <v>54</v>
      </c>
      <c r="AH24" s="74">
        <v>0</v>
      </c>
      <c r="AI24" s="74">
        <v>0</v>
      </c>
      <c r="AJ24" s="74">
        <f t="shared" si="11"/>
        <v>564</v>
      </c>
      <c r="AK24" s="74">
        <v>564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54</v>
      </c>
      <c r="AU24" s="74">
        <v>54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480</v>
      </c>
      <c r="E25" s="74">
        <f t="shared" si="3"/>
        <v>0</v>
      </c>
      <c r="F25" s="74">
        <v>0</v>
      </c>
      <c r="G25" s="74">
        <v>0</v>
      </c>
      <c r="H25" s="74">
        <f t="shared" si="4"/>
        <v>480</v>
      </c>
      <c r="I25" s="74">
        <v>135</v>
      </c>
      <c r="J25" s="74">
        <v>345</v>
      </c>
      <c r="K25" s="74">
        <f t="shared" si="5"/>
        <v>0</v>
      </c>
      <c r="L25" s="74">
        <v>0</v>
      </c>
      <c r="M25" s="74">
        <v>0</v>
      </c>
      <c r="N25" s="74">
        <f t="shared" si="6"/>
        <v>480</v>
      </c>
      <c r="O25" s="74">
        <f t="shared" si="7"/>
        <v>135</v>
      </c>
      <c r="P25" s="74">
        <v>135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345</v>
      </c>
      <c r="W25" s="74">
        <v>345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2</v>
      </c>
      <c r="AG25" s="74">
        <v>2</v>
      </c>
      <c r="AH25" s="74">
        <v>0</v>
      </c>
      <c r="AI25" s="74">
        <v>0</v>
      </c>
      <c r="AJ25" s="74">
        <f t="shared" si="11"/>
        <v>17</v>
      </c>
      <c r="AK25" s="74">
        <v>17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2"/>
        <v>2</v>
      </c>
      <c r="AU25" s="74">
        <v>2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1678</v>
      </c>
      <c r="E26" s="74">
        <f t="shared" si="3"/>
        <v>0</v>
      </c>
      <c r="F26" s="74">
        <v>0</v>
      </c>
      <c r="G26" s="74">
        <v>0</v>
      </c>
      <c r="H26" s="74">
        <f t="shared" si="4"/>
        <v>1678</v>
      </c>
      <c r="I26" s="74">
        <v>545</v>
      </c>
      <c r="J26" s="74">
        <v>1133</v>
      </c>
      <c r="K26" s="74">
        <f t="shared" si="5"/>
        <v>0</v>
      </c>
      <c r="L26" s="74">
        <v>0</v>
      </c>
      <c r="M26" s="74">
        <v>0</v>
      </c>
      <c r="N26" s="74">
        <f t="shared" si="6"/>
        <v>1678</v>
      </c>
      <c r="O26" s="74">
        <f t="shared" si="7"/>
        <v>545</v>
      </c>
      <c r="P26" s="74">
        <v>545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1133</v>
      </c>
      <c r="W26" s="74">
        <v>1133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5</v>
      </c>
      <c r="AG26" s="74">
        <v>5</v>
      </c>
      <c r="AH26" s="74">
        <v>0</v>
      </c>
      <c r="AI26" s="74">
        <v>0</v>
      </c>
      <c r="AJ26" s="74">
        <f t="shared" si="11"/>
        <v>58</v>
      </c>
      <c r="AK26" s="74">
        <v>58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2"/>
        <v>5</v>
      </c>
      <c r="AU26" s="74">
        <v>5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5945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5945</v>
      </c>
      <c r="L27" s="74">
        <v>1284</v>
      </c>
      <c r="M27" s="74">
        <v>4661</v>
      </c>
      <c r="N27" s="74">
        <f t="shared" si="6"/>
        <v>5945</v>
      </c>
      <c r="O27" s="74">
        <f t="shared" si="7"/>
        <v>1284</v>
      </c>
      <c r="P27" s="74">
        <v>1284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4661</v>
      </c>
      <c r="W27" s="74">
        <v>4661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30</v>
      </c>
      <c r="AG27" s="74">
        <v>30</v>
      </c>
      <c r="AH27" s="74">
        <v>0</v>
      </c>
      <c r="AI27" s="74">
        <v>0</v>
      </c>
      <c r="AJ27" s="74">
        <f t="shared" si="11"/>
        <v>41</v>
      </c>
      <c r="AK27" s="74">
        <v>11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13</v>
      </c>
      <c r="AR27" s="74">
        <v>0</v>
      </c>
      <c r="AS27" s="74">
        <v>17</v>
      </c>
      <c r="AT27" s="74">
        <f t="shared" si="12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129</v>
      </c>
      <c r="C28" s="68" t="s">
        <v>130</v>
      </c>
      <c r="D28" s="74">
        <f t="shared" si="2"/>
        <v>12103</v>
      </c>
      <c r="E28" s="74">
        <f t="shared" si="3"/>
        <v>0</v>
      </c>
      <c r="F28" s="74">
        <v>0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12103</v>
      </c>
      <c r="L28" s="74">
        <v>2924</v>
      </c>
      <c r="M28" s="74">
        <v>9179</v>
      </c>
      <c r="N28" s="74">
        <f t="shared" si="6"/>
        <v>12103</v>
      </c>
      <c r="O28" s="74">
        <f t="shared" si="7"/>
        <v>2924</v>
      </c>
      <c r="P28" s="74">
        <v>2924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9179</v>
      </c>
      <c r="W28" s="74">
        <v>9179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58</v>
      </c>
      <c r="AG28" s="74">
        <v>58</v>
      </c>
      <c r="AH28" s="74">
        <v>0</v>
      </c>
      <c r="AI28" s="74">
        <v>0</v>
      </c>
      <c r="AJ28" s="74">
        <f t="shared" si="11"/>
        <v>58</v>
      </c>
      <c r="AK28" s="73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27</v>
      </c>
      <c r="AR28" s="74">
        <v>0</v>
      </c>
      <c r="AS28" s="74">
        <v>31</v>
      </c>
      <c r="AT28" s="74">
        <f t="shared" si="12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27</v>
      </c>
      <c r="BA28" s="74">
        <v>27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131</v>
      </c>
      <c r="C29" s="68" t="s">
        <v>132</v>
      </c>
      <c r="D29" s="74">
        <f t="shared" si="2"/>
        <v>8887</v>
      </c>
      <c r="E29" s="74">
        <f t="shared" si="3"/>
        <v>0</v>
      </c>
      <c r="F29" s="74">
        <v>0</v>
      </c>
      <c r="G29" s="74">
        <v>0</v>
      </c>
      <c r="H29" s="74">
        <f t="shared" si="4"/>
        <v>0</v>
      </c>
      <c r="I29" s="74">
        <v>0</v>
      </c>
      <c r="J29" s="74">
        <v>0</v>
      </c>
      <c r="K29" s="74">
        <f t="shared" si="5"/>
        <v>8887</v>
      </c>
      <c r="L29" s="74">
        <v>1663</v>
      </c>
      <c r="M29" s="74">
        <v>7224</v>
      </c>
      <c r="N29" s="74">
        <f t="shared" si="6"/>
        <v>8887</v>
      </c>
      <c r="O29" s="74">
        <f t="shared" si="7"/>
        <v>1663</v>
      </c>
      <c r="P29" s="74">
        <v>1663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7224</v>
      </c>
      <c r="W29" s="74">
        <v>7224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22</v>
      </c>
      <c r="AG29" s="74">
        <v>22</v>
      </c>
      <c r="AH29" s="74">
        <v>0</v>
      </c>
      <c r="AI29" s="74">
        <v>0</v>
      </c>
      <c r="AJ29" s="74">
        <f t="shared" si="11"/>
        <v>22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22</v>
      </c>
      <c r="AT29" s="74">
        <f t="shared" si="12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133</v>
      </c>
      <c r="C30" s="68" t="s">
        <v>134</v>
      </c>
      <c r="D30" s="74">
        <f t="shared" si="2"/>
        <v>6205</v>
      </c>
      <c r="E30" s="74">
        <f t="shared" si="3"/>
        <v>0</v>
      </c>
      <c r="F30" s="74">
        <v>0</v>
      </c>
      <c r="G30" s="74">
        <v>0</v>
      </c>
      <c r="H30" s="74">
        <f t="shared" si="4"/>
        <v>0</v>
      </c>
      <c r="I30" s="74">
        <v>0</v>
      </c>
      <c r="J30" s="74">
        <v>0</v>
      </c>
      <c r="K30" s="74">
        <f t="shared" si="5"/>
        <v>6205</v>
      </c>
      <c r="L30" s="74">
        <v>2019</v>
      </c>
      <c r="M30" s="74">
        <v>4186</v>
      </c>
      <c r="N30" s="74">
        <f t="shared" si="6"/>
        <v>6205</v>
      </c>
      <c r="O30" s="74">
        <f t="shared" si="7"/>
        <v>2019</v>
      </c>
      <c r="P30" s="74">
        <v>2019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4186</v>
      </c>
      <c r="W30" s="74">
        <v>4186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184</v>
      </c>
      <c r="AG30" s="74">
        <v>184</v>
      </c>
      <c r="AH30" s="74">
        <v>0</v>
      </c>
      <c r="AI30" s="74">
        <v>0</v>
      </c>
      <c r="AJ30" s="74">
        <f t="shared" si="11"/>
        <v>184</v>
      </c>
      <c r="AK30" s="73">
        <v>0</v>
      </c>
      <c r="AL30" s="74">
        <v>0</v>
      </c>
      <c r="AM30" s="74">
        <v>184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2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135</v>
      </c>
      <c r="C31" s="68" t="s">
        <v>136</v>
      </c>
      <c r="D31" s="74">
        <f t="shared" si="2"/>
        <v>4303</v>
      </c>
      <c r="E31" s="74">
        <f t="shared" si="3"/>
        <v>0</v>
      </c>
      <c r="F31" s="74">
        <v>0</v>
      </c>
      <c r="G31" s="74">
        <v>0</v>
      </c>
      <c r="H31" s="74">
        <f t="shared" si="4"/>
        <v>0</v>
      </c>
      <c r="I31" s="74">
        <v>0</v>
      </c>
      <c r="J31" s="74">
        <v>0</v>
      </c>
      <c r="K31" s="74">
        <f t="shared" si="5"/>
        <v>4303</v>
      </c>
      <c r="L31" s="74">
        <v>1770</v>
      </c>
      <c r="M31" s="74">
        <v>2533</v>
      </c>
      <c r="N31" s="74">
        <f t="shared" si="6"/>
        <v>4303</v>
      </c>
      <c r="O31" s="74">
        <f t="shared" si="7"/>
        <v>1770</v>
      </c>
      <c r="P31" s="74">
        <v>1770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2533</v>
      </c>
      <c r="W31" s="74">
        <v>2533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127</v>
      </c>
      <c r="AG31" s="74">
        <v>127</v>
      </c>
      <c r="AH31" s="74">
        <v>0</v>
      </c>
      <c r="AI31" s="74">
        <v>0</v>
      </c>
      <c r="AJ31" s="74">
        <f t="shared" si="11"/>
        <v>127</v>
      </c>
      <c r="AK31" s="73">
        <v>0</v>
      </c>
      <c r="AL31" s="74">
        <v>0</v>
      </c>
      <c r="AM31" s="74">
        <v>127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2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137</v>
      </c>
      <c r="C32" s="68" t="s">
        <v>138</v>
      </c>
      <c r="D32" s="74">
        <f t="shared" si="2"/>
        <v>6663</v>
      </c>
      <c r="E32" s="74">
        <f t="shared" si="3"/>
        <v>0</v>
      </c>
      <c r="F32" s="74">
        <v>0</v>
      </c>
      <c r="G32" s="74">
        <v>0</v>
      </c>
      <c r="H32" s="74">
        <f t="shared" si="4"/>
        <v>0</v>
      </c>
      <c r="I32" s="74">
        <v>0</v>
      </c>
      <c r="J32" s="74">
        <v>0</v>
      </c>
      <c r="K32" s="74">
        <f t="shared" si="5"/>
        <v>6663</v>
      </c>
      <c r="L32" s="74">
        <v>2292</v>
      </c>
      <c r="M32" s="74">
        <v>4371</v>
      </c>
      <c r="N32" s="74">
        <f t="shared" si="6"/>
        <v>6663</v>
      </c>
      <c r="O32" s="74">
        <f t="shared" si="7"/>
        <v>2292</v>
      </c>
      <c r="P32" s="74">
        <v>2292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4371</v>
      </c>
      <c r="W32" s="74">
        <v>4371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17</v>
      </c>
      <c r="AG32" s="74">
        <v>17</v>
      </c>
      <c r="AH32" s="74">
        <v>0</v>
      </c>
      <c r="AI32" s="74">
        <v>0</v>
      </c>
      <c r="AJ32" s="74">
        <f t="shared" si="11"/>
        <v>177</v>
      </c>
      <c r="AK32" s="74">
        <v>177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2"/>
        <v>17</v>
      </c>
      <c r="AU32" s="74">
        <v>17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139</v>
      </c>
      <c r="C33" s="68" t="s">
        <v>140</v>
      </c>
      <c r="D33" s="74">
        <f t="shared" si="2"/>
        <v>6939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6939</v>
      </c>
      <c r="L33" s="74">
        <v>4136</v>
      </c>
      <c r="M33" s="74">
        <v>2803</v>
      </c>
      <c r="N33" s="74">
        <f t="shared" si="6"/>
        <v>6939</v>
      </c>
      <c r="O33" s="74">
        <f t="shared" si="7"/>
        <v>4136</v>
      </c>
      <c r="P33" s="74">
        <v>4136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2803</v>
      </c>
      <c r="W33" s="74">
        <v>2803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95</v>
      </c>
      <c r="AG33" s="74">
        <v>95</v>
      </c>
      <c r="AH33" s="74">
        <v>0</v>
      </c>
      <c r="AI33" s="74">
        <v>0</v>
      </c>
      <c r="AJ33" s="74">
        <f t="shared" si="11"/>
        <v>95</v>
      </c>
      <c r="AK33" s="73">
        <v>0</v>
      </c>
      <c r="AL33" s="74">
        <v>0</v>
      </c>
      <c r="AM33" s="74">
        <v>5</v>
      </c>
      <c r="AN33" s="74">
        <v>0</v>
      </c>
      <c r="AO33" s="74">
        <v>0</v>
      </c>
      <c r="AP33" s="74">
        <v>0</v>
      </c>
      <c r="AQ33" s="74">
        <v>0</v>
      </c>
      <c r="AR33" s="74">
        <v>66</v>
      </c>
      <c r="AS33" s="74">
        <v>24</v>
      </c>
      <c r="AT33" s="74">
        <f t="shared" si="12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127</v>
      </c>
      <c r="BA33" s="74">
        <v>127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141</v>
      </c>
      <c r="C34" s="68" t="s">
        <v>142</v>
      </c>
      <c r="D34" s="74">
        <f t="shared" si="2"/>
        <v>10074</v>
      </c>
      <c r="E34" s="74">
        <f t="shared" si="3"/>
        <v>0</v>
      </c>
      <c r="F34" s="74">
        <v>0</v>
      </c>
      <c r="G34" s="74">
        <v>0</v>
      </c>
      <c r="H34" s="74">
        <f t="shared" si="4"/>
        <v>0</v>
      </c>
      <c r="I34" s="74">
        <v>0</v>
      </c>
      <c r="J34" s="74">
        <v>0</v>
      </c>
      <c r="K34" s="74">
        <f t="shared" si="5"/>
        <v>10074</v>
      </c>
      <c r="L34" s="74">
        <v>3105</v>
      </c>
      <c r="M34" s="74">
        <v>6969</v>
      </c>
      <c r="N34" s="74">
        <f t="shared" si="6"/>
        <v>10074</v>
      </c>
      <c r="O34" s="74">
        <f t="shared" si="7"/>
        <v>3105</v>
      </c>
      <c r="P34" s="74">
        <v>3105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6969</v>
      </c>
      <c r="W34" s="74">
        <v>6969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0</v>
      </c>
      <c r="AD34" s="74">
        <v>0</v>
      </c>
      <c r="AE34" s="74">
        <v>0</v>
      </c>
      <c r="AF34" s="74">
        <f t="shared" si="10"/>
        <v>29</v>
      </c>
      <c r="AG34" s="74">
        <v>29</v>
      </c>
      <c r="AH34" s="74">
        <v>0</v>
      </c>
      <c r="AI34" s="74">
        <v>0</v>
      </c>
      <c r="AJ34" s="74">
        <f t="shared" si="11"/>
        <v>405</v>
      </c>
      <c r="AK34" s="74">
        <v>405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2"/>
        <v>29</v>
      </c>
      <c r="AU34" s="74">
        <v>29</v>
      </c>
      <c r="AV34" s="74">
        <v>0</v>
      </c>
      <c r="AW34" s="74">
        <v>0</v>
      </c>
      <c r="AX34" s="74">
        <v>0</v>
      </c>
      <c r="AY34" s="74">
        <v>0</v>
      </c>
      <c r="AZ34" s="74">
        <f t="shared" si="13"/>
        <v>0</v>
      </c>
      <c r="BA34" s="74">
        <v>0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143</v>
      </c>
      <c r="C35" s="68" t="s">
        <v>144</v>
      </c>
      <c r="D35" s="74">
        <f t="shared" si="2"/>
        <v>4449</v>
      </c>
      <c r="E35" s="74">
        <f t="shared" si="3"/>
        <v>0</v>
      </c>
      <c r="F35" s="74">
        <v>0</v>
      </c>
      <c r="G35" s="74">
        <v>0</v>
      </c>
      <c r="H35" s="74">
        <f t="shared" si="4"/>
        <v>0</v>
      </c>
      <c r="I35" s="74">
        <v>0</v>
      </c>
      <c r="J35" s="74">
        <v>0</v>
      </c>
      <c r="K35" s="74">
        <f t="shared" si="5"/>
        <v>4449</v>
      </c>
      <c r="L35" s="74">
        <v>971</v>
      </c>
      <c r="M35" s="74">
        <v>3478</v>
      </c>
      <c r="N35" s="74">
        <f t="shared" si="6"/>
        <v>4449</v>
      </c>
      <c r="O35" s="74">
        <f t="shared" si="7"/>
        <v>971</v>
      </c>
      <c r="P35" s="74">
        <v>971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8"/>
        <v>3478</v>
      </c>
      <c r="W35" s="74">
        <v>3478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f t="shared" si="9"/>
        <v>0</v>
      </c>
      <c r="AD35" s="74">
        <v>0</v>
      </c>
      <c r="AE35" s="74">
        <v>0</v>
      </c>
      <c r="AF35" s="74">
        <f t="shared" si="10"/>
        <v>17</v>
      </c>
      <c r="AG35" s="74">
        <v>17</v>
      </c>
      <c r="AH35" s="74">
        <v>0</v>
      </c>
      <c r="AI35" s="74">
        <v>0</v>
      </c>
      <c r="AJ35" s="74">
        <f t="shared" si="11"/>
        <v>241</v>
      </c>
      <c r="AK35" s="74">
        <v>231</v>
      </c>
      <c r="AL35" s="74">
        <v>0</v>
      </c>
      <c r="AM35" s="74">
        <v>0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10</v>
      </c>
      <c r="AT35" s="74">
        <f t="shared" si="12"/>
        <v>7</v>
      </c>
      <c r="AU35" s="74">
        <v>7</v>
      </c>
      <c r="AV35" s="74">
        <v>0</v>
      </c>
      <c r="AW35" s="74">
        <v>0</v>
      </c>
      <c r="AX35" s="74">
        <v>0</v>
      </c>
      <c r="AY35" s="74">
        <v>0</v>
      </c>
      <c r="AZ35" s="74">
        <f t="shared" si="13"/>
        <v>0</v>
      </c>
      <c r="BA35" s="74">
        <v>0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145</v>
      </c>
      <c r="C36" s="68" t="s">
        <v>146</v>
      </c>
      <c r="D36" s="74">
        <f t="shared" si="2"/>
        <v>7427</v>
      </c>
      <c r="E36" s="74">
        <f t="shared" si="3"/>
        <v>0</v>
      </c>
      <c r="F36" s="74">
        <v>0</v>
      </c>
      <c r="G36" s="74">
        <v>0</v>
      </c>
      <c r="H36" s="74">
        <f t="shared" si="4"/>
        <v>0</v>
      </c>
      <c r="I36" s="74">
        <v>0</v>
      </c>
      <c r="J36" s="74">
        <v>0</v>
      </c>
      <c r="K36" s="74">
        <f t="shared" si="5"/>
        <v>7427</v>
      </c>
      <c r="L36" s="74">
        <v>1379</v>
      </c>
      <c r="M36" s="74">
        <v>6048</v>
      </c>
      <c r="N36" s="74">
        <f t="shared" si="6"/>
        <v>7427</v>
      </c>
      <c r="O36" s="74">
        <f t="shared" si="7"/>
        <v>1379</v>
      </c>
      <c r="P36" s="74">
        <v>1379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f t="shared" si="8"/>
        <v>6048</v>
      </c>
      <c r="W36" s="74">
        <v>6048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f t="shared" si="9"/>
        <v>0</v>
      </c>
      <c r="AD36" s="74">
        <v>0</v>
      </c>
      <c r="AE36" s="74">
        <v>0</v>
      </c>
      <c r="AF36" s="74">
        <f t="shared" si="10"/>
        <v>29</v>
      </c>
      <c r="AG36" s="74">
        <v>29</v>
      </c>
      <c r="AH36" s="74">
        <v>0</v>
      </c>
      <c r="AI36" s="74">
        <v>0</v>
      </c>
      <c r="AJ36" s="74">
        <f t="shared" si="11"/>
        <v>402</v>
      </c>
      <c r="AK36" s="74">
        <v>385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17</v>
      </c>
      <c r="AT36" s="74">
        <f t="shared" si="12"/>
        <v>12</v>
      </c>
      <c r="AU36" s="74">
        <v>12</v>
      </c>
      <c r="AV36" s="74">
        <v>0</v>
      </c>
      <c r="AW36" s="74">
        <v>0</v>
      </c>
      <c r="AX36" s="74">
        <v>0</v>
      </c>
      <c r="AY36" s="74">
        <v>0</v>
      </c>
      <c r="AZ36" s="74">
        <f t="shared" si="13"/>
        <v>0</v>
      </c>
      <c r="BA36" s="74">
        <v>0</v>
      </c>
      <c r="BB36" s="74">
        <v>0</v>
      </c>
      <c r="BC36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185</v>
      </c>
      <c r="C2" s="126" t="s">
        <v>86</v>
      </c>
      <c r="D2" s="123" t="s">
        <v>186</v>
      </c>
      <c r="E2" s="3"/>
      <c r="F2" s="3"/>
      <c r="G2" s="3"/>
      <c r="H2" s="3"/>
      <c r="I2" s="3"/>
      <c r="J2" s="3"/>
      <c r="K2" s="3"/>
      <c r="L2" s="3" t="str">
        <f>LEFT(C2,2)</f>
        <v>24</v>
      </c>
      <c r="M2" s="3" t="str">
        <f>IF(L2&lt;&gt;"",VLOOKUP(L2,$AI$6:$AJ$52,2,FALSE),"-")</f>
        <v>三重県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36</v>
      </c>
      <c r="AG2" s="11">
        <f>IF(AA2=0,0,VLOOKUP(C2,AF5:AG300,2,FALSE))</f>
        <v>7</v>
      </c>
    </row>
    <row r="3" ht="13.5">
      <c r="AD3" s="46"/>
    </row>
    <row r="4" spans="2:30" ht="14.25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187</v>
      </c>
      <c r="G6" s="160"/>
      <c r="H6" s="38" t="s">
        <v>188</v>
      </c>
      <c r="I6" s="38" t="s">
        <v>189</v>
      </c>
      <c r="J6" s="38" t="s">
        <v>190</v>
      </c>
      <c r="K6" s="5" t="s">
        <v>191</v>
      </c>
      <c r="L6" s="15" t="s">
        <v>192</v>
      </c>
      <c r="M6" s="39" t="s">
        <v>193</v>
      </c>
      <c r="AF6" s="11">
        <f>+'水洗化人口等'!B6</f>
        <v>0</v>
      </c>
      <c r="AG6" s="11">
        <v>6</v>
      </c>
      <c r="AI6" s="42" t="s">
        <v>194</v>
      </c>
      <c r="AJ6" s="3" t="s">
        <v>53</v>
      </c>
    </row>
    <row r="7" spans="2:36" ht="16.5" customHeight="1">
      <c r="B7" s="168" t="s">
        <v>195</v>
      </c>
      <c r="C7" s="6" t="s">
        <v>196</v>
      </c>
      <c r="D7" s="16">
        <f>AD7</f>
        <v>193985</v>
      </c>
      <c r="F7" s="163" t="s">
        <v>197</v>
      </c>
      <c r="G7" s="7" t="s">
        <v>161</v>
      </c>
      <c r="H7" s="17">
        <f aca="true" t="shared" si="0" ref="H7:H12">AD14</f>
        <v>143435</v>
      </c>
      <c r="I7" s="17">
        <f aca="true" t="shared" si="1" ref="I7:I12">AD24</f>
        <v>488804</v>
      </c>
      <c r="J7" s="17">
        <f aca="true" t="shared" si="2" ref="J7:J12">SUM(H7:I7)</f>
        <v>632239</v>
      </c>
      <c r="K7" s="18">
        <f aca="true" t="shared" si="3" ref="K7:K12">IF(J$13&gt;0,J7/J$13,0)</f>
        <v>0.9844892556835877</v>
      </c>
      <c r="L7" s="19">
        <f>AD34</f>
        <v>8232</v>
      </c>
      <c r="M7" s="20">
        <f>AD37</f>
        <v>1520</v>
      </c>
      <c r="AA7" s="4" t="s">
        <v>196</v>
      </c>
      <c r="AB7" s="45" t="s">
        <v>198</v>
      </c>
      <c r="AC7" s="45" t="s">
        <v>199</v>
      </c>
      <c r="AD7" s="11">
        <f aca="true" ca="1" t="shared" si="4" ref="AD7:AD53">IF(AD$2=0,INDIRECT(AB7&amp;"!"&amp;AC7&amp;$AG$2),0)</f>
        <v>193985</v>
      </c>
      <c r="AF7" s="42" t="str">
        <f>+'水洗化人口等'!B7</f>
        <v>24000</v>
      </c>
      <c r="AG7" s="11">
        <v>7</v>
      </c>
      <c r="AI7" s="42" t="s">
        <v>200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6</v>
      </c>
      <c r="F8" s="164"/>
      <c r="G8" s="7" t="s">
        <v>163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198</v>
      </c>
      <c r="AC8" s="45" t="s">
        <v>201</v>
      </c>
      <c r="AD8" s="11">
        <f ca="1" t="shared" si="4"/>
        <v>6</v>
      </c>
      <c r="AF8" s="42" t="str">
        <f>+'水洗化人口等'!B8</f>
        <v>24201</v>
      </c>
      <c r="AG8" s="11">
        <v>8</v>
      </c>
      <c r="AI8" s="42" t="s">
        <v>202</v>
      </c>
      <c r="AJ8" s="3" t="s">
        <v>51</v>
      </c>
    </row>
    <row r="9" spans="2:36" ht="16.5" customHeight="1">
      <c r="B9" s="170"/>
      <c r="C9" s="8" t="s">
        <v>203</v>
      </c>
      <c r="D9" s="22">
        <f>SUM(D7:D8)</f>
        <v>193991</v>
      </c>
      <c r="F9" s="16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204</v>
      </c>
      <c r="AB9" s="45" t="s">
        <v>198</v>
      </c>
      <c r="AC9" s="45" t="s">
        <v>205</v>
      </c>
      <c r="AD9" s="11">
        <f ca="1" t="shared" si="4"/>
        <v>791624</v>
      </c>
      <c r="AF9" s="42" t="str">
        <f>+'水洗化人口等'!B9</f>
        <v>24202</v>
      </c>
      <c r="AG9" s="11">
        <v>9</v>
      </c>
      <c r="AI9" s="42" t="s">
        <v>206</v>
      </c>
      <c r="AJ9" s="3" t="s">
        <v>50</v>
      </c>
    </row>
    <row r="10" spans="2:36" ht="16.5" customHeight="1">
      <c r="B10" s="171" t="s">
        <v>207</v>
      </c>
      <c r="C10" s="124" t="s">
        <v>204</v>
      </c>
      <c r="D10" s="21">
        <f>AD9</f>
        <v>791624</v>
      </c>
      <c r="F10" s="164"/>
      <c r="G10" s="7" t="s">
        <v>177</v>
      </c>
      <c r="H10" s="17">
        <f t="shared" si="0"/>
        <v>9891</v>
      </c>
      <c r="I10" s="17">
        <f t="shared" si="1"/>
        <v>0</v>
      </c>
      <c r="J10" s="17">
        <f t="shared" si="2"/>
        <v>9891</v>
      </c>
      <c r="K10" s="18">
        <f t="shared" si="3"/>
        <v>0.015401744004982872</v>
      </c>
      <c r="L10" s="23" t="s">
        <v>208</v>
      </c>
      <c r="M10" s="24" t="s">
        <v>208</v>
      </c>
      <c r="AA10" s="4" t="s">
        <v>209</v>
      </c>
      <c r="AB10" s="45" t="s">
        <v>198</v>
      </c>
      <c r="AC10" s="45" t="s">
        <v>210</v>
      </c>
      <c r="AD10" s="11">
        <f ca="1" t="shared" si="4"/>
        <v>3426</v>
      </c>
      <c r="AF10" s="42" t="str">
        <f>+'水洗化人口等'!B10</f>
        <v>24203</v>
      </c>
      <c r="AG10" s="11">
        <v>10</v>
      </c>
      <c r="AI10" s="42" t="s">
        <v>211</v>
      </c>
      <c r="AJ10" s="3" t="s">
        <v>49</v>
      </c>
    </row>
    <row r="11" spans="2:36" ht="16.5" customHeight="1">
      <c r="B11" s="172"/>
      <c r="C11" s="7" t="s">
        <v>209</v>
      </c>
      <c r="D11" s="21">
        <f>AD10</f>
        <v>3426</v>
      </c>
      <c r="F11" s="164"/>
      <c r="G11" s="7" t="s">
        <v>179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208</v>
      </c>
      <c r="M11" s="24" t="s">
        <v>208</v>
      </c>
      <c r="AA11" s="4" t="s">
        <v>212</v>
      </c>
      <c r="AB11" s="45" t="s">
        <v>198</v>
      </c>
      <c r="AC11" s="45" t="s">
        <v>213</v>
      </c>
      <c r="AD11" s="11">
        <f ca="1" t="shared" si="4"/>
        <v>859066</v>
      </c>
      <c r="AF11" s="42" t="str">
        <f>+'水洗化人口等'!B11</f>
        <v>24204</v>
      </c>
      <c r="AG11" s="11">
        <v>11</v>
      </c>
      <c r="AI11" s="42" t="s">
        <v>214</v>
      </c>
      <c r="AJ11" s="3" t="s">
        <v>48</v>
      </c>
    </row>
    <row r="12" spans="2:36" ht="16.5" customHeight="1">
      <c r="B12" s="172"/>
      <c r="C12" s="7" t="s">
        <v>212</v>
      </c>
      <c r="D12" s="21">
        <f>AD11</f>
        <v>859066</v>
      </c>
      <c r="F12" s="164"/>
      <c r="G12" s="7" t="s">
        <v>181</v>
      </c>
      <c r="H12" s="17">
        <f t="shared" si="0"/>
        <v>0</v>
      </c>
      <c r="I12" s="17">
        <f t="shared" si="1"/>
        <v>70</v>
      </c>
      <c r="J12" s="17">
        <f t="shared" si="2"/>
        <v>70</v>
      </c>
      <c r="K12" s="18">
        <f t="shared" si="3"/>
        <v>0.00010900031142946123</v>
      </c>
      <c r="L12" s="23" t="s">
        <v>208</v>
      </c>
      <c r="M12" s="24" t="s">
        <v>208</v>
      </c>
      <c r="AA12" s="4" t="s">
        <v>215</v>
      </c>
      <c r="AB12" s="45" t="s">
        <v>198</v>
      </c>
      <c r="AC12" s="45" t="s">
        <v>216</v>
      </c>
      <c r="AD12" s="11">
        <f ca="1" t="shared" si="4"/>
        <v>553219</v>
      </c>
      <c r="AF12" s="42" t="str">
        <f>+'水洗化人口等'!B12</f>
        <v>24205</v>
      </c>
      <c r="AG12" s="11">
        <v>12</v>
      </c>
      <c r="AI12" s="42" t="s">
        <v>217</v>
      </c>
      <c r="AJ12" s="3" t="s">
        <v>47</v>
      </c>
    </row>
    <row r="13" spans="2:36" ht="16.5" customHeight="1">
      <c r="B13" s="173"/>
      <c r="C13" s="8" t="s">
        <v>203</v>
      </c>
      <c r="D13" s="22">
        <f>SUM(D10:D12)</f>
        <v>1654116</v>
      </c>
      <c r="F13" s="165"/>
      <c r="G13" s="7" t="s">
        <v>203</v>
      </c>
      <c r="H13" s="17">
        <f>SUM(H7:H12)</f>
        <v>153326</v>
      </c>
      <c r="I13" s="17">
        <f>SUM(I7:I12)</f>
        <v>488874</v>
      </c>
      <c r="J13" s="17">
        <f>SUM(J7:J12)</f>
        <v>642200</v>
      </c>
      <c r="K13" s="18">
        <v>1</v>
      </c>
      <c r="L13" s="23" t="s">
        <v>208</v>
      </c>
      <c r="M13" s="24" t="s">
        <v>208</v>
      </c>
      <c r="AA13" s="4" t="s">
        <v>60</v>
      </c>
      <c r="AB13" s="45" t="s">
        <v>198</v>
      </c>
      <c r="AC13" s="45" t="s">
        <v>218</v>
      </c>
      <c r="AD13" s="11">
        <f ca="1" t="shared" si="4"/>
        <v>45118</v>
      </c>
      <c r="AF13" s="42" t="str">
        <f>+'水洗化人口等'!B13</f>
        <v>24207</v>
      </c>
      <c r="AG13" s="11">
        <v>13</v>
      </c>
      <c r="AI13" s="42" t="s">
        <v>219</v>
      </c>
      <c r="AJ13" s="3" t="s">
        <v>46</v>
      </c>
    </row>
    <row r="14" spans="2:36" ht="16.5" customHeight="1" thickBot="1">
      <c r="B14" s="161" t="s">
        <v>220</v>
      </c>
      <c r="C14" s="162"/>
      <c r="D14" s="25">
        <f>SUM(D9,D13)</f>
        <v>1848107</v>
      </c>
      <c r="F14" s="166" t="s">
        <v>221</v>
      </c>
      <c r="G14" s="167"/>
      <c r="H14" s="17">
        <f>AD20</f>
        <v>6</v>
      </c>
      <c r="I14" s="17">
        <f>AD30</f>
        <v>0</v>
      </c>
      <c r="J14" s="17">
        <f>SUM(H14:I14)</f>
        <v>6</v>
      </c>
      <c r="K14" s="26" t="s">
        <v>208</v>
      </c>
      <c r="L14" s="23" t="s">
        <v>208</v>
      </c>
      <c r="M14" s="24" t="s">
        <v>208</v>
      </c>
      <c r="AA14" s="4" t="s">
        <v>161</v>
      </c>
      <c r="AB14" s="45" t="s">
        <v>222</v>
      </c>
      <c r="AC14" s="45" t="s">
        <v>216</v>
      </c>
      <c r="AD14" s="11">
        <f ca="1" t="shared" si="4"/>
        <v>143435</v>
      </c>
      <c r="AF14" s="42" t="str">
        <f>+'水洗化人口等'!B14</f>
        <v>24208</v>
      </c>
      <c r="AG14" s="11">
        <v>14</v>
      </c>
      <c r="AI14" s="42" t="s">
        <v>223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45118</v>
      </c>
      <c r="F15" s="161" t="s">
        <v>54</v>
      </c>
      <c r="G15" s="162"/>
      <c r="H15" s="27">
        <f>SUM(H13:H14)</f>
        <v>153332</v>
      </c>
      <c r="I15" s="27">
        <f>SUM(I13:I14)</f>
        <v>488874</v>
      </c>
      <c r="J15" s="27">
        <f>SUM(J13:J14)</f>
        <v>642206</v>
      </c>
      <c r="K15" s="28" t="s">
        <v>208</v>
      </c>
      <c r="L15" s="29">
        <f>SUM(L7:L9)</f>
        <v>8232</v>
      </c>
      <c r="M15" s="30">
        <f>SUM(M7:M9)</f>
        <v>1520</v>
      </c>
      <c r="AA15" s="4" t="s">
        <v>163</v>
      </c>
      <c r="AB15" s="45" t="s">
        <v>222</v>
      </c>
      <c r="AC15" s="45" t="s">
        <v>224</v>
      </c>
      <c r="AD15" s="11">
        <f ca="1" t="shared" si="4"/>
        <v>0</v>
      </c>
      <c r="AF15" s="42" t="str">
        <f>+'水洗化人口等'!B15</f>
        <v>24209</v>
      </c>
      <c r="AG15" s="11">
        <v>15</v>
      </c>
      <c r="AI15" s="42" t="s">
        <v>225</v>
      </c>
      <c r="AJ15" s="3" t="s">
        <v>44</v>
      </c>
    </row>
    <row r="16" spans="2:36" ht="16.5" customHeight="1" thickBot="1">
      <c r="B16" s="125" t="s">
        <v>226</v>
      </c>
      <c r="AA16" s="4" t="s">
        <v>1</v>
      </c>
      <c r="AB16" s="45" t="s">
        <v>222</v>
      </c>
      <c r="AC16" s="45" t="s">
        <v>218</v>
      </c>
      <c r="AD16" s="11">
        <f ca="1" t="shared" si="4"/>
        <v>0</v>
      </c>
      <c r="AF16" s="42" t="str">
        <f>+'水洗化人口等'!B16</f>
        <v>24210</v>
      </c>
      <c r="AG16" s="11">
        <v>16</v>
      </c>
      <c r="AI16" s="42" t="s">
        <v>227</v>
      </c>
      <c r="AJ16" s="3" t="s">
        <v>43</v>
      </c>
    </row>
    <row r="17" spans="3:36" ht="16.5" customHeight="1" thickBot="1">
      <c r="C17" s="31">
        <f>AD12</f>
        <v>553219</v>
      </c>
      <c r="D17" s="4" t="s">
        <v>228</v>
      </c>
      <c r="J17" s="14"/>
      <c r="AA17" s="4" t="s">
        <v>177</v>
      </c>
      <c r="AB17" s="45" t="s">
        <v>222</v>
      </c>
      <c r="AC17" s="45" t="s">
        <v>229</v>
      </c>
      <c r="AD17" s="11">
        <f ca="1" t="shared" si="4"/>
        <v>9891</v>
      </c>
      <c r="AF17" s="42" t="str">
        <f>+'水洗化人口等'!B17</f>
        <v>24211</v>
      </c>
      <c r="AG17" s="11">
        <v>17</v>
      </c>
      <c r="AI17" s="42" t="s">
        <v>230</v>
      </c>
      <c r="AJ17" s="3" t="s">
        <v>42</v>
      </c>
    </row>
    <row r="18" spans="6:36" ht="30" customHeight="1">
      <c r="F18" s="159" t="s">
        <v>231</v>
      </c>
      <c r="G18" s="160"/>
      <c r="H18" s="38" t="s">
        <v>188</v>
      </c>
      <c r="I18" s="38" t="s">
        <v>189</v>
      </c>
      <c r="J18" s="41" t="s">
        <v>190</v>
      </c>
      <c r="AA18" s="4" t="s">
        <v>179</v>
      </c>
      <c r="AB18" s="45" t="s">
        <v>222</v>
      </c>
      <c r="AC18" s="45" t="s">
        <v>232</v>
      </c>
      <c r="AD18" s="11">
        <f ca="1" t="shared" si="4"/>
        <v>0</v>
      </c>
      <c r="AF18" s="42" t="str">
        <f>+'水洗化人口等'!B18</f>
        <v>24212</v>
      </c>
      <c r="AG18" s="11">
        <v>18</v>
      </c>
      <c r="AI18" s="42" t="s">
        <v>233</v>
      </c>
      <c r="AJ18" s="3" t="s">
        <v>41</v>
      </c>
    </row>
    <row r="19" spans="3:36" ht="16.5" customHeight="1">
      <c r="C19" s="40" t="s">
        <v>234</v>
      </c>
      <c r="D19" s="10">
        <f>IF(D$14&gt;0,D13/D$14,0)</f>
        <v>0.8950325928098319</v>
      </c>
      <c r="F19" s="166" t="s">
        <v>235</v>
      </c>
      <c r="G19" s="167"/>
      <c r="H19" s="17">
        <f>AD21</f>
        <v>8682</v>
      </c>
      <c r="I19" s="17">
        <f>AD31</f>
        <v>0</v>
      </c>
      <c r="J19" s="21">
        <f>SUM(H19:I19)</f>
        <v>8682</v>
      </c>
      <c r="AA19" s="4" t="s">
        <v>181</v>
      </c>
      <c r="AB19" s="45" t="s">
        <v>222</v>
      </c>
      <c r="AC19" s="45" t="s">
        <v>236</v>
      </c>
      <c r="AD19" s="11">
        <f ca="1" t="shared" si="4"/>
        <v>0</v>
      </c>
      <c r="AF19" s="42" t="str">
        <f>+'水洗化人口等'!B19</f>
        <v>24214</v>
      </c>
      <c r="AG19" s="11">
        <v>19</v>
      </c>
      <c r="AI19" s="42" t="s">
        <v>237</v>
      </c>
      <c r="AJ19" s="3" t="s">
        <v>40</v>
      </c>
    </row>
    <row r="20" spans="3:36" ht="16.5" customHeight="1">
      <c r="C20" s="40" t="s">
        <v>238</v>
      </c>
      <c r="D20" s="10">
        <f>IF(D$14&gt;0,D9/D$14,0)</f>
        <v>0.1049674071901681</v>
      </c>
      <c r="F20" s="166" t="s">
        <v>239</v>
      </c>
      <c r="G20" s="167"/>
      <c r="H20" s="17">
        <f>AD22</f>
        <v>21314</v>
      </c>
      <c r="I20" s="17">
        <f>AD32</f>
        <v>2193</v>
      </c>
      <c r="J20" s="21">
        <f>SUM(H20:I20)</f>
        <v>23507</v>
      </c>
      <c r="AA20" s="4" t="s">
        <v>221</v>
      </c>
      <c r="AB20" s="45" t="s">
        <v>222</v>
      </c>
      <c r="AC20" s="45" t="s">
        <v>240</v>
      </c>
      <c r="AD20" s="11">
        <f ca="1" t="shared" si="4"/>
        <v>6</v>
      </c>
      <c r="AF20" s="42" t="str">
        <f>+'水洗化人口等'!B20</f>
        <v>24215</v>
      </c>
      <c r="AG20" s="11">
        <v>20</v>
      </c>
      <c r="AI20" s="42" t="s">
        <v>241</v>
      </c>
      <c r="AJ20" s="3" t="s">
        <v>39</v>
      </c>
    </row>
    <row r="21" spans="3:36" ht="16.5" customHeight="1">
      <c r="C21" s="40" t="s">
        <v>242</v>
      </c>
      <c r="D21" s="10">
        <f>IF(D$14&gt;0,D10/D$14,0)</f>
        <v>0.4283431641133333</v>
      </c>
      <c r="F21" s="166" t="s">
        <v>243</v>
      </c>
      <c r="G21" s="167"/>
      <c r="H21" s="17">
        <f>AD23</f>
        <v>123330</v>
      </c>
      <c r="I21" s="17">
        <f>AD33</f>
        <v>486611</v>
      </c>
      <c r="J21" s="21">
        <f>SUM(H21:I21)</f>
        <v>609941</v>
      </c>
      <c r="AA21" s="4" t="s">
        <v>235</v>
      </c>
      <c r="AB21" s="45" t="s">
        <v>222</v>
      </c>
      <c r="AC21" s="45" t="s">
        <v>244</v>
      </c>
      <c r="AD21" s="11">
        <f ca="1" t="shared" si="4"/>
        <v>8682</v>
      </c>
      <c r="AF21" s="42" t="str">
        <f>+'水洗化人口等'!B21</f>
        <v>24216</v>
      </c>
      <c r="AG21" s="11">
        <v>21</v>
      </c>
      <c r="AI21" s="42" t="s">
        <v>245</v>
      </c>
      <c r="AJ21" s="3" t="s">
        <v>38</v>
      </c>
    </row>
    <row r="22" spans="3:36" ht="16.5" customHeight="1" thickBot="1">
      <c r="C22" s="40" t="s">
        <v>246</v>
      </c>
      <c r="D22" s="10">
        <f>IF(D$14&gt;0,D12/D$14,0)</f>
        <v>0.46483563992777477</v>
      </c>
      <c r="F22" s="161" t="s">
        <v>54</v>
      </c>
      <c r="G22" s="162"/>
      <c r="H22" s="27">
        <f>SUM(H19:H21)</f>
        <v>153326</v>
      </c>
      <c r="I22" s="27">
        <f>SUM(I19:I21)</f>
        <v>488804</v>
      </c>
      <c r="J22" s="32">
        <f>SUM(J19:J21)</f>
        <v>642130</v>
      </c>
      <c r="AA22" s="4" t="s">
        <v>239</v>
      </c>
      <c r="AB22" s="45" t="s">
        <v>222</v>
      </c>
      <c r="AC22" s="45" t="s">
        <v>247</v>
      </c>
      <c r="AD22" s="11">
        <f ca="1" t="shared" si="4"/>
        <v>21314</v>
      </c>
      <c r="AF22" s="42" t="str">
        <f>+'水洗化人口等'!B22</f>
        <v>24303</v>
      </c>
      <c r="AG22" s="11">
        <v>22</v>
      </c>
      <c r="AI22" s="42" t="s">
        <v>248</v>
      </c>
      <c r="AJ22" s="3" t="s">
        <v>37</v>
      </c>
    </row>
    <row r="23" spans="3:36" ht="16.5" customHeight="1">
      <c r="C23" s="40" t="s">
        <v>249</v>
      </c>
      <c r="D23" s="10">
        <f>IF(D$14&gt;0,C17/D$14,0)</f>
        <v>0.2993435986119851</v>
      </c>
      <c r="F23" s="9"/>
      <c r="J23" s="33"/>
      <c r="AA23" s="4" t="s">
        <v>243</v>
      </c>
      <c r="AB23" s="45" t="s">
        <v>222</v>
      </c>
      <c r="AC23" s="45" t="s">
        <v>250</v>
      </c>
      <c r="AD23" s="11">
        <f ca="1" t="shared" si="4"/>
        <v>123330</v>
      </c>
      <c r="AF23" s="42" t="str">
        <f>+'水洗化人口等'!B23</f>
        <v>24324</v>
      </c>
      <c r="AG23" s="11">
        <v>23</v>
      </c>
      <c r="AI23" s="42" t="s">
        <v>251</v>
      </c>
      <c r="AJ23" s="3" t="s">
        <v>36</v>
      </c>
    </row>
    <row r="24" spans="3:36" ht="16.5" customHeight="1" thickBot="1">
      <c r="C24" s="40" t="s">
        <v>252</v>
      </c>
      <c r="D24" s="10">
        <f>IF(D$9&gt;0,D7/D$9,0)</f>
        <v>0.9999690707300855</v>
      </c>
      <c r="J24" s="34" t="s">
        <v>253</v>
      </c>
      <c r="AA24" s="4" t="s">
        <v>161</v>
      </c>
      <c r="AB24" s="45" t="s">
        <v>222</v>
      </c>
      <c r="AC24" s="45" t="s">
        <v>254</v>
      </c>
      <c r="AD24" s="11">
        <f ca="1" t="shared" si="4"/>
        <v>488804</v>
      </c>
      <c r="AF24" s="42" t="str">
        <f>+'水洗化人口等'!B24</f>
        <v>24341</v>
      </c>
      <c r="AG24" s="11">
        <v>24</v>
      </c>
      <c r="AI24" s="42" t="s">
        <v>255</v>
      </c>
      <c r="AJ24" s="3" t="s">
        <v>35</v>
      </c>
    </row>
    <row r="25" spans="3:36" ht="16.5" customHeight="1">
      <c r="C25" s="40" t="s">
        <v>256</v>
      </c>
      <c r="D25" s="10">
        <f>IF(D$9&gt;0,D8/D$9,0)</f>
        <v>3.0929269914583666E-05</v>
      </c>
      <c r="F25" s="184" t="s">
        <v>6</v>
      </c>
      <c r="G25" s="185"/>
      <c r="H25" s="185"/>
      <c r="I25" s="174" t="s">
        <v>257</v>
      </c>
      <c r="J25" s="176" t="s">
        <v>258</v>
      </c>
      <c r="AA25" s="4" t="s">
        <v>163</v>
      </c>
      <c r="AB25" s="45" t="s">
        <v>222</v>
      </c>
      <c r="AC25" s="45" t="s">
        <v>259</v>
      </c>
      <c r="AD25" s="11">
        <f ca="1" t="shared" si="4"/>
        <v>0</v>
      </c>
      <c r="AF25" s="42" t="str">
        <f>+'水洗化人口等'!B25</f>
        <v>24343</v>
      </c>
      <c r="AG25" s="11">
        <v>25</v>
      </c>
      <c r="AI25" s="42" t="s">
        <v>260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222</v>
      </c>
      <c r="AC26" s="45" t="s">
        <v>261</v>
      </c>
      <c r="AD26" s="11">
        <f ca="1" t="shared" si="4"/>
        <v>0</v>
      </c>
      <c r="AF26" s="42" t="str">
        <f>+'水洗化人口等'!B26</f>
        <v>24344</v>
      </c>
      <c r="AG26" s="11">
        <v>26</v>
      </c>
      <c r="AI26" s="42" t="s">
        <v>262</v>
      </c>
      <c r="AJ26" s="3" t="s">
        <v>33</v>
      </c>
    </row>
    <row r="27" spans="6:36" ht="16.5" customHeight="1">
      <c r="F27" s="178" t="s">
        <v>166</v>
      </c>
      <c r="G27" s="179"/>
      <c r="H27" s="180"/>
      <c r="I27" s="19">
        <f aca="true" t="shared" si="5" ref="I27:I35">AD40</f>
        <v>16972</v>
      </c>
      <c r="J27" s="35">
        <f>AD49</f>
        <v>750</v>
      </c>
      <c r="AA27" s="4" t="s">
        <v>177</v>
      </c>
      <c r="AB27" s="45" t="s">
        <v>222</v>
      </c>
      <c r="AC27" s="45" t="s">
        <v>263</v>
      </c>
      <c r="AD27" s="11">
        <f ca="1" t="shared" si="4"/>
        <v>0</v>
      </c>
      <c r="AF27" s="42" t="str">
        <f>+'水洗化人口等'!B27</f>
        <v>24441</v>
      </c>
      <c r="AG27" s="11">
        <v>27</v>
      </c>
      <c r="AI27" s="42" t="s">
        <v>264</v>
      </c>
      <c r="AJ27" s="3" t="s">
        <v>32</v>
      </c>
    </row>
    <row r="28" spans="6:36" ht="16.5" customHeight="1">
      <c r="F28" s="181" t="s">
        <v>265</v>
      </c>
      <c r="G28" s="182"/>
      <c r="H28" s="183"/>
      <c r="I28" s="19">
        <f t="shared" si="5"/>
        <v>0</v>
      </c>
      <c r="J28" s="35">
        <f>AD50</f>
        <v>0</v>
      </c>
      <c r="AA28" s="4" t="s">
        <v>179</v>
      </c>
      <c r="AB28" s="45" t="s">
        <v>222</v>
      </c>
      <c r="AC28" s="45" t="s">
        <v>266</v>
      </c>
      <c r="AD28" s="11">
        <f ca="1" t="shared" si="4"/>
        <v>0</v>
      </c>
      <c r="AF28" s="42" t="str">
        <f>+'水洗化人口等'!B28</f>
        <v>24442</v>
      </c>
      <c r="AG28" s="11">
        <v>28</v>
      </c>
      <c r="AI28" s="42" t="s">
        <v>267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2883</v>
      </c>
      <c r="J29" s="35">
        <f>AD51</f>
        <v>0</v>
      </c>
      <c r="AA29" s="4" t="s">
        <v>181</v>
      </c>
      <c r="AB29" s="45" t="s">
        <v>222</v>
      </c>
      <c r="AC29" s="45" t="s">
        <v>268</v>
      </c>
      <c r="AD29" s="11">
        <f ca="1" t="shared" si="4"/>
        <v>70</v>
      </c>
      <c r="AF29" s="42" t="str">
        <f>+'水洗化人口等'!B29</f>
        <v>24443</v>
      </c>
      <c r="AG29" s="11">
        <v>29</v>
      </c>
      <c r="AI29" s="42" t="s">
        <v>269</v>
      </c>
      <c r="AJ29" s="3" t="s">
        <v>30</v>
      </c>
    </row>
    <row r="30" spans="6:36" ht="16.5" customHeight="1">
      <c r="F30" s="178" t="s">
        <v>163</v>
      </c>
      <c r="G30" s="179"/>
      <c r="H30" s="180"/>
      <c r="I30" s="19">
        <f t="shared" si="5"/>
        <v>0</v>
      </c>
      <c r="J30" s="35">
        <f>AD52</f>
        <v>0</v>
      </c>
      <c r="AA30" s="4" t="s">
        <v>221</v>
      </c>
      <c r="AB30" s="45" t="s">
        <v>222</v>
      </c>
      <c r="AC30" s="45" t="s">
        <v>270</v>
      </c>
      <c r="AD30" s="11">
        <f ca="1" t="shared" si="4"/>
        <v>0</v>
      </c>
      <c r="AF30" s="42" t="str">
        <f>+'水洗化人口等'!B30</f>
        <v>24461</v>
      </c>
      <c r="AG30" s="11">
        <v>30</v>
      </c>
      <c r="AI30" s="42" t="s">
        <v>271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235</v>
      </c>
      <c r="AB31" s="45" t="s">
        <v>222</v>
      </c>
      <c r="AC31" s="45" t="s">
        <v>199</v>
      </c>
      <c r="AD31" s="11">
        <f ca="1" t="shared" si="4"/>
        <v>0</v>
      </c>
      <c r="AF31" s="42" t="str">
        <f>+'水洗化人口等'!B31</f>
        <v>24470</v>
      </c>
      <c r="AG31" s="11">
        <v>31</v>
      </c>
      <c r="AI31" s="42" t="s">
        <v>272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208</v>
      </c>
      <c r="AA32" s="4" t="s">
        <v>239</v>
      </c>
      <c r="AB32" s="45" t="s">
        <v>222</v>
      </c>
      <c r="AC32" s="45" t="s">
        <v>273</v>
      </c>
      <c r="AD32" s="11">
        <f ca="1" t="shared" si="4"/>
        <v>2193</v>
      </c>
      <c r="AF32" s="42" t="str">
        <f>+'水洗化人口等'!B32</f>
        <v>24471</v>
      </c>
      <c r="AG32" s="11">
        <v>32</v>
      </c>
      <c r="AI32" s="42" t="s">
        <v>274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450</v>
      </c>
      <c r="J33" s="24" t="s">
        <v>208</v>
      </c>
      <c r="AA33" s="4" t="s">
        <v>243</v>
      </c>
      <c r="AB33" s="45" t="s">
        <v>222</v>
      </c>
      <c r="AC33" s="45" t="s">
        <v>210</v>
      </c>
      <c r="AD33" s="11">
        <f ca="1" t="shared" si="4"/>
        <v>486611</v>
      </c>
      <c r="AF33" s="42" t="str">
        <f>+'水洗化人口等'!B33</f>
        <v>24472</v>
      </c>
      <c r="AG33" s="11">
        <v>33</v>
      </c>
      <c r="AI33" s="42" t="s">
        <v>275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188</v>
      </c>
      <c r="J34" s="24" t="s">
        <v>208</v>
      </c>
      <c r="AA34" s="4" t="s">
        <v>161</v>
      </c>
      <c r="AB34" s="45" t="s">
        <v>222</v>
      </c>
      <c r="AC34" s="45" t="s">
        <v>276</v>
      </c>
      <c r="AD34" s="45">
        <f ca="1" t="shared" si="4"/>
        <v>8232</v>
      </c>
      <c r="AF34" s="42" t="str">
        <f>+'水洗化人口等'!B34</f>
        <v>24543</v>
      </c>
      <c r="AG34" s="11">
        <v>34</v>
      </c>
      <c r="AI34" s="42" t="s">
        <v>277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4618</v>
      </c>
      <c r="J35" s="24" t="s">
        <v>208</v>
      </c>
      <c r="AA35" s="4" t="s">
        <v>163</v>
      </c>
      <c r="AB35" s="45" t="s">
        <v>222</v>
      </c>
      <c r="AC35" s="45" t="s">
        <v>278</v>
      </c>
      <c r="AD35" s="45">
        <f ca="1" t="shared" si="4"/>
        <v>0</v>
      </c>
      <c r="AF35" s="42" t="str">
        <f>+'水洗化人口等'!B35</f>
        <v>24561</v>
      </c>
      <c r="AG35" s="11">
        <v>35</v>
      </c>
      <c r="AI35" s="42" t="s">
        <v>279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25111</v>
      </c>
      <c r="J36" s="37">
        <f>SUM(J27:J31)</f>
        <v>750</v>
      </c>
      <c r="AA36" s="4" t="s">
        <v>1</v>
      </c>
      <c r="AB36" s="45" t="s">
        <v>222</v>
      </c>
      <c r="AC36" s="45" t="s">
        <v>280</v>
      </c>
      <c r="AD36" s="45">
        <f ca="1" t="shared" si="4"/>
        <v>0</v>
      </c>
      <c r="AF36" s="42" t="str">
        <f>+'水洗化人口等'!B36</f>
        <v>24562</v>
      </c>
      <c r="AG36" s="11">
        <v>36</v>
      </c>
      <c r="AI36" s="42" t="s">
        <v>281</v>
      </c>
      <c r="AJ36" s="3" t="s">
        <v>23</v>
      </c>
    </row>
    <row r="37" spans="27:36" ht="13.5" hidden="1">
      <c r="AA37" s="4" t="s">
        <v>161</v>
      </c>
      <c r="AB37" s="45" t="s">
        <v>222</v>
      </c>
      <c r="AC37" s="45" t="s">
        <v>282</v>
      </c>
      <c r="AD37" s="45">
        <f ca="1" t="shared" si="4"/>
        <v>1520</v>
      </c>
      <c r="AF37" s="42">
        <f>+'水洗化人口等'!B37</f>
        <v>0</v>
      </c>
      <c r="AG37" s="11">
        <v>37</v>
      </c>
      <c r="AI37" s="42" t="s">
        <v>283</v>
      </c>
      <c r="AJ37" s="3" t="s">
        <v>22</v>
      </c>
    </row>
    <row r="38" spans="27:36" ht="13.5" hidden="1">
      <c r="AA38" s="4" t="s">
        <v>163</v>
      </c>
      <c r="AB38" s="45" t="s">
        <v>222</v>
      </c>
      <c r="AC38" s="45" t="s">
        <v>284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285</v>
      </c>
      <c r="AJ38" s="3" t="s">
        <v>21</v>
      </c>
    </row>
    <row r="39" spans="27:36" ht="13.5" hidden="1">
      <c r="AA39" s="4" t="s">
        <v>1</v>
      </c>
      <c r="AB39" s="45" t="s">
        <v>222</v>
      </c>
      <c r="AC39" s="45" t="s">
        <v>286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287</v>
      </c>
      <c r="AJ39" s="3" t="s">
        <v>20</v>
      </c>
    </row>
    <row r="40" spans="27:36" ht="13.5" hidden="1">
      <c r="AA40" s="4" t="s">
        <v>166</v>
      </c>
      <c r="AB40" s="45" t="s">
        <v>222</v>
      </c>
      <c r="AC40" s="45" t="s">
        <v>288</v>
      </c>
      <c r="AD40" s="45">
        <f ca="1" t="shared" si="4"/>
        <v>16972</v>
      </c>
      <c r="AF40" s="42">
        <f>+'水洗化人口等'!B40</f>
        <v>0</v>
      </c>
      <c r="AG40" s="11">
        <v>40</v>
      </c>
      <c r="AI40" s="42" t="s">
        <v>289</v>
      </c>
      <c r="AJ40" s="3" t="s">
        <v>19</v>
      </c>
    </row>
    <row r="41" spans="27:36" ht="13.5" hidden="1">
      <c r="AA41" s="4" t="s">
        <v>265</v>
      </c>
      <c r="AB41" s="45" t="s">
        <v>222</v>
      </c>
      <c r="AC41" s="45" t="s">
        <v>290</v>
      </c>
      <c r="AD41" s="45">
        <f ca="1" t="shared" si="4"/>
        <v>0</v>
      </c>
      <c r="AF41" s="42">
        <f>+'水洗化人口等'!B41</f>
        <v>0</v>
      </c>
      <c r="AG41" s="11">
        <v>41</v>
      </c>
      <c r="AI41" s="42" t="s">
        <v>291</v>
      </c>
      <c r="AJ41" s="3" t="s">
        <v>18</v>
      </c>
    </row>
    <row r="42" spans="27:36" ht="13.5" hidden="1">
      <c r="AA42" s="4" t="s">
        <v>0</v>
      </c>
      <c r="AB42" s="45" t="s">
        <v>222</v>
      </c>
      <c r="AC42" s="45" t="s">
        <v>292</v>
      </c>
      <c r="AD42" s="45">
        <f ca="1" t="shared" si="4"/>
        <v>2883</v>
      </c>
      <c r="AF42" s="42">
        <f>+'水洗化人口等'!B42</f>
        <v>0</v>
      </c>
      <c r="AG42" s="11">
        <v>42</v>
      </c>
      <c r="AI42" s="42" t="s">
        <v>293</v>
      </c>
      <c r="AJ42" s="3" t="s">
        <v>17</v>
      </c>
    </row>
    <row r="43" spans="27:36" ht="13.5" hidden="1">
      <c r="AA43" s="4" t="s">
        <v>163</v>
      </c>
      <c r="AB43" s="45" t="s">
        <v>222</v>
      </c>
      <c r="AC43" s="45" t="s">
        <v>294</v>
      </c>
      <c r="AD43" s="45">
        <f ca="1" t="shared" si="4"/>
        <v>0</v>
      </c>
      <c r="AF43" s="42">
        <f>+'水洗化人口等'!B43</f>
        <v>0</v>
      </c>
      <c r="AG43" s="11">
        <v>43</v>
      </c>
      <c r="AI43" s="42" t="s">
        <v>295</v>
      </c>
      <c r="AJ43" s="3" t="s">
        <v>16</v>
      </c>
    </row>
    <row r="44" spans="27:36" ht="13.5" hidden="1">
      <c r="AA44" s="4" t="s">
        <v>1</v>
      </c>
      <c r="AB44" s="45" t="s">
        <v>222</v>
      </c>
      <c r="AC44" s="45" t="s">
        <v>296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297</v>
      </c>
      <c r="AJ44" s="3" t="s">
        <v>15</v>
      </c>
    </row>
    <row r="45" spans="27:36" ht="13.5" hidden="1">
      <c r="AA45" s="4" t="s">
        <v>2</v>
      </c>
      <c r="AB45" s="45" t="s">
        <v>222</v>
      </c>
      <c r="AC45" s="45" t="s">
        <v>298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299</v>
      </c>
      <c r="AJ45" s="3" t="s">
        <v>14</v>
      </c>
    </row>
    <row r="46" spans="27:36" ht="13.5" hidden="1">
      <c r="AA46" s="4" t="s">
        <v>3</v>
      </c>
      <c r="AB46" s="45" t="s">
        <v>222</v>
      </c>
      <c r="AC46" s="45" t="s">
        <v>300</v>
      </c>
      <c r="AD46" s="45">
        <f ca="1" t="shared" si="4"/>
        <v>450</v>
      </c>
      <c r="AF46" s="42">
        <f>+'水洗化人口等'!B46</f>
        <v>0</v>
      </c>
      <c r="AG46" s="11">
        <v>46</v>
      </c>
      <c r="AI46" s="42" t="s">
        <v>301</v>
      </c>
      <c r="AJ46" s="3" t="s">
        <v>13</v>
      </c>
    </row>
    <row r="47" spans="27:36" ht="13.5" hidden="1">
      <c r="AA47" s="4" t="s">
        <v>4</v>
      </c>
      <c r="AB47" s="45" t="s">
        <v>222</v>
      </c>
      <c r="AC47" s="45" t="s">
        <v>302</v>
      </c>
      <c r="AD47" s="45">
        <f ca="1" t="shared" si="4"/>
        <v>188</v>
      </c>
      <c r="AF47" s="42">
        <f>+'水洗化人口等'!B47</f>
        <v>0</v>
      </c>
      <c r="AG47" s="11">
        <v>47</v>
      </c>
      <c r="AI47" s="42" t="s">
        <v>303</v>
      </c>
      <c r="AJ47" s="3" t="s">
        <v>12</v>
      </c>
    </row>
    <row r="48" spans="27:36" ht="13.5" hidden="1">
      <c r="AA48" s="4" t="s">
        <v>5</v>
      </c>
      <c r="AB48" s="45" t="s">
        <v>222</v>
      </c>
      <c r="AC48" s="45" t="s">
        <v>304</v>
      </c>
      <c r="AD48" s="45">
        <f ca="1" t="shared" si="4"/>
        <v>4618</v>
      </c>
      <c r="AF48" s="42">
        <f>+'水洗化人口等'!B48</f>
        <v>0</v>
      </c>
      <c r="AG48" s="11">
        <v>48</v>
      </c>
      <c r="AI48" s="42" t="s">
        <v>305</v>
      </c>
      <c r="AJ48" s="3" t="s">
        <v>11</v>
      </c>
    </row>
    <row r="49" spans="27:36" ht="13.5" hidden="1">
      <c r="AA49" s="4" t="s">
        <v>166</v>
      </c>
      <c r="AB49" s="45" t="s">
        <v>222</v>
      </c>
      <c r="AC49" s="45" t="s">
        <v>306</v>
      </c>
      <c r="AD49" s="45">
        <f ca="1" t="shared" si="4"/>
        <v>750</v>
      </c>
      <c r="AF49" s="42">
        <f>+'水洗化人口等'!B49</f>
        <v>0</v>
      </c>
      <c r="AG49" s="11">
        <v>49</v>
      </c>
      <c r="AI49" s="42" t="s">
        <v>307</v>
      </c>
      <c r="AJ49" s="3" t="s">
        <v>10</v>
      </c>
    </row>
    <row r="50" spans="27:36" ht="13.5" hidden="1">
      <c r="AA50" s="4" t="s">
        <v>265</v>
      </c>
      <c r="AB50" s="45" t="s">
        <v>222</v>
      </c>
      <c r="AC50" s="45" t="s">
        <v>308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309</v>
      </c>
      <c r="AJ50" s="3" t="s">
        <v>9</v>
      </c>
    </row>
    <row r="51" spans="27:36" ht="13.5" hidden="1">
      <c r="AA51" s="4" t="s">
        <v>0</v>
      </c>
      <c r="AB51" s="45" t="s">
        <v>222</v>
      </c>
      <c r="AC51" s="45" t="s">
        <v>310</v>
      </c>
      <c r="AD51" s="45">
        <f ca="1" t="shared" si="4"/>
        <v>0</v>
      </c>
      <c r="AF51" s="42">
        <f>+'水洗化人口等'!B51</f>
        <v>0</v>
      </c>
      <c r="AG51" s="11">
        <v>51</v>
      </c>
      <c r="AI51" s="42" t="s">
        <v>311</v>
      </c>
      <c r="AJ51" s="3" t="s">
        <v>8</v>
      </c>
    </row>
    <row r="52" spans="27:36" ht="13.5" hidden="1">
      <c r="AA52" s="4" t="s">
        <v>163</v>
      </c>
      <c r="AB52" s="45" t="s">
        <v>222</v>
      </c>
      <c r="AC52" s="45" t="s">
        <v>312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313</v>
      </c>
      <c r="AJ52" s="3" t="s">
        <v>7</v>
      </c>
    </row>
    <row r="53" spans="27:33" ht="13.5" hidden="1">
      <c r="AA53" s="4" t="s">
        <v>1</v>
      </c>
      <c r="AB53" s="45" t="s">
        <v>222</v>
      </c>
      <c r="AC53" s="45" t="s">
        <v>314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2013-10-21T07:38:23Z</dcterms:modified>
  <cp:category/>
  <cp:version/>
  <cp:contentType/>
  <cp:contentStatus/>
</cp:coreProperties>
</file>