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'し尿処理状況'!$2:$49</definedName>
    <definedName name="_xlnm.Print_Area" localSheetId="0">'水洗化人口等'!$2:$49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<sst xmlns="http://schemas.openxmlformats.org/spreadsheetml/2006/main" count="822" uniqueCount="426">
  <si>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</si>
  <si>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</si>
  <si>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</si>
  <si>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</si>
  <si>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</si>
  <si>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</si>
  <si>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</si>
  <si>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</si>
  <si>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</si>
  <si>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</si>
  <si>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</si>
  <si>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</si>
  <si>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</si>
  <si>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</si>
  <si>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</si>
  <si>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</si>
  <si>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</si>
  <si>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</si>
  <si>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</si>
  <si>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</si>
  <si>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</si>
  <si>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</si>
  <si>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</si>
  <si>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</si>
  <si>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</si>
  <si>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</si>
  <si>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</si>
  <si>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</si>
  <si>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</si>
  <si>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</si>
  <si>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</si>
  <si>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</si>
  <si>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</si>
  <si>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</si>
  <si>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</si>
  <si>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</si>
  <si>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</si>
  <si>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</si>
  <si>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</si>
  <si>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</si>
  <si>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</si>
  <si>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</si>
  <si>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</si>
  <si>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</si>
  <si>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</si>
  <si>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</si>
  <si>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</si>
  <si>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</si>
  <si>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</si>
  <si>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</si>
  <si>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</si>
  <si>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</si>
  <si>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</si>
  <si>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</si>
  <si>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</si>
  <si>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</si>
  <si>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</si>
  <si>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</si>
  <si>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</si>
  <si>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</si>
  <si>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</si>
  <si>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</si>
  <si>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</si>
  <si>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</si>
  <si>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</si>
  <si>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</si>
  <si>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</si>
  <si>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</si>
  <si>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</si>
  <si>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</si>
  <si>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</si>
  <si>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</si>
  <si>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</si>
  <si>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</si>
  <si>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</si>
  <si>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</si>
  <si>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</si>
  <si>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</si>
  <si>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</si>
  <si>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</si>
  <si>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</si>
  <si>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</si>
  <si>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</si>
  <si>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</si>
  <si>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</si>
  <si>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岐阜県</t>
  </si>
  <si>
    <t>21000</t>
  </si>
  <si>
    <t>21000</t>
  </si>
  <si>
    <t>岐阜県</t>
  </si>
  <si>
    <t>21201</t>
  </si>
  <si>
    <t>岐阜市</t>
  </si>
  <si>
    <t>○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</si>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</sst>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2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2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27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4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3" xfId="0" applyNumberFormat="1" applyFont="1" applyFill="1" applyBorder="1" applyAlignment="1">
      <alignment horizontal="left" vertical="center"/>
    </xf>
    <xf numFmtId="0" fontId="14" fillId="32" borderId="24" xfId="0" applyNumberFormat="1" applyFont="1" applyFill="1" applyBorder="1" applyAlignment="1">
      <alignment horizontal="left" vertical="center"/>
    </xf>
    <xf numFmtId="0" fontId="14" fillId="32" borderId="18" xfId="0" applyNumberFormat="1" applyFont="1" applyFill="1" applyBorder="1" applyAlignment="1">
      <alignment horizontal="left" vertical="center"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4" xfId="63" applyNumberFormat="1" applyFont="1" applyFill="1" applyBorder="1" applyAlignment="1" quotePrefix="1">
      <alignment horizontal="left" vertical="center" wrapText="1"/>
      <protection/>
    </xf>
    <xf numFmtId="0" fontId="15" fillId="32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4" t="s">
        <v>56</v>
      </c>
      <c r="B2" s="138" t="s">
        <v>57</v>
      </c>
      <c r="C2" s="139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9" t="s">
        <v>62</v>
      </c>
      <c r="T2" s="144"/>
      <c r="U2" s="144"/>
      <c r="V2" s="145"/>
      <c r="W2" s="143" t="s">
        <v>63</v>
      </c>
      <c r="X2" s="144"/>
      <c r="Y2" s="144"/>
      <c r="Z2" s="145"/>
    </row>
    <row r="3" spans="1:26" s="57" customFormat="1" ht="18.75" customHeight="1">
      <c r="A3" s="136"/>
      <c r="B3" s="136"/>
      <c r="C3" s="140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46"/>
      <c r="T3" s="147"/>
      <c r="U3" s="147"/>
      <c r="V3" s="148"/>
      <c r="W3" s="146"/>
      <c r="X3" s="147"/>
      <c r="Y3" s="147"/>
      <c r="Z3" s="148"/>
    </row>
    <row r="4" spans="1:26" s="57" customFormat="1" ht="26.25" customHeight="1">
      <c r="A4" s="136"/>
      <c r="B4" s="136"/>
      <c r="C4" s="140"/>
      <c r="D4" s="112"/>
      <c r="E4" s="142" t="s">
        <v>64</v>
      </c>
      <c r="F4" s="131" t="s">
        <v>67</v>
      </c>
      <c r="G4" s="131" t="s">
        <v>68</v>
      </c>
      <c r="H4" s="131" t="s">
        <v>70</v>
      </c>
      <c r="I4" s="142" t="s">
        <v>64</v>
      </c>
      <c r="J4" s="131" t="s">
        <v>71</v>
      </c>
      <c r="K4" s="131" t="s">
        <v>72</v>
      </c>
      <c r="L4" s="131" t="s">
        <v>73</v>
      </c>
      <c r="M4" s="131" t="s">
        <v>74</v>
      </c>
      <c r="N4" s="131" t="s">
        <v>75</v>
      </c>
      <c r="O4" s="133" t="s">
        <v>76</v>
      </c>
      <c r="P4" s="115"/>
      <c r="Q4" s="131" t="s">
        <v>77</v>
      </c>
      <c r="R4" s="116"/>
      <c r="S4" s="131" t="s">
        <v>78</v>
      </c>
      <c r="T4" s="131" t="s">
        <v>79</v>
      </c>
      <c r="U4" s="134" t="s">
        <v>80</v>
      </c>
      <c r="V4" s="134" t="s">
        <v>81</v>
      </c>
      <c r="W4" s="131" t="s">
        <v>78</v>
      </c>
      <c r="X4" s="131" t="s">
        <v>79</v>
      </c>
      <c r="Y4" s="134" t="s">
        <v>80</v>
      </c>
      <c r="Z4" s="134" t="s">
        <v>81</v>
      </c>
    </row>
    <row r="5" spans="1:26" s="57" customFormat="1" ht="23.25" customHeight="1">
      <c r="A5" s="136"/>
      <c r="B5" s="136"/>
      <c r="C5" s="140"/>
      <c r="D5" s="112"/>
      <c r="E5" s="142"/>
      <c r="F5" s="132"/>
      <c r="G5" s="132"/>
      <c r="H5" s="132"/>
      <c r="I5" s="142"/>
      <c r="J5" s="132"/>
      <c r="K5" s="132"/>
      <c r="L5" s="132"/>
      <c r="M5" s="132"/>
      <c r="N5" s="132"/>
      <c r="O5" s="132"/>
      <c r="P5" s="117" t="s">
        <v>82</v>
      </c>
      <c r="Q5" s="132"/>
      <c r="R5" s="118"/>
      <c r="S5" s="132"/>
      <c r="T5" s="132"/>
      <c r="U5" s="135"/>
      <c r="V5" s="135"/>
      <c r="W5" s="132"/>
      <c r="X5" s="132"/>
      <c r="Y5" s="135"/>
      <c r="Z5" s="135"/>
    </row>
    <row r="6" spans="1:26" s="119" customFormat="1" ht="18" customHeight="1">
      <c r="A6" s="137"/>
      <c r="B6" s="137"/>
      <c r="C6" s="141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SUM(D8:D49)</f>
        <v>2025425</v>
      </c>
      <c r="E7" s="77">
        <f>SUM(E8:E49)</f>
        <v>123737</v>
      </c>
      <c r="F7" s="81">
        <f aca="true" t="shared" si="0" ref="F7:F49">IF(D7&gt;0,E7/D7*100,"-")</f>
        <v>6.109186960761321</v>
      </c>
      <c r="G7" s="77">
        <f>SUM(G8:G49)</f>
        <v>123183</v>
      </c>
      <c r="H7" s="77">
        <f>SUM(H8:H49)</f>
        <v>554</v>
      </c>
      <c r="I7" s="77">
        <f>SUM(I8:I49)</f>
        <v>1901688</v>
      </c>
      <c r="J7" s="81">
        <f aca="true" t="shared" si="1" ref="J7:J49">IF($D7&gt;0,I7/$D7*100,"-")</f>
        <v>93.89081303923868</v>
      </c>
      <c r="K7" s="77">
        <f>SUM(K8:K49)</f>
        <v>1230899</v>
      </c>
      <c r="L7" s="81">
        <f aca="true" t="shared" si="2" ref="L7:L49">IF($D7&gt;0,K7/$D7*100,"-")</f>
        <v>60.77238110520015</v>
      </c>
      <c r="M7" s="77">
        <f>SUM(M8:M49)</f>
        <v>11213</v>
      </c>
      <c r="N7" s="81">
        <f aca="true" t="shared" si="3" ref="N7:N49">IF($D7&gt;0,M7/$D7*100,"-")</f>
        <v>0.5536122048458966</v>
      </c>
      <c r="O7" s="77">
        <f>SUM(O8:O49)</f>
        <v>659576</v>
      </c>
      <c r="P7" s="77">
        <f>SUM(P8:P49)</f>
        <v>349521</v>
      </c>
      <c r="Q7" s="81">
        <f aca="true" t="shared" si="4" ref="Q7:Q49">IF($D7&gt;0,O7/$D7*100,"-")</f>
        <v>32.56481972919264</v>
      </c>
      <c r="R7" s="77">
        <f>SUM(R8:R49)</f>
        <v>47908</v>
      </c>
      <c r="S7" s="120">
        <f aca="true" t="shared" si="5" ref="S7:Z7">COUNTIF(S8:S49,"○")</f>
        <v>31</v>
      </c>
      <c r="T7" s="120">
        <f t="shared" si="5"/>
        <v>4</v>
      </c>
      <c r="U7" s="120">
        <f t="shared" si="5"/>
        <v>1</v>
      </c>
      <c r="V7" s="120">
        <f t="shared" si="5"/>
        <v>6</v>
      </c>
      <c r="W7" s="120">
        <f t="shared" si="5"/>
        <v>23</v>
      </c>
      <c r="X7" s="120">
        <f t="shared" si="5"/>
        <v>5</v>
      </c>
      <c r="Y7" s="120">
        <f t="shared" si="5"/>
        <v>3</v>
      </c>
      <c r="Z7" s="120">
        <f t="shared" si="5"/>
        <v>11</v>
      </c>
    </row>
    <row r="8" spans="1:26" s="63" customFormat="1" ht="12" customHeight="1">
      <c r="A8" s="61" t="s">
        <v>88</v>
      </c>
      <c r="B8" s="69" t="s">
        <v>89</v>
      </c>
      <c r="C8" s="61" t="s">
        <v>90</v>
      </c>
      <c r="D8" s="78">
        <f aca="true" t="shared" si="6" ref="D8:D49">+SUM(E8,+I8)</f>
        <v>404068</v>
      </c>
      <c r="E8" s="78">
        <f aca="true" t="shared" si="7" ref="E8:E49">+SUM(G8,+H8)</f>
        <v>6162</v>
      </c>
      <c r="F8" s="82">
        <f t="shared" si="0"/>
        <v>1.5249908431254144</v>
      </c>
      <c r="G8" s="78">
        <v>6162</v>
      </c>
      <c r="H8" s="78">
        <v>0</v>
      </c>
      <c r="I8" s="78">
        <f aca="true" t="shared" si="8" ref="I8:I49">+SUM(K8,+M8,+O8)</f>
        <v>397906</v>
      </c>
      <c r="J8" s="82">
        <f t="shared" si="1"/>
        <v>98.47500915687458</v>
      </c>
      <c r="K8" s="78">
        <v>314800</v>
      </c>
      <c r="L8" s="82">
        <f t="shared" si="2"/>
        <v>77.90767890553076</v>
      </c>
      <c r="M8" s="78">
        <v>0</v>
      </c>
      <c r="N8" s="82">
        <f t="shared" si="3"/>
        <v>0</v>
      </c>
      <c r="O8" s="78">
        <v>83106</v>
      </c>
      <c r="P8" s="78">
        <v>30293</v>
      </c>
      <c r="Q8" s="82">
        <f t="shared" si="4"/>
        <v>20.567330251343833</v>
      </c>
      <c r="R8" s="78">
        <v>8723</v>
      </c>
      <c r="S8" s="70"/>
      <c r="T8" s="70" t="s">
        <v>91</v>
      </c>
      <c r="U8" s="70"/>
      <c r="V8" s="70"/>
      <c r="W8" s="71"/>
      <c r="X8" s="71"/>
      <c r="Y8" s="71"/>
      <c r="Z8" s="71" t="s">
        <v>91</v>
      </c>
    </row>
    <row r="9" spans="1:26" s="63" customFormat="1" ht="12" customHeight="1">
      <c r="A9" s="61" t="s">
        <v>92</v>
      </c>
      <c r="B9" s="62" t="s">
        <v>93</v>
      </c>
      <c r="C9" s="61" t="s">
        <v>94</v>
      </c>
      <c r="D9" s="78">
        <f t="shared" si="6"/>
        <v>155633</v>
      </c>
      <c r="E9" s="78">
        <f t="shared" si="7"/>
        <v>5324</v>
      </c>
      <c r="F9" s="82">
        <f t="shared" si="0"/>
        <v>3.420868324841133</v>
      </c>
      <c r="G9" s="78">
        <v>5270</v>
      </c>
      <c r="H9" s="78">
        <v>54</v>
      </c>
      <c r="I9" s="78">
        <f t="shared" si="8"/>
        <v>150309</v>
      </c>
      <c r="J9" s="82">
        <f t="shared" si="1"/>
        <v>96.57913167515886</v>
      </c>
      <c r="K9" s="78">
        <v>108907</v>
      </c>
      <c r="L9" s="82">
        <f t="shared" si="2"/>
        <v>69.9768044052354</v>
      </c>
      <c r="M9" s="78">
        <v>0</v>
      </c>
      <c r="N9" s="82">
        <f t="shared" si="3"/>
        <v>0</v>
      </c>
      <c r="O9" s="78">
        <v>41402</v>
      </c>
      <c r="P9" s="78">
        <v>19091</v>
      </c>
      <c r="Q9" s="82">
        <f t="shared" si="4"/>
        <v>26.602327269923475</v>
      </c>
      <c r="R9" s="78">
        <v>5354</v>
      </c>
      <c r="S9" s="70" t="s">
        <v>91</v>
      </c>
      <c r="T9" s="70"/>
      <c r="U9" s="70"/>
      <c r="V9" s="70"/>
      <c r="W9" s="70" t="s">
        <v>91</v>
      </c>
      <c r="X9" s="70"/>
      <c r="Y9" s="70"/>
      <c r="Z9" s="70"/>
    </row>
    <row r="10" spans="1:26" s="63" customFormat="1" ht="12" customHeight="1">
      <c r="A10" s="61" t="s">
        <v>92</v>
      </c>
      <c r="B10" s="62" t="s">
        <v>95</v>
      </c>
      <c r="C10" s="61" t="s">
        <v>96</v>
      </c>
      <c r="D10" s="78">
        <f t="shared" si="6"/>
        <v>91794</v>
      </c>
      <c r="E10" s="78">
        <f t="shared" si="7"/>
        <v>5979</v>
      </c>
      <c r="F10" s="82">
        <f t="shared" si="0"/>
        <v>6.5134976142231515</v>
      </c>
      <c r="G10" s="78">
        <v>5979</v>
      </c>
      <c r="H10" s="78">
        <v>0</v>
      </c>
      <c r="I10" s="78">
        <f t="shared" si="8"/>
        <v>85815</v>
      </c>
      <c r="J10" s="82">
        <f t="shared" si="1"/>
        <v>93.48650238577684</v>
      </c>
      <c r="K10" s="78">
        <v>66872</v>
      </c>
      <c r="L10" s="82">
        <f t="shared" si="2"/>
        <v>72.8500773471033</v>
      </c>
      <c r="M10" s="78">
        <v>8663</v>
      </c>
      <c r="N10" s="82">
        <f t="shared" si="3"/>
        <v>9.437435997995513</v>
      </c>
      <c r="O10" s="78">
        <v>10280</v>
      </c>
      <c r="P10" s="78">
        <v>6470</v>
      </c>
      <c r="Q10" s="82">
        <f t="shared" si="4"/>
        <v>11.19898904067804</v>
      </c>
      <c r="R10" s="78">
        <v>607</v>
      </c>
      <c r="S10" s="70" t="s">
        <v>91</v>
      </c>
      <c r="T10" s="70"/>
      <c r="U10" s="70"/>
      <c r="V10" s="70"/>
      <c r="W10" s="71" t="s">
        <v>91</v>
      </c>
      <c r="X10" s="71"/>
      <c r="Y10" s="71"/>
      <c r="Z10" s="71"/>
    </row>
    <row r="11" spans="1:26" s="63" customFormat="1" ht="12" customHeight="1">
      <c r="A11" s="61" t="s">
        <v>92</v>
      </c>
      <c r="B11" s="62" t="s">
        <v>97</v>
      </c>
      <c r="C11" s="61" t="s">
        <v>98</v>
      </c>
      <c r="D11" s="78">
        <f t="shared" si="6"/>
        <v>110529</v>
      </c>
      <c r="E11" s="78">
        <f t="shared" si="7"/>
        <v>4344</v>
      </c>
      <c r="F11" s="82">
        <f t="shared" si="0"/>
        <v>3.9301902668078057</v>
      </c>
      <c r="G11" s="78">
        <v>4344</v>
      </c>
      <c r="H11" s="78">
        <v>0</v>
      </c>
      <c r="I11" s="78">
        <f t="shared" si="8"/>
        <v>106185</v>
      </c>
      <c r="J11" s="82">
        <f t="shared" si="1"/>
        <v>96.06980973319219</v>
      </c>
      <c r="K11" s="78">
        <v>92367</v>
      </c>
      <c r="L11" s="82">
        <f t="shared" si="2"/>
        <v>83.56811334581874</v>
      </c>
      <c r="M11" s="78">
        <v>0</v>
      </c>
      <c r="N11" s="82">
        <f t="shared" si="3"/>
        <v>0</v>
      </c>
      <c r="O11" s="78">
        <v>13818</v>
      </c>
      <c r="P11" s="78">
        <v>6710</v>
      </c>
      <c r="Q11" s="82">
        <f t="shared" si="4"/>
        <v>12.501696387373448</v>
      </c>
      <c r="R11" s="78">
        <v>1485</v>
      </c>
      <c r="S11" s="70"/>
      <c r="T11" s="70" t="s">
        <v>91</v>
      </c>
      <c r="U11" s="70"/>
      <c r="V11" s="70"/>
      <c r="W11" s="71"/>
      <c r="X11" s="71"/>
      <c r="Y11" s="71"/>
      <c r="Z11" s="71" t="s">
        <v>91</v>
      </c>
    </row>
    <row r="12" spans="1:26" s="63" customFormat="1" ht="12" customHeight="1">
      <c r="A12" s="64" t="s">
        <v>92</v>
      </c>
      <c r="B12" s="65" t="s">
        <v>99</v>
      </c>
      <c r="C12" s="64" t="s">
        <v>100</v>
      </c>
      <c r="D12" s="79">
        <f t="shared" si="6"/>
        <v>89307</v>
      </c>
      <c r="E12" s="79">
        <f t="shared" si="7"/>
        <v>2310</v>
      </c>
      <c r="F12" s="102">
        <f t="shared" si="0"/>
        <v>2.586583358527327</v>
      </c>
      <c r="G12" s="79">
        <v>2310</v>
      </c>
      <c r="H12" s="79">
        <v>0</v>
      </c>
      <c r="I12" s="79">
        <f t="shared" si="8"/>
        <v>86997</v>
      </c>
      <c r="J12" s="102">
        <f t="shared" si="1"/>
        <v>97.41341664147268</v>
      </c>
      <c r="K12" s="79">
        <v>73595</v>
      </c>
      <c r="L12" s="102">
        <f t="shared" si="2"/>
        <v>82.40675422979162</v>
      </c>
      <c r="M12" s="79">
        <v>0</v>
      </c>
      <c r="N12" s="102">
        <f t="shared" si="3"/>
        <v>0</v>
      </c>
      <c r="O12" s="79">
        <v>13402</v>
      </c>
      <c r="P12" s="79">
        <v>12043</v>
      </c>
      <c r="Q12" s="102">
        <f t="shared" si="4"/>
        <v>15.006662411681054</v>
      </c>
      <c r="R12" s="79">
        <v>1871</v>
      </c>
      <c r="S12" s="72"/>
      <c r="T12" s="72" t="s">
        <v>91</v>
      </c>
      <c r="U12" s="72"/>
      <c r="V12" s="72"/>
      <c r="W12" s="72"/>
      <c r="X12" s="72" t="s">
        <v>91</v>
      </c>
      <c r="Y12" s="72"/>
      <c r="Z12" s="72"/>
    </row>
    <row r="13" spans="1:26" s="63" customFormat="1" ht="12" customHeight="1">
      <c r="A13" s="64" t="s">
        <v>92</v>
      </c>
      <c r="B13" s="65" t="s">
        <v>101</v>
      </c>
      <c r="C13" s="64" t="s">
        <v>102</v>
      </c>
      <c r="D13" s="79">
        <f t="shared" si="6"/>
        <v>79518</v>
      </c>
      <c r="E13" s="79">
        <f t="shared" si="7"/>
        <v>6652</v>
      </c>
      <c r="F13" s="102">
        <f t="shared" si="0"/>
        <v>8.365401544304433</v>
      </c>
      <c r="G13" s="79">
        <v>6640</v>
      </c>
      <c r="H13" s="79">
        <v>12</v>
      </c>
      <c r="I13" s="79">
        <f t="shared" si="8"/>
        <v>72866</v>
      </c>
      <c r="J13" s="102">
        <f t="shared" si="1"/>
        <v>91.63459845569557</v>
      </c>
      <c r="K13" s="79">
        <v>42402</v>
      </c>
      <c r="L13" s="102">
        <f t="shared" si="2"/>
        <v>53.323775748887044</v>
      </c>
      <c r="M13" s="79">
        <v>0</v>
      </c>
      <c r="N13" s="102">
        <f t="shared" si="3"/>
        <v>0</v>
      </c>
      <c r="O13" s="79">
        <v>30464</v>
      </c>
      <c r="P13" s="79">
        <v>28778</v>
      </c>
      <c r="Q13" s="102">
        <f t="shared" si="4"/>
        <v>38.31082270680852</v>
      </c>
      <c r="R13" s="79">
        <v>962</v>
      </c>
      <c r="S13" s="72" t="s">
        <v>91</v>
      </c>
      <c r="T13" s="72"/>
      <c r="U13" s="72"/>
      <c r="V13" s="72"/>
      <c r="W13" s="72"/>
      <c r="X13" s="72"/>
      <c r="Y13" s="72"/>
      <c r="Z13" s="72" t="s">
        <v>91</v>
      </c>
    </row>
    <row r="14" spans="1:26" s="63" customFormat="1" ht="12" customHeight="1">
      <c r="A14" s="64" t="s">
        <v>92</v>
      </c>
      <c r="B14" s="65" t="s">
        <v>103</v>
      </c>
      <c r="C14" s="64" t="s">
        <v>104</v>
      </c>
      <c r="D14" s="79">
        <f t="shared" si="6"/>
        <v>22010</v>
      </c>
      <c r="E14" s="79">
        <f t="shared" si="7"/>
        <v>666</v>
      </c>
      <c r="F14" s="102">
        <f t="shared" si="0"/>
        <v>3.0258973194002725</v>
      </c>
      <c r="G14" s="79">
        <v>666</v>
      </c>
      <c r="H14" s="79">
        <v>0</v>
      </c>
      <c r="I14" s="79">
        <f t="shared" si="8"/>
        <v>21344</v>
      </c>
      <c r="J14" s="102">
        <f t="shared" si="1"/>
        <v>96.97410268059973</v>
      </c>
      <c r="K14" s="79">
        <v>9516</v>
      </c>
      <c r="L14" s="102">
        <f t="shared" si="2"/>
        <v>43.23489323034984</v>
      </c>
      <c r="M14" s="79">
        <v>0</v>
      </c>
      <c r="N14" s="102">
        <f t="shared" si="3"/>
        <v>0</v>
      </c>
      <c r="O14" s="79">
        <v>11828</v>
      </c>
      <c r="P14" s="79">
        <v>6391</v>
      </c>
      <c r="Q14" s="102">
        <f t="shared" si="4"/>
        <v>53.739209450249895</v>
      </c>
      <c r="R14" s="79">
        <v>383</v>
      </c>
      <c r="S14" s="72"/>
      <c r="T14" s="72" t="s">
        <v>91</v>
      </c>
      <c r="U14" s="72"/>
      <c r="V14" s="72"/>
      <c r="W14" s="72"/>
      <c r="X14" s="72"/>
      <c r="Y14" s="72" t="s">
        <v>91</v>
      </c>
      <c r="Z14" s="72"/>
    </row>
    <row r="15" spans="1:26" s="63" customFormat="1" ht="12" customHeight="1">
      <c r="A15" s="64" t="s">
        <v>92</v>
      </c>
      <c r="B15" s="65" t="s">
        <v>105</v>
      </c>
      <c r="C15" s="64" t="s">
        <v>106</v>
      </c>
      <c r="D15" s="79">
        <f t="shared" si="6"/>
        <v>39028</v>
      </c>
      <c r="E15" s="79">
        <f t="shared" si="7"/>
        <v>5548</v>
      </c>
      <c r="F15" s="102">
        <f t="shared" si="0"/>
        <v>14.215435072255817</v>
      </c>
      <c r="G15" s="79">
        <v>5548</v>
      </c>
      <c r="H15" s="79">
        <v>0</v>
      </c>
      <c r="I15" s="79">
        <f t="shared" si="8"/>
        <v>33480</v>
      </c>
      <c r="J15" s="102">
        <f t="shared" si="1"/>
        <v>85.78456492774419</v>
      </c>
      <c r="K15" s="79">
        <v>24760</v>
      </c>
      <c r="L15" s="102">
        <f t="shared" si="2"/>
        <v>63.44163164907246</v>
      </c>
      <c r="M15" s="79">
        <v>0</v>
      </c>
      <c r="N15" s="102">
        <f t="shared" si="3"/>
        <v>0</v>
      </c>
      <c r="O15" s="79">
        <v>8720</v>
      </c>
      <c r="P15" s="79">
        <v>5603</v>
      </c>
      <c r="Q15" s="102">
        <f t="shared" si="4"/>
        <v>22.342933278671723</v>
      </c>
      <c r="R15" s="79">
        <v>959</v>
      </c>
      <c r="S15" s="72" t="s">
        <v>91</v>
      </c>
      <c r="T15" s="72"/>
      <c r="U15" s="72"/>
      <c r="V15" s="72"/>
      <c r="W15" s="72" t="s">
        <v>91</v>
      </c>
      <c r="X15" s="72"/>
      <c r="Y15" s="72"/>
      <c r="Z15" s="72"/>
    </row>
    <row r="16" spans="1:26" s="63" customFormat="1" ht="12" customHeight="1">
      <c r="A16" s="64" t="s">
        <v>92</v>
      </c>
      <c r="B16" s="65" t="s">
        <v>107</v>
      </c>
      <c r="C16" s="64" t="s">
        <v>108</v>
      </c>
      <c r="D16" s="79">
        <f t="shared" si="6"/>
        <v>65976</v>
      </c>
      <c r="E16" s="79">
        <f t="shared" si="7"/>
        <v>6170</v>
      </c>
      <c r="F16" s="102">
        <f t="shared" si="0"/>
        <v>9.351885534133626</v>
      </c>
      <c r="G16" s="79">
        <v>6170</v>
      </c>
      <c r="H16" s="79">
        <v>0</v>
      </c>
      <c r="I16" s="79">
        <f t="shared" si="8"/>
        <v>59806</v>
      </c>
      <c r="J16" s="102">
        <f t="shared" si="1"/>
        <v>90.64811446586639</v>
      </c>
      <c r="K16" s="79">
        <v>17198</v>
      </c>
      <c r="L16" s="102">
        <f t="shared" si="2"/>
        <v>26.067054686552687</v>
      </c>
      <c r="M16" s="79">
        <v>0</v>
      </c>
      <c r="N16" s="102">
        <f t="shared" si="3"/>
        <v>0</v>
      </c>
      <c r="O16" s="79">
        <v>42608</v>
      </c>
      <c r="P16" s="79">
        <v>18233</v>
      </c>
      <c r="Q16" s="102">
        <f t="shared" si="4"/>
        <v>64.58105977931369</v>
      </c>
      <c r="R16" s="79">
        <v>1069</v>
      </c>
      <c r="S16" s="72" t="s">
        <v>91</v>
      </c>
      <c r="T16" s="72"/>
      <c r="U16" s="72"/>
      <c r="V16" s="72"/>
      <c r="W16" s="72" t="s">
        <v>91</v>
      </c>
      <c r="X16" s="72"/>
      <c r="Y16" s="72"/>
      <c r="Z16" s="72"/>
    </row>
    <row r="17" spans="1:26" s="63" customFormat="1" ht="12" customHeight="1">
      <c r="A17" s="64" t="s">
        <v>92</v>
      </c>
      <c r="B17" s="65" t="s">
        <v>109</v>
      </c>
      <c r="C17" s="64" t="s">
        <v>110</v>
      </c>
      <c r="D17" s="79">
        <f t="shared" si="6"/>
        <v>52733</v>
      </c>
      <c r="E17" s="79">
        <f t="shared" si="7"/>
        <v>9394</v>
      </c>
      <c r="F17" s="102">
        <f t="shared" si="0"/>
        <v>17.814271898052453</v>
      </c>
      <c r="G17" s="79">
        <v>9154</v>
      </c>
      <c r="H17" s="79">
        <v>240</v>
      </c>
      <c r="I17" s="79">
        <f t="shared" si="8"/>
        <v>43339</v>
      </c>
      <c r="J17" s="102">
        <f t="shared" si="1"/>
        <v>82.18572810194755</v>
      </c>
      <c r="K17" s="79">
        <v>26543</v>
      </c>
      <c r="L17" s="102">
        <f t="shared" si="2"/>
        <v>50.334705023419865</v>
      </c>
      <c r="M17" s="79">
        <v>0</v>
      </c>
      <c r="N17" s="102">
        <f t="shared" si="3"/>
        <v>0</v>
      </c>
      <c r="O17" s="79">
        <v>16796</v>
      </c>
      <c r="P17" s="79">
        <v>15129</v>
      </c>
      <c r="Q17" s="102">
        <f t="shared" si="4"/>
        <v>31.851023078527678</v>
      </c>
      <c r="R17" s="79">
        <v>600</v>
      </c>
      <c r="S17" s="72" t="s">
        <v>91</v>
      </c>
      <c r="T17" s="72"/>
      <c r="U17" s="72"/>
      <c r="V17" s="72"/>
      <c r="W17" s="72"/>
      <c r="X17" s="72"/>
      <c r="Y17" s="72"/>
      <c r="Z17" s="72" t="s">
        <v>91</v>
      </c>
    </row>
    <row r="18" spans="1:26" s="63" customFormat="1" ht="12" customHeight="1">
      <c r="A18" s="64" t="s">
        <v>92</v>
      </c>
      <c r="B18" s="65" t="s">
        <v>111</v>
      </c>
      <c r="C18" s="64" t="s">
        <v>112</v>
      </c>
      <c r="D18" s="79">
        <f t="shared" si="6"/>
        <v>50119</v>
      </c>
      <c r="E18" s="79">
        <f t="shared" si="7"/>
        <v>3273</v>
      </c>
      <c r="F18" s="102">
        <f t="shared" si="0"/>
        <v>6.530457511123526</v>
      </c>
      <c r="G18" s="79">
        <v>3273</v>
      </c>
      <c r="H18" s="79">
        <v>0</v>
      </c>
      <c r="I18" s="79">
        <f t="shared" si="8"/>
        <v>46846</v>
      </c>
      <c r="J18" s="102">
        <f t="shared" si="1"/>
        <v>93.46954248887648</v>
      </c>
      <c r="K18" s="79">
        <v>39297</v>
      </c>
      <c r="L18" s="102">
        <f t="shared" si="2"/>
        <v>78.40739041082225</v>
      </c>
      <c r="M18" s="79">
        <v>0</v>
      </c>
      <c r="N18" s="102">
        <f t="shared" si="3"/>
        <v>0</v>
      </c>
      <c r="O18" s="79">
        <v>7549</v>
      </c>
      <c r="P18" s="79">
        <v>4770</v>
      </c>
      <c r="Q18" s="102">
        <f t="shared" si="4"/>
        <v>15.06215207805423</v>
      </c>
      <c r="R18" s="79">
        <v>4839</v>
      </c>
      <c r="S18" s="72" t="s">
        <v>91</v>
      </c>
      <c r="T18" s="72"/>
      <c r="U18" s="72"/>
      <c r="V18" s="72"/>
      <c r="W18" s="72"/>
      <c r="X18" s="72" t="s">
        <v>91</v>
      </c>
      <c r="Y18" s="72"/>
      <c r="Z18" s="72"/>
    </row>
    <row r="19" spans="1:26" s="63" customFormat="1" ht="12" customHeight="1">
      <c r="A19" s="64" t="s">
        <v>92</v>
      </c>
      <c r="B19" s="65" t="s">
        <v>113</v>
      </c>
      <c r="C19" s="64" t="s">
        <v>114</v>
      </c>
      <c r="D19" s="79">
        <f t="shared" si="6"/>
        <v>58618</v>
      </c>
      <c r="E19" s="79">
        <f t="shared" si="7"/>
        <v>8408</v>
      </c>
      <c r="F19" s="102">
        <f t="shared" si="0"/>
        <v>14.343716947012863</v>
      </c>
      <c r="G19" s="79">
        <v>8408</v>
      </c>
      <c r="H19" s="79">
        <v>0</v>
      </c>
      <c r="I19" s="79">
        <f t="shared" si="8"/>
        <v>50210</v>
      </c>
      <c r="J19" s="102">
        <f t="shared" si="1"/>
        <v>85.65628305298713</v>
      </c>
      <c r="K19" s="79">
        <v>40263</v>
      </c>
      <c r="L19" s="102">
        <f t="shared" si="2"/>
        <v>68.68709270190044</v>
      </c>
      <c r="M19" s="79">
        <v>0</v>
      </c>
      <c r="N19" s="102">
        <f t="shared" si="3"/>
        <v>0</v>
      </c>
      <c r="O19" s="79">
        <v>9947</v>
      </c>
      <c r="P19" s="79">
        <v>7074</v>
      </c>
      <c r="Q19" s="102">
        <f t="shared" si="4"/>
        <v>16.969190351086695</v>
      </c>
      <c r="R19" s="79">
        <v>1585</v>
      </c>
      <c r="S19" s="72" t="s">
        <v>91</v>
      </c>
      <c r="T19" s="72"/>
      <c r="U19" s="72"/>
      <c r="V19" s="72"/>
      <c r="W19" s="72"/>
      <c r="X19" s="72"/>
      <c r="Y19" s="72" t="s">
        <v>91</v>
      </c>
      <c r="Z19" s="72"/>
    </row>
    <row r="20" spans="1:26" s="63" customFormat="1" ht="12" customHeight="1">
      <c r="A20" s="64" t="s">
        <v>92</v>
      </c>
      <c r="B20" s="65" t="s">
        <v>115</v>
      </c>
      <c r="C20" s="64" t="s">
        <v>116</v>
      </c>
      <c r="D20" s="79">
        <f t="shared" si="6"/>
        <v>142150</v>
      </c>
      <c r="E20" s="79">
        <f t="shared" si="7"/>
        <v>10478</v>
      </c>
      <c r="F20" s="102">
        <f t="shared" si="0"/>
        <v>7.3710868800562785</v>
      </c>
      <c r="G20" s="79">
        <v>10478</v>
      </c>
      <c r="H20" s="79">
        <v>0</v>
      </c>
      <c r="I20" s="79">
        <f t="shared" si="8"/>
        <v>131672</v>
      </c>
      <c r="J20" s="102">
        <f t="shared" si="1"/>
        <v>92.62891311994372</v>
      </c>
      <c r="K20" s="79">
        <v>89758</v>
      </c>
      <c r="L20" s="102">
        <f t="shared" si="2"/>
        <v>63.143158635244454</v>
      </c>
      <c r="M20" s="79">
        <v>0</v>
      </c>
      <c r="N20" s="102">
        <f t="shared" si="3"/>
        <v>0</v>
      </c>
      <c r="O20" s="79">
        <v>41914</v>
      </c>
      <c r="P20" s="79">
        <v>26720</v>
      </c>
      <c r="Q20" s="102">
        <f t="shared" si="4"/>
        <v>29.48575448469926</v>
      </c>
      <c r="R20" s="79">
        <v>3367</v>
      </c>
      <c r="S20" s="72" t="s">
        <v>91</v>
      </c>
      <c r="T20" s="72"/>
      <c r="U20" s="72"/>
      <c r="V20" s="72"/>
      <c r="W20" s="72" t="s">
        <v>91</v>
      </c>
      <c r="X20" s="72"/>
      <c r="Y20" s="72"/>
      <c r="Z20" s="72"/>
    </row>
    <row r="21" spans="1:26" s="63" customFormat="1" ht="12" customHeight="1">
      <c r="A21" s="64" t="s">
        <v>92</v>
      </c>
      <c r="B21" s="65" t="s">
        <v>117</v>
      </c>
      <c r="C21" s="64" t="s">
        <v>118</v>
      </c>
      <c r="D21" s="79">
        <f t="shared" si="6"/>
        <v>91713</v>
      </c>
      <c r="E21" s="79">
        <f t="shared" si="7"/>
        <v>6918</v>
      </c>
      <c r="F21" s="102">
        <f t="shared" si="0"/>
        <v>7.543096398547642</v>
      </c>
      <c r="G21" s="79">
        <v>6918</v>
      </c>
      <c r="H21" s="79">
        <v>0</v>
      </c>
      <c r="I21" s="79">
        <f t="shared" si="8"/>
        <v>84795</v>
      </c>
      <c r="J21" s="102">
        <f t="shared" si="1"/>
        <v>92.45690360145235</v>
      </c>
      <c r="K21" s="79">
        <v>70335</v>
      </c>
      <c r="L21" s="102">
        <f t="shared" si="2"/>
        <v>76.69032743449674</v>
      </c>
      <c r="M21" s="79">
        <v>0</v>
      </c>
      <c r="N21" s="102">
        <f t="shared" si="3"/>
        <v>0</v>
      </c>
      <c r="O21" s="79">
        <v>14460</v>
      </c>
      <c r="P21" s="79">
        <v>11394</v>
      </c>
      <c r="Q21" s="102">
        <f t="shared" si="4"/>
        <v>15.766576166955613</v>
      </c>
      <c r="R21" s="79">
        <v>5723</v>
      </c>
      <c r="S21" s="72" t="s">
        <v>91</v>
      </c>
      <c r="T21" s="72"/>
      <c r="U21" s="72"/>
      <c r="V21" s="72"/>
      <c r="W21" s="72" t="s">
        <v>91</v>
      </c>
      <c r="X21" s="72"/>
      <c r="Y21" s="72"/>
      <c r="Z21" s="72"/>
    </row>
    <row r="22" spans="1:26" s="63" customFormat="1" ht="12" customHeight="1">
      <c r="A22" s="64" t="s">
        <v>92</v>
      </c>
      <c r="B22" s="65" t="s">
        <v>119</v>
      </c>
      <c r="C22" s="64" t="s">
        <v>120</v>
      </c>
      <c r="D22" s="79">
        <f t="shared" si="6"/>
        <v>28585</v>
      </c>
      <c r="E22" s="79">
        <f t="shared" si="7"/>
        <v>4412</v>
      </c>
      <c r="F22" s="102">
        <f t="shared" si="0"/>
        <v>15.434668532447088</v>
      </c>
      <c r="G22" s="79">
        <v>4412</v>
      </c>
      <c r="H22" s="79">
        <v>0</v>
      </c>
      <c r="I22" s="79">
        <f t="shared" si="8"/>
        <v>24173</v>
      </c>
      <c r="J22" s="102">
        <f t="shared" si="1"/>
        <v>84.56533146755292</v>
      </c>
      <c r="K22" s="79">
        <v>2114</v>
      </c>
      <c r="L22" s="102">
        <f t="shared" si="2"/>
        <v>7.395487143606787</v>
      </c>
      <c r="M22" s="79">
        <v>0</v>
      </c>
      <c r="N22" s="102">
        <f t="shared" si="3"/>
        <v>0</v>
      </c>
      <c r="O22" s="79">
        <v>22059</v>
      </c>
      <c r="P22" s="79">
        <v>5698</v>
      </c>
      <c r="Q22" s="102">
        <f t="shared" si="4"/>
        <v>77.16984432394612</v>
      </c>
      <c r="R22" s="79">
        <v>612</v>
      </c>
      <c r="S22" s="72" t="s">
        <v>91</v>
      </c>
      <c r="T22" s="72"/>
      <c r="U22" s="72"/>
      <c r="V22" s="72"/>
      <c r="W22" s="72" t="s">
        <v>91</v>
      </c>
      <c r="X22" s="72"/>
      <c r="Y22" s="72"/>
      <c r="Z22" s="72"/>
    </row>
    <row r="23" spans="1:26" s="63" customFormat="1" ht="12" customHeight="1">
      <c r="A23" s="64" t="s">
        <v>92</v>
      </c>
      <c r="B23" s="65" t="s">
        <v>121</v>
      </c>
      <c r="C23" s="64" t="s">
        <v>122</v>
      </c>
      <c r="D23" s="79">
        <f t="shared" si="6"/>
        <v>50609</v>
      </c>
      <c r="E23" s="79">
        <f t="shared" si="7"/>
        <v>1824</v>
      </c>
      <c r="F23" s="102">
        <f t="shared" si="0"/>
        <v>3.6041020371870616</v>
      </c>
      <c r="G23" s="79">
        <v>1824</v>
      </c>
      <c r="H23" s="79">
        <v>0</v>
      </c>
      <c r="I23" s="79">
        <f t="shared" si="8"/>
        <v>48785</v>
      </c>
      <c r="J23" s="102">
        <f t="shared" si="1"/>
        <v>96.39589796281294</v>
      </c>
      <c r="K23" s="79">
        <v>2818</v>
      </c>
      <c r="L23" s="102">
        <f t="shared" si="2"/>
        <v>5.568179572803256</v>
      </c>
      <c r="M23" s="79">
        <v>1560</v>
      </c>
      <c r="N23" s="102">
        <f t="shared" si="3"/>
        <v>3.0824556896994606</v>
      </c>
      <c r="O23" s="79">
        <v>44407</v>
      </c>
      <c r="P23" s="79">
        <v>19220</v>
      </c>
      <c r="Q23" s="102">
        <f t="shared" si="4"/>
        <v>87.74526270031022</v>
      </c>
      <c r="R23" s="79">
        <v>1749</v>
      </c>
      <c r="S23" s="72" t="s">
        <v>91</v>
      </c>
      <c r="T23" s="72"/>
      <c r="U23" s="72"/>
      <c r="V23" s="72"/>
      <c r="W23" s="72"/>
      <c r="X23" s="72" t="s">
        <v>91</v>
      </c>
      <c r="Y23" s="72"/>
      <c r="Z23" s="72"/>
    </row>
    <row r="24" spans="1:26" s="63" customFormat="1" ht="12" customHeight="1">
      <c r="A24" s="64" t="s">
        <v>92</v>
      </c>
      <c r="B24" s="65" t="s">
        <v>123</v>
      </c>
      <c r="C24" s="64" t="s">
        <v>124</v>
      </c>
      <c r="D24" s="79">
        <f t="shared" si="6"/>
        <v>26198</v>
      </c>
      <c r="E24" s="79">
        <f t="shared" si="7"/>
        <v>2957</v>
      </c>
      <c r="F24" s="102">
        <f t="shared" si="0"/>
        <v>11.287121154286586</v>
      </c>
      <c r="G24" s="79">
        <v>2957</v>
      </c>
      <c r="H24" s="79">
        <v>0</v>
      </c>
      <c r="I24" s="79">
        <f t="shared" si="8"/>
        <v>23241</v>
      </c>
      <c r="J24" s="102">
        <f t="shared" si="1"/>
        <v>88.71287884571342</v>
      </c>
      <c r="K24" s="79">
        <v>14630</v>
      </c>
      <c r="L24" s="102">
        <f t="shared" si="2"/>
        <v>55.84395755401176</v>
      </c>
      <c r="M24" s="79">
        <v>0</v>
      </c>
      <c r="N24" s="102">
        <f t="shared" si="3"/>
        <v>0</v>
      </c>
      <c r="O24" s="79">
        <v>8611</v>
      </c>
      <c r="P24" s="79">
        <v>6260</v>
      </c>
      <c r="Q24" s="102">
        <f t="shared" si="4"/>
        <v>32.86892129170166</v>
      </c>
      <c r="R24" s="79">
        <v>148</v>
      </c>
      <c r="S24" s="72"/>
      <c r="T24" s="72"/>
      <c r="U24" s="72"/>
      <c r="V24" s="72" t="s">
        <v>91</v>
      </c>
      <c r="W24" s="72"/>
      <c r="X24" s="72"/>
      <c r="Y24" s="72"/>
      <c r="Z24" s="72" t="s">
        <v>91</v>
      </c>
    </row>
    <row r="25" spans="1:26" s="63" customFormat="1" ht="12" customHeight="1">
      <c r="A25" s="64" t="s">
        <v>92</v>
      </c>
      <c r="B25" s="65" t="s">
        <v>125</v>
      </c>
      <c r="C25" s="64" t="s">
        <v>126</v>
      </c>
      <c r="D25" s="79">
        <f t="shared" si="6"/>
        <v>34548</v>
      </c>
      <c r="E25" s="79">
        <f t="shared" si="7"/>
        <v>1572</v>
      </c>
      <c r="F25" s="102">
        <f t="shared" si="0"/>
        <v>4.550191038555053</v>
      </c>
      <c r="G25" s="79">
        <v>1450</v>
      </c>
      <c r="H25" s="79">
        <v>122</v>
      </c>
      <c r="I25" s="79">
        <f t="shared" si="8"/>
        <v>32976</v>
      </c>
      <c r="J25" s="102">
        <f t="shared" si="1"/>
        <v>95.44980896144494</v>
      </c>
      <c r="K25" s="79">
        <v>5200</v>
      </c>
      <c r="L25" s="102">
        <f t="shared" si="2"/>
        <v>15.051522519393307</v>
      </c>
      <c r="M25" s="79">
        <v>0</v>
      </c>
      <c r="N25" s="102">
        <f t="shared" si="3"/>
        <v>0</v>
      </c>
      <c r="O25" s="79">
        <v>27776</v>
      </c>
      <c r="P25" s="79">
        <v>20117</v>
      </c>
      <c r="Q25" s="102">
        <f t="shared" si="4"/>
        <v>80.39828644205164</v>
      </c>
      <c r="R25" s="79">
        <v>407</v>
      </c>
      <c r="S25" s="72" t="s">
        <v>91</v>
      </c>
      <c r="T25" s="72"/>
      <c r="U25" s="72"/>
      <c r="V25" s="72"/>
      <c r="W25" s="72"/>
      <c r="X25" s="72" t="s">
        <v>91</v>
      </c>
      <c r="Y25" s="72"/>
      <c r="Z25" s="72"/>
    </row>
    <row r="26" spans="1:26" s="63" customFormat="1" ht="12" customHeight="1">
      <c r="A26" s="64" t="s">
        <v>92</v>
      </c>
      <c r="B26" s="65" t="s">
        <v>127</v>
      </c>
      <c r="C26" s="64" t="s">
        <v>128</v>
      </c>
      <c r="D26" s="79">
        <f t="shared" si="6"/>
        <v>43516</v>
      </c>
      <c r="E26" s="79">
        <f t="shared" si="7"/>
        <v>2276</v>
      </c>
      <c r="F26" s="102">
        <f t="shared" si="0"/>
        <v>5.230260134203511</v>
      </c>
      <c r="G26" s="79">
        <v>2276</v>
      </c>
      <c r="H26" s="79">
        <v>0</v>
      </c>
      <c r="I26" s="79">
        <f t="shared" si="8"/>
        <v>41240</v>
      </c>
      <c r="J26" s="102">
        <f t="shared" si="1"/>
        <v>94.76973986579648</v>
      </c>
      <c r="K26" s="79">
        <v>19509</v>
      </c>
      <c r="L26" s="102">
        <f t="shared" si="2"/>
        <v>44.83178600974354</v>
      </c>
      <c r="M26" s="79">
        <v>0</v>
      </c>
      <c r="N26" s="102">
        <f t="shared" si="3"/>
        <v>0</v>
      </c>
      <c r="O26" s="79">
        <v>21731</v>
      </c>
      <c r="P26" s="79">
        <v>14105</v>
      </c>
      <c r="Q26" s="102">
        <f t="shared" si="4"/>
        <v>49.93795385605295</v>
      </c>
      <c r="R26" s="79">
        <v>373</v>
      </c>
      <c r="S26" s="72" t="s">
        <v>91</v>
      </c>
      <c r="T26" s="72"/>
      <c r="U26" s="72"/>
      <c r="V26" s="72"/>
      <c r="W26" s="72" t="s">
        <v>91</v>
      </c>
      <c r="X26" s="72"/>
      <c r="Y26" s="72"/>
      <c r="Z26" s="72"/>
    </row>
    <row r="27" spans="1:26" s="63" customFormat="1" ht="12" customHeight="1">
      <c r="A27" s="64" t="s">
        <v>92</v>
      </c>
      <c r="B27" s="65" t="s">
        <v>129</v>
      </c>
      <c r="C27" s="64" t="s">
        <v>130</v>
      </c>
      <c r="D27" s="79">
        <f t="shared" si="6"/>
        <v>35443</v>
      </c>
      <c r="E27" s="79">
        <f t="shared" si="7"/>
        <v>1285</v>
      </c>
      <c r="F27" s="102">
        <f t="shared" si="0"/>
        <v>3.6255395987924275</v>
      </c>
      <c r="G27" s="79">
        <v>1285</v>
      </c>
      <c r="H27" s="79">
        <v>0</v>
      </c>
      <c r="I27" s="79">
        <f t="shared" si="8"/>
        <v>34158</v>
      </c>
      <c r="J27" s="102">
        <f t="shared" si="1"/>
        <v>96.37446040120757</v>
      </c>
      <c r="K27" s="79">
        <v>17722</v>
      </c>
      <c r="L27" s="102">
        <f t="shared" si="2"/>
        <v>50.0014107157972</v>
      </c>
      <c r="M27" s="79">
        <v>0</v>
      </c>
      <c r="N27" s="102">
        <f t="shared" si="3"/>
        <v>0</v>
      </c>
      <c r="O27" s="79">
        <v>16436</v>
      </c>
      <c r="P27" s="79">
        <v>12948</v>
      </c>
      <c r="Q27" s="102">
        <f t="shared" si="4"/>
        <v>46.37304968541038</v>
      </c>
      <c r="R27" s="79">
        <v>447</v>
      </c>
      <c r="S27" s="72"/>
      <c r="T27" s="72"/>
      <c r="U27" s="72"/>
      <c r="V27" s="72" t="s">
        <v>91</v>
      </c>
      <c r="W27" s="72"/>
      <c r="X27" s="72"/>
      <c r="Y27" s="72"/>
      <c r="Z27" s="72" t="s">
        <v>91</v>
      </c>
    </row>
    <row r="28" spans="1:26" s="63" customFormat="1" ht="12" customHeight="1">
      <c r="A28" s="64" t="s">
        <v>92</v>
      </c>
      <c r="B28" s="65" t="s">
        <v>131</v>
      </c>
      <c r="C28" s="64" t="s">
        <v>132</v>
      </c>
      <c r="D28" s="79">
        <f t="shared" si="6"/>
        <v>36869</v>
      </c>
      <c r="E28" s="79">
        <f t="shared" si="7"/>
        <v>1492</v>
      </c>
      <c r="F28" s="102">
        <f t="shared" si="0"/>
        <v>4.046760150804199</v>
      </c>
      <c r="G28" s="79">
        <v>1492</v>
      </c>
      <c r="H28" s="79">
        <v>0</v>
      </c>
      <c r="I28" s="79">
        <f t="shared" si="8"/>
        <v>35377</v>
      </c>
      <c r="J28" s="102">
        <f t="shared" si="1"/>
        <v>95.95323984919581</v>
      </c>
      <c r="K28" s="79">
        <v>16445</v>
      </c>
      <c r="L28" s="102">
        <f t="shared" si="2"/>
        <v>44.60386774797255</v>
      </c>
      <c r="M28" s="79">
        <v>0</v>
      </c>
      <c r="N28" s="102">
        <f t="shared" si="3"/>
        <v>0</v>
      </c>
      <c r="O28" s="79">
        <v>18932</v>
      </c>
      <c r="P28" s="79">
        <v>6168</v>
      </c>
      <c r="Q28" s="102">
        <f t="shared" si="4"/>
        <v>51.349372101223246</v>
      </c>
      <c r="R28" s="79">
        <v>552</v>
      </c>
      <c r="S28" s="72" t="s">
        <v>91</v>
      </c>
      <c r="T28" s="72"/>
      <c r="U28" s="72"/>
      <c r="V28" s="72"/>
      <c r="W28" s="72" t="s">
        <v>91</v>
      </c>
      <c r="X28" s="72"/>
      <c r="Y28" s="72"/>
      <c r="Z28" s="72"/>
    </row>
    <row r="29" spans="1:26" s="63" customFormat="1" ht="12" customHeight="1">
      <c r="A29" s="64" t="s">
        <v>92</v>
      </c>
      <c r="B29" s="65" t="s">
        <v>133</v>
      </c>
      <c r="C29" s="64" t="s">
        <v>134</v>
      </c>
      <c r="D29" s="79">
        <f t="shared" si="6"/>
        <v>23344</v>
      </c>
      <c r="E29" s="79">
        <f t="shared" si="7"/>
        <v>999</v>
      </c>
      <c r="F29" s="102">
        <f t="shared" si="0"/>
        <v>4.2794722412611375</v>
      </c>
      <c r="G29" s="79">
        <v>999</v>
      </c>
      <c r="H29" s="79">
        <v>0</v>
      </c>
      <c r="I29" s="79">
        <f t="shared" si="8"/>
        <v>22345</v>
      </c>
      <c r="J29" s="102">
        <f t="shared" si="1"/>
        <v>95.72052775873885</v>
      </c>
      <c r="K29" s="79">
        <v>19782</v>
      </c>
      <c r="L29" s="102">
        <f t="shared" si="2"/>
        <v>84.74126113776559</v>
      </c>
      <c r="M29" s="79">
        <v>0</v>
      </c>
      <c r="N29" s="102">
        <f t="shared" si="3"/>
        <v>0</v>
      </c>
      <c r="O29" s="79">
        <v>2563</v>
      </c>
      <c r="P29" s="79">
        <v>726</v>
      </c>
      <c r="Q29" s="102">
        <f t="shared" si="4"/>
        <v>10.97926662097327</v>
      </c>
      <c r="R29" s="79">
        <v>513</v>
      </c>
      <c r="S29" s="72" t="s">
        <v>91</v>
      </c>
      <c r="T29" s="72"/>
      <c r="U29" s="72"/>
      <c r="V29" s="72"/>
      <c r="W29" s="72" t="s">
        <v>91</v>
      </c>
      <c r="X29" s="72"/>
      <c r="Y29" s="72"/>
      <c r="Z29" s="72"/>
    </row>
    <row r="30" spans="1:26" s="63" customFormat="1" ht="12" customHeight="1">
      <c r="A30" s="64" t="s">
        <v>92</v>
      </c>
      <c r="B30" s="65" t="s">
        <v>135</v>
      </c>
      <c r="C30" s="64" t="s">
        <v>136</v>
      </c>
      <c r="D30" s="79">
        <f t="shared" si="6"/>
        <v>22506</v>
      </c>
      <c r="E30" s="79">
        <f t="shared" si="7"/>
        <v>1399</v>
      </c>
      <c r="F30" s="102">
        <f t="shared" si="0"/>
        <v>6.216120145738914</v>
      </c>
      <c r="G30" s="79">
        <v>1399</v>
      </c>
      <c r="H30" s="79">
        <v>0</v>
      </c>
      <c r="I30" s="79">
        <f t="shared" si="8"/>
        <v>21107</v>
      </c>
      <c r="J30" s="102">
        <f t="shared" si="1"/>
        <v>93.78387985426109</v>
      </c>
      <c r="K30" s="79">
        <v>15275</v>
      </c>
      <c r="L30" s="102">
        <f t="shared" si="2"/>
        <v>67.87079001155247</v>
      </c>
      <c r="M30" s="79">
        <v>0</v>
      </c>
      <c r="N30" s="102">
        <f t="shared" si="3"/>
        <v>0</v>
      </c>
      <c r="O30" s="79">
        <v>5832</v>
      </c>
      <c r="P30" s="79">
        <v>1258</v>
      </c>
      <c r="Q30" s="102">
        <f t="shared" si="4"/>
        <v>25.913089842708608</v>
      </c>
      <c r="R30" s="79">
        <v>299</v>
      </c>
      <c r="S30" s="72" t="s">
        <v>91</v>
      </c>
      <c r="T30" s="72"/>
      <c r="U30" s="72"/>
      <c r="V30" s="72"/>
      <c r="W30" s="72" t="s">
        <v>91</v>
      </c>
      <c r="X30" s="72"/>
      <c r="Y30" s="72"/>
      <c r="Z30" s="72"/>
    </row>
    <row r="31" spans="1:26" s="63" customFormat="1" ht="12" customHeight="1">
      <c r="A31" s="64" t="s">
        <v>92</v>
      </c>
      <c r="B31" s="65" t="s">
        <v>137</v>
      </c>
      <c r="C31" s="64" t="s">
        <v>138</v>
      </c>
      <c r="D31" s="79">
        <f t="shared" si="6"/>
        <v>30586</v>
      </c>
      <c r="E31" s="79">
        <f t="shared" si="7"/>
        <v>3456</v>
      </c>
      <c r="F31" s="102">
        <f t="shared" si="0"/>
        <v>11.29928725560714</v>
      </c>
      <c r="G31" s="79">
        <v>3456</v>
      </c>
      <c r="H31" s="79">
        <v>0</v>
      </c>
      <c r="I31" s="79">
        <f t="shared" si="8"/>
        <v>27130</v>
      </c>
      <c r="J31" s="102">
        <f t="shared" si="1"/>
        <v>88.70071274439286</v>
      </c>
      <c r="K31" s="79">
        <v>8245</v>
      </c>
      <c r="L31" s="102">
        <f t="shared" si="2"/>
        <v>26.95677761067155</v>
      </c>
      <c r="M31" s="79">
        <v>990</v>
      </c>
      <c r="N31" s="102">
        <f t="shared" si="3"/>
        <v>3.236774995095795</v>
      </c>
      <c r="O31" s="79">
        <v>17895</v>
      </c>
      <c r="P31" s="79">
        <v>6617</v>
      </c>
      <c r="Q31" s="102">
        <f t="shared" si="4"/>
        <v>58.507160138625515</v>
      </c>
      <c r="R31" s="79">
        <v>447</v>
      </c>
      <c r="S31" s="72" t="s">
        <v>91</v>
      </c>
      <c r="T31" s="72"/>
      <c r="U31" s="72"/>
      <c r="V31" s="72"/>
      <c r="W31" s="72"/>
      <c r="X31" s="72" t="s">
        <v>91</v>
      </c>
      <c r="Y31" s="72"/>
      <c r="Z31" s="72"/>
    </row>
    <row r="32" spans="1:26" s="63" customFormat="1" ht="12" customHeight="1">
      <c r="A32" s="64" t="s">
        <v>92</v>
      </c>
      <c r="B32" s="65" t="s">
        <v>139</v>
      </c>
      <c r="C32" s="64" t="s">
        <v>140</v>
      </c>
      <c r="D32" s="79">
        <f t="shared" si="6"/>
        <v>27375</v>
      </c>
      <c r="E32" s="79">
        <f t="shared" si="7"/>
        <v>2966</v>
      </c>
      <c r="F32" s="102">
        <f t="shared" si="0"/>
        <v>10.834703196347032</v>
      </c>
      <c r="G32" s="79">
        <v>2923</v>
      </c>
      <c r="H32" s="79">
        <v>43</v>
      </c>
      <c r="I32" s="79">
        <f t="shared" si="8"/>
        <v>24409</v>
      </c>
      <c r="J32" s="102">
        <f t="shared" si="1"/>
        <v>89.16529680365298</v>
      </c>
      <c r="K32" s="79">
        <v>8877</v>
      </c>
      <c r="L32" s="102">
        <f t="shared" si="2"/>
        <v>32.42739726027397</v>
      </c>
      <c r="M32" s="79">
        <v>0</v>
      </c>
      <c r="N32" s="102">
        <f t="shared" si="3"/>
        <v>0</v>
      </c>
      <c r="O32" s="79">
        <v>15532</v>
      </c>
      <c r="P32" s="79">
        <v>8394</v>
      </c>
      <c r="Q32" s="102">
        <f t="shared" si="4"/>
        <v>56.737899543379</v>
      </c>
      <c r="R32" s="79">
        <v>1054</v>
      </c>
      <c r="S32" s="72" t="s">
        <v>91</v>
      </c>
      <c r="T32" s="72"/>
      <c r="U32" s="72"/>
      <c r="V32" s="72"/>
      <c r="W32" s="72" t="s">
        <v>91</v>
      </c>
      <c r="X32" s="72"/>
      <c r="Y32" s="72"/>
      <c r="Z32" s="72"/>
    </row>
    <row r="33" spans="1:26" s="63" customFormat="1" ht="12" customHeight="1">
      <c r="A33" s="64" t="s">
        <v>92</v>
      </c>
      <c r="B33" s="65" t="s">
        <v>141</v>
      </c>
      <c r="C33" s="64" t="s">
        <v>142</v>
      </c>
      <c r="D33" s="79">
        <f t="shared" si="6"/>
        <v>7810</v>
      </c>
      <c r="E33" s="79">
        <f t="shared" si="7"/>
        <v>343</v>
      </c>
      <c r="F33" s="102">
        <f t="shared" si="0"/>
        <v>4.39180537772087</v>
      </c>
      <c r="G33" s="79">
        <v>295</v>
      </c>
      <c r="H33" s="79">
        <v>48</v>
      </c>
      <c r="I33" s="79">
        <f t="shared" si="8"/>
        <v>7467</v>
      </c>
      <c r="J33" s="102">
        <f t="shared" si="1"/>
        <v>95.60819462227913</v>
      </c>
      <c r="K33" s="79">
        <v>4783</v>
      </c>
      <c r="L33" s="102">
        <f t="shared" si="2"/>
        <v>61.24199743918054</v>
      </c>
      <c r="M33" s="79">
        <v>0</v>
      </c>
      <c r="N33" s="102">
        <f t="shared" si="3"/>
        <v>0</v>
      </c>
      <c r="O33" s="79">
        <v>2684</v>
      </c>
      <c r="P33" s="79">
        <v>863</v>
      </c>
      <c r="Q33" s="102">
        <f t="shared" si="4"/>
        <v>34.36619718309859</v>
      </c>
      <c r="R33" s="79">
        <v>140</v>
      </c>
      <c r="S33" s="72" t="s">
        <v>91</v>
      </c>
      <c r="T33" s="72"/>
      <c r="U33" s="72"/>
      <c r="V33" s="72"/>
      <c r="W33" s="72" t="s">
        <v>91</v>
      </c>
      <c r="X33" s="72"/>
      <c r="Y33" s="72"/>
      <c r="Z33" s="72"/>
    </row>
    <row r="34" spans="1:26" s="63" customFormat="1" ht="12" customHeight="1">
      <c r="A34" s="64" t="s">
        <v>92</v>
      </c>
      <c r="B34" s="65" t="s">
        <v>143</v>
      </c>
      <c r="C34" s="64" t="s">
        <v>144</v>
      </c>
      <c r="D34" s="79">
        <f t="shared" si="6"/>
        <v>19458</v>
      </c>
      <c r="E34" s="79">
        <f t="shared" si="7"/>
        <v>1303</v>
      </c>
      <c r="F34" s="102">
        <f t="shared" si="0"/>
        <v>6.696474457806557</v>
      </c>
      <c r="G34" s="79">
        <v>1303</v>
      </c>
      <c r="H34" s="79">
        <v>0</v>
      </c>
      <c r="I34" s="79">
        <f t="shared" si="8"/>
        <v>18155</v>
      </c>
      <c r="J34" s="102">
        <f t="shared" si="1"/>
        <v>93.30352554219344</v>
      </c>
      <c r="K34" s="79">
        <v>5538</v>
      </c>
      <c r="L34" s="102">
        <f t="shared" si="2"/>
        <v>28.461301264261486</v>
      </c>
      <c r="M34" s="79">
        <v>0</v>
      </c>
      <c r="N34" s="102">
        <f t="shared" si="3"/>
        <v>0</v>
      </c>
      <c r="O34" s="79">
        <v>12617</v>
      </c>
      <c r="P34" s="79">
        <v>6945</v>
      </c>
      <c r="Q34" s="102">
        <f t="shared" si="4"/>
        <v>64.84222427793196</v>
      </c>
      <c r="R34" s="79">
        <v>429</v>
      </c>
      <c r="S34" s="72" t="s">
        <v>91</v>
      </c>
      <c r="T34" s="72"/>
      <c r="U34" s="72"/>
      <c r="V34" s="72"/>
      <c r="W34" s="72" t="s">
        <v>91</v>
      </c>
      <c r="X34" s="72"/>
      <c r="Y34" s="72"/>
      <c r="Z34" s="72"/>
    </row>
    <row r="35" spans="1:26" s="63" customFormat="1" ht="12" customHeight="1">
      <c r="A35" s="64" t="s">
        <v>92</v>
      </c>
      <c r="B35" s="65" t="s">
        <v>145</v>
      </c>
      <c r="C35" s="64" t="s">
        <v>146</v>
      </c>
      <c r="D35" s="79">
        <f t="shared" si="6"/>
        <v>9727</v>
      </c>
      <c r="E35" s="79">
        <f t="shared" si="7"/>
        <v>705</v>
      </c>
      <c r="F35" s="102">
        <f t="shared" si="0"/>
        <v>7.247866762619512</v>
      </c>
      <c r="G35" s="79">
        <v>705</v>
      </c>
      <c r="H35" s="79">
        <v>0</v>
      </c>
      <c r="I35" s="79">
        <f t="shared" si="8"/>
        <v>9022</v>
      </c>
      <c r="J35" s="102">
        <f t="shared" si="1"/>
        <v>92.75213323738049</v>
      </c>
      <c r="K35" s="79">
        <v>2095</v>
      </c>
      <c r="L35" s="102">
        <f t="shared" si="2"/>
        <v>21.537987046365785</v>
      </c>
      <c r="M35" s="79">
        <v>0</v>
      </c>
      <c r="N35" s="102">
        <f t="shared" si="3"/>
        <v>0</v>
      </c>
      <c r="O35" s="79">
        <v>6927</v>
      </c>
      <c r="P35" s="79">
        <v>2164</v>
      </c>
      <c r="Q35" s="102">
        <f t="shared" si="4"/>
        <v>71.2141461910147</v>
      </c>
      <c r="R35" s="79">
        <v>249</v>
      </c>
      <c r="S35" s="72" t="s">
        <v>91</v>
      </c>
      <c r="T35" s="72"/>
      <c r="U35" s="72"/>
      <c r="V35" s="72"/>
      <c r="W35" s="72" t="s">
        <v>91</v>
      </c>
      <c r="X35" s="72"/>
      <c r="Y35" s="72"/>
      <c r="Z35" s="72"/>
    </row>
    <row r="36" spans="1:26" s="63" customFormat="1" ht="12" customHeight="1">
      <c r="A36" s="64" t="s">
        <v>92</v>
      </c>
      <c r="B36" s="65" t="s">
        <v>147</v>
      </c>
      <c r="C36" s="64" t="s">
        <v>148</v>
      </c>
      <c r="D36" s="79">
        <f t="shared" si="6"/>
        <v>15038</v>
      </c>
      <c r="E36" s="79">
        <f t="shared" si="7"/>
        <v>332</v>
      </c>
      <c r="F36" s="102">
        <f t="shared" si="0"/>
        <v>2.2077403910094424</v>
      </c>
      <c r="G36" s="79">
        <v>332</v>
      </c>
      <c r="H36" s="79">
        <v>0</v>
      </c>
      <c r="I36" s="79">
        <f t="shared" si="8"/>
        <v>14706</v>
      </c>
      <c r="J36" s="102">
        <f t="shared" si="1"/>
        <v>97.79225960899056</v>
      </c>
      <c r="K36" s="79">
        <v>11189</v>
      </c>
      <c r="L36" s="102">
        <f t="shared" si="2"/>
        <v>74.40484106929112</v>
      </c>
      <c r="M36" s="79">
        <v>0</v>
      </c>
      <c r="N36" s="102">
        <f t="shared" si="3"/>
        <v>0</v>
      </c>
      <c r="O36" s="79">
        <v>3517</v>
      </c>
      <c r="P36" s="79">
        <v>833</v>
      </c>
      <c r="Q36" s="102">
        <f t="shared" si="4"/>
        <v>23.38741853969943</v>
      </c>
      <c r="R36" s="79">
        <v>229</v>
      </c>
      <c r="S36" s="72" t="s">
        <v>91</v>
      </c>
      <c r="T36" s="72"/>
      <c r="U36" s="72"/>
      <c r="V36" s="72"/>
      <c r="W36" s="72" t="s">
        <v>91</v>
      </c>
      <c r="X36" s="72"/>
      <c r="Y36" s="72"/>
      <c r="Z36" s="72"/>
    </row>
    <row r="37" spans="1:26" s="63" customFormat="1" ht="12" customHeight="1">
      <c r="A37" s="64" t="s">
        <v>92</v>
      </c>
      <c r="B37" s="65" t="s">
        <v>149</v>
      </c>
      <c r="C37" s="64" t="s">
        <v>150</v>
      </c>
      <c r="D37" s="79">
        <f t="shared" si="6"/>
        <v>23161</v>
      </c>
      <c r="E37" s="79">
        <f t="shared" si="7"/>
        <v>1892</v>
      </c>
      <c r="F37" s="102">
        <f t="shared" si="0"/>
        <v>8.16890462415267</v>
      </c>
      <c r="G37" s="79">
        <v>1892</v>
      </c>
      <c r="H37" s="79">
        <v>0</v>
      </c>
      <c r="I37" s="79">
        <f t="shared" si="8"/>
        <v>21269</v>
      </c>
      <c r="J37" s="102">
        <f t="shared" si="1"/>
        <v>91.83109537584733</v>
      </c>
      <c r="K37" s="79">
        <v>5368</v>
      </c>
      <c r="L37" s="102">
        <f t="shared" si="2"/>
        <v>23.176892189456414</v>
      </c>
      <c r="M37" s="79">
        <v>0</v>
      </c>
      <c r="N37" s="102">
        <f t="shared" si="3"/>
        <v>0</v>
      </c>
      <c r="O37" s="79">
        <v>15901</v>
      </c>
      <c r="P37" s="79">
        <v>7178</v>
      </c>
      <c r="Q37" s="102">
        <f t="shared" si="4"/>
        <v>68.65420318639092</v>
      </c>
      <c r="R37" s="79">
        <v>184</v>
      </c>
      <c r="S37" s="72"/>
      <c r="T37" s="72"/>
      <c r="U37" s="72" t="s">
        <v>91</v>
      </c>
      <c r="V37" s="72"/>
      <c r="W37" s="72"/>
      <c r="X37" s="72"/>
      <c r="Y37" s="72" t="s">
        <v>91</v>
      </c>
      <c r="Z37" s="72"/>
    </row>
    <row r="38" spans="1:26" s="63" customFormat="1" ht="12" customHeight="1">
      <c r="A38" s="64" t="s">
        <v>92</v>
      </c>
      <c r="B38" s="65" t="s">
        <v>151</v>
      </c>
      <c r="C38" s="64" t="s">
        <v>152</v>
      </c>
      <c r="D38" s="79">
        <f t="shared" si="6"/>
        <v>23538</v>
      </c>
      <c r="E38" s="79">
        <f t="shared" si="7"/>
        <v>1489</v>
      </c>
      <c r="F38" s="102">
        <f t="shared" si="0"/>
        <v>6.325941031523493</v>
      </c>
      <c r="G38" s="79">
        <v>1489</v>
      </c>
      <c r="H38" s="79">
        <v>0</v>
      </c>
      <c r="I38" s="79">
        <f t="shared" si="8"/>
        <v>22049</v>
      </c>
      <c r="J38" s="102">
        <f t="shared" si="1"/>
        <v>93.6740589684765</v>
      </c>
      <c r="K38" s="79">
        <v>0</v>
      </c>
      <c r="L38" s="102">
        <f t="shared" si="2"/>
        <v>0</v>
      </c>
      <c r="M38" s="79">
        <v>0</v>
      </c>
      <c r="N38" s="102">
        <f t="shared" si="3"/>
        <v>0</v>
      </c>
      <c r="O38" s="79">
        <v>22049</v>
      </c>
      <c r="P38" s="79">
        <v>10439</v>
      </c>
      <c r="Q38" s="102">
        <f t="shared" si="4"/>
        <v>93.6740589684765</v>
      </c>
      <c r="R38" s="79">
        <v>249</v>
      </c>
      <c r="S38" s="72"/>
      <c r="T38" s="72"/>
      <c r="U38" s="72"/>
      <c r="V38" s="72" t="s">
        <v>91</v>
      </c>
      <c r="W38" s="72"/>
      <c r="X38" s="72"/>
      <c r="Y38" s="72"/>
      <c r="Z38" s="72" t="s">
        <v>91</v>
      </c>
    </row>
    <row r="39" spans="1:26" s="63" customFormat="1" ht="12" customHeight="1">
      <c r="A39" s="64" t="s">
        <v>92</v>
      </c>
      <c r="B39" s="65" t="s">
        <v>153</v>
      </c>
      <c r="C39" s="64" t="s">
        <v>154</v>
      </c>
      <c r="D39" s="79">
        <f t="shared" si="6"/>
        <v>24675</v>
      </c>
      <c r="E39" s="79">
        <f t="shared" si="7"/>
        <v>2912</v>
      </c>
      <c r="F39" s="102">
        <f t="shared" si="0"/>
        <v>11.801418439716311</v>
      </c>
      <c r="G39" s="79">
        <v>2877</v>
      </c>
      <c r="H39" s="79">
        <v>35</v>
      </c>
      <c r="I39" s="79">
        <f t="shared" si="8"/>
        <v>21763</v>
      </c>
      <c r="J39" s="102">
        <f t="shared" si="1"/>
        <v>88.19858156028369</v>
      </c>
      <c r="K39" s="79">
        <v>5055</v>
      </c>
      <c r="L39" s="102">
        <f t="shared" si="2"/>
        <v>20.486322188449847</v>
      </c>
      <c r="M39" s="79">
        <v>0</v>
      </c>
      <c r="N39" s="102">
        <f t="shared" si="3"/>
        <v>0</v>
      </c>
      <c r="O39" s="79">
        <v>16708</v>
      </c>
      <c r="P39" s="79">
        <v>0</v>
      </c>
      <c r="Q39" s="102">
        <f t="shared" si="4"/>
        <v>67.71225937183384</v>
      </c>
      <c r="R39" s="79">
        <v>280</v>
      </c>
      <c r="S39" s="72"/>
      <c r="T39" s="72"/>
      <c r="U39" s="72"/>
      <c r="V39" s="72" t="s">
        <v>91</v>
      </c>
      <c r="W39" s="72"/>
      <c r="X39" s="72"/>
      <c r="Y39" s="72"/>
      <c r="Z39" s="72" t="s">
        <v>91</v>
      </c>
    </row>
    <row r="40" spans="1:26" s="63" customFormat="1" ht="12" customHeight="1">
      <c r="A40" s="64" t="s">
        <v>92</v>
      </c>
      <c r="B40" s="65" t="s">
        <v>155</v>
      </c>
      <c r="C40" s="64" t="s">
        <v>156</v>
      </c>
      <c r="D40" s="79">
        <f t="shared" si="6"/>
        <v>17955</v>
      </c>
      <c r="E40" s="79">
        <f t="shared" si="7"/>
        <v>258</v>
      </c>
      <c r="F40" s="102">
        <f t="shared" si="0"/>
        <v>1.4369256474519632</v>
      </c>
      <c r="G40" s="79">
        <v>258</v>
      </c>
      <c r="H40" s="79"/>
      <c r="I40" s="79">
        <f t="shared" si="8"/>
        <v>17697</v>
      </c>
      <c r="J40" s="102">
        <f t="shared" si="1"/>
        <v>98.56307435254804</v>
      </c>
      <c r="K40" s="79">
        <v>14493</v>
      </c>
      <c r="L40" s="102">
        <f t="shared" si="2"/>
        <v>80.71846282372597</v>
      </c>
      <c r="M40" s="79">
        <v>0</v>
      </c>
      <c r="N40" s="102">
        <f t="shared" si="3"/>
        <v>0</v>
      </c>
      <c r="O40" s="79">
        <v>3204</v>
      </c>
      <c r="P40" s="79">
        <v>485</v>
      </c>
      <c r="Q40" s="102">
        <f t="shared" si="4"/>
        <v>17.844611528822053</v>
      </c>
      <c r="R40" s="79">
        <v>431</v>
      </c>
      <c r="S40" s="72"/>
      <c r="T40" s="72"/>
      <c r="U40" s="72"/>
      <c r="V40" s="72" t="s">
        <v>91</v>
      </c>
      <c r="W40" s="72"/>
      <c r="X40" s="72"/>
      <c r="Y40" s="72"/>
      <c r="Z40" s="72" t="s">
        <v>91</v>
      </c>
    </row>
    <row r="41" spans="1:26" s="63" customFormat="1" ht="12" customHeight="1">
      <c r="A41" s="64" t="s">
        <v>92</v>
      </c>
      <c r="B41" s="65" t="s">
        <v>157</v>
      </c>
      <c r="C41" s="64" t="s">
        <v>158</v>
      </c>
      <c r="D41" s="79">
        <f t="shared" si="6"/>
        <v>7750</v>
      </c>
      <c r="E41" s="79">
        <f t="shared" si="7"/>
        <v>200</v>
      </c>
      <c r="F41" s="102">
        <f t="shared" si="0"/>
        <v>2.5806451612903225</v>
      </c>
      <c r="G41" s="79">
        <v>200</v>
      </c>
      <c r="H41" s="79">
        <v>0</v>
      </c>
      <c r="I41" s="79">
        <f t="shared" si="8"/>
        <v>7550</v>
      </c>
      <c r="J41" s="102">
        <f t="shared" si="1"/>
        <v>97.41935483870968</v>
      </c>
      <c r="K41" s="79">
        <v>5218</v>
      </c>
      <c r="L41" s="102">
        <f t="shared" si="2"/>
        <v>67.32903225806452</v>
      </c>
      <c r="M41" s="79">
        <v>0</v>
      </c>
      <c r="N41" s="102">
        <f t="shared" si="3"/>
        <v>0</v>
      </c>
      <c r="O41" s="79">
        <v>2332</v>
      </c>
      <c r="P41" s="79">
        <v>508</v>
      </c>
      <c r="Q41" s="102">
        <f t="shared" si="4"/>
        <v>30.09032258064516</v>
      </c>
      <c r="R41" s="79">
        <v>675</v>
      </c>
      <c r="S41" s="72"/>
      <c r="T41" s="72"/>
      <c r="U41" s="72"/>
      <c r="V41" s="72" t="s">
        <v>91</v>
      </c>
      <c r="W41" s="72"/>
      <c r="X41" s="72"/>
      <c r="Y41" s="72"/>
      <c r="Z41" s="72" t="s">
        <v>91</v>
      </c>
    </row>
    <row r="42" spans="1:26" s="63" customFormat="1" ht="12" customHeight="1">
      <c r="A42" s="64" t="s">
        <v>92</v>
      </c>
      <c r="B42" s="65" t="s">
        <v>159</v>
      </c>
      <c r="C42" s="64" t="s">
        <v>160</v>
      </c>
      <c r="D42" s="79">
        <f t="shared" si="6"/>
        <v>5378</v>
      </c>
      <c r="E42" s="79">
        <f t="shared" si="7"/>
        <v>174</v>
      </c>
      <c r="F42" s="102">
        <f t="shared" si="0"/>
        <v>3.2354034957233173</v>
      </c>
      <c r="G42" s="79">
        <v>174</v>
      </c>
      <c r="H42" s="79">
        <v>0</v>
      </c>
      <c r="I42" s="79">
        <f t="shared" si="8"/>
        <v>5204</v>
      </c>
      <c r="J42" s="102">
        <f t="shared" si="1"/>
        <v>96.76459650427668</v>
      </c>
      <c r="K42" s="79">
        <v>2898</v>
      </c>
      <c r="L42" s="102">
        <f t="shared" si="2"/>
        <v>53.88620304946077</v>
      </c>
      <c r="M42" s="79"/>
      <c r="N42" s="102">
        <f t="shared" si="3"/>
        <v>0</v>
      </c>
      <c r="O42" s="79">
        <v>2306</v>
      </c>
      <c r="P42" s="79">
        <v>2206</v>
      </c>
      <c r="Q42" s="102">
        <f t="shared" si="4"/>
        <v>42.878393454815914</v>
      </c>
      <c r="R42" s="79">
        <v>116</v>
      </c>
      <c r="S42" s="72" t="s">
        <v>91</v>
      </c>
      <c r="T42" s="72"/>
      <c r="U42" s="72"/>
      <c r="V42" s="72"/>
      <c r="W42" s="72" t="s">
        <v>91</v>
      </c>
      <c r="X42" s="72"/>
      <c r="Y42" s="72"/>
      <c r="Z42" s="72"/>
    </row>
    <row r="43" spans="1:26" s="63" customFormat="1" ht="12" customHeight="1">
      <c r="A43" s="64" t="s">
        <v>92</v>
      </c>
      <c r="B43" s="65" t="s">
        <v>161</v>
      </c>
      <c r="C43" s="64" t="s">
        <v>162</v>
      </c>
      <c r="D43" s="79">
        <f t="shared" si="6"/>
        <v>10321</v>
      </c>
      <c r="E43" s="79">
        <f t="shared" si="7"/>
        <v>1041</v>
      </c>
      <c r="F43" s="102">
        <f t="shared" si="0"/>
        <v>10.086231954267998</v>
      </c>
      <c r="G43" s="79">
        <v>1041</v>
      </c>
      <c r="H43" s="79">
        <v>0</v>
      </c>
      <c r="I43" s="79">
        <f t="shared" si="8"/>
        <v>9280</v>
      </c>
      <c r="J43" s="102">
        <f t="shared" si="1"/>
        <v>89.913768045732</v>
      </c>
      <c r="K43" s="79">
        <v>7237</v>
      </c>
      <c r="L43" s="102">
        <f t="shared" si="2"/>
        <v>70.1191744985951</v>
      </c>
      <c r="M43" s="79">
        <v>0</v>
      </c>
      <c r="N43" s="102">
        <f t="shared" si="3"/>
        <v>0</v>
      </c>
      <c r="O43" s="79">
        <v>2043</v>
      </c>
      <c r="P43" s="79">
        <v>1022</v>
      </c>
      <c r="Q43" s="102">
        <f t="shared" si="4"/>
        <v>19.794593547136905</v>
      </c>
      <c r="R43" s="79">
        <v>174</v>
      </c>
      <c r="S43" s="72" t="s">
        <v>91</v>
      </c>
      <c r="T43" s="72"/>
      <c r="U43" s="72"/>
      <c r="V43" s="72"/>
      <c r="W43" s="72" t="s">
        <v>91</v>
      </c>
      <c r="X43" s="72"/>
      <c r="Y43" s="72"/>
      <c r="Z43" s="72"/>
    </row>
    <row r="44" spans="1:26" s="63" customFormat="1" ht="12" customHeight="1">
      <c r="A44" s="64" t="s">
        <v>92</v>
      </c>
      <c r="B44" s="65" t="s">
        <v>163</v>
      </c>
      <c r="C44" s="64" t="s">
        <v>164</v>
      </c>
      <c r="D44" s="79">
        <f t="shared" si="6"/>
        <v>4327</v>
      </c>
      <c r="E44" s="79">
        <f t="shared" si="7"/>
        <v>636</v>
      </c>
      <c r="F44" s="102">
        <f t="shared" si="0"/>
        <v>14.69840536168246</v>
      </c>
      <c r="G44" s="79">
        <v>636</v>
      </c>
      <c r="H44" s="79">
        <v>0</v>
      </c>
      <c r="I44" s="79">
        <f t="shared" si="8"/>
        <v>3691</v>
      </c>
      <c r="J44" s="102">
        <f t="shared" si="1"/>
        <v>85.30159463831754</v>
      </c>
      <c r="K44" s="79">
        <v>0</v>
      </c>
      <c r="L44" s="102">
        <f t="shared" si="2"/>
        <v>0</v>
      </c>
      <c r="M44" s="79">
        <v>0</v>
      </c>
      <c r="N44" s="102">
        <f t="shared" si="3"/>
        <v>0</v>
      </c>
      <c r="O44" s="79">
        <v>3691</v>
      </c>
      <c r="P44" s="79">
        <v>2718</v>
      </c>
      <c r="Q44" s="102">
        <f t="shared" si="4"/>
        <v>85.30159463831754</v>
      </c>
      <c r="R44" s="79">
        <v>23</v>
      </c>
      <c r="S44" s="72" t="s">
        <v>91</v>
      </c>
      <c r="T44" s="72"/>
      <c r="U44" s="72"/>
      <c r="V44" s="72"/>
      <c r="W44" s="72" t="s">
        <v>91</v>
      </c>
      <c r="X44" s="72"/>
      <c r="Y44" s="72"/>
      <c r="Z44" s="72"/>
    </row>
    <row r="45" spans="1:26" s="63" customFormat="1" ht="12" customHeight="1">
      <c r="A45" s="64" t="s">
        <v>92</v>
      </c>
      <c r="B45" s="65" t="s">
        <v>165</v>
      </c>
      <c r="C45" s="64" t="s">
        <v>166</v>
      </c>
      <c r="D45" s="79">
        <f t="shared" si="6"/>
        <v>11767</v>
      </c>
      <c r="E45" s="79">
        <f t="shared" si="7"/>
        <v>1474</v>
      </c>
      <c r="F45" s="102">
        <f t="shared" si="0"/>
        <v>12.526557321322343</v>
      </c>
      <c r="G45" s="79">
        <v>1474</v>
      </c>
      <c r="H45" s="79">
        <v>0</v>
      </c>
      <c r="I45" s="79">
        <f t="shared" si="8"/>
        <v>10293</v>
      </c>
      <c r="J45" s="102">
        <f t="shared" si="1"/>
        <v>87.47344267867766</v>
      </c>
      <c r="K45" s="79">
        <v>7423</v>
      </c>
      <c r="L45" s="102">
        <f t="shared" si="2"/>
        <v>63.08319877623864</v>
      </c>
      <c r="M45" s="79">
        <v>0</v>
      </c>
      <c r="N45" s="102">
        <f t="shared" si="3"/>
        <v>0</v>
      </c>
      <c r="O45" s="79">
        <v>2870</v>
      </c>
      <c r="P45" s="79">
        <v>1950</v>
      </c>
      <c r="Q45" s="102">
        <f t="shared" si="4"/>
        <v>24.390243902439025</v>
      </c>
      <c r="R45" s="79">
        <v>61</v>
      </c>
      <c r="S45" s="72" t="s">
        <v>91</v>
      </c>
      <c r="T45" s="72"/>
      <c r="U45" s="72"/>
      <c r="V45" s="72"/>
      <c r="W45" s="72" t="s">
        <v>91</v>
      </c>
      <c r="X45" s="72"/>
      <c r="Y45" s="72"/>
      <c r="Z45" s="72"/>
    </row>
    <row r="46" spans="1:26" s="63" customFormat="1" ht="12" customHeight="1">
      <c r="A46" s="64" t="s">
        <v>92</v>
      </c>
      <c r="B46" s="65" t="s">
        <v>167</v>
      </c>
      <c r="C46" s="64" t="s">
        <v>168</v>
      </c>
      <c r="D46" s="79">
        <f t="shared" si="6"/>
        <v>9257</v>
      </c>
      <c r="E46" s="79">
        <f t="shared" si="7"/>
        <v>1905</v>
      </c>
      <c r="F46" s="102">
        <f t="shared" si="0"/>
        <v>20.57902128119261</v>
      </c>
      <c r="G46" s="79">
        <v>1905</v>
      </c>
      <c r="H46" s="79">
        <v>0</v>
      </c>
      <c r="I46" s="79">
        <f t="shared" si="8"/>
        <v>7352</v>
      </c>
      <c r="J46" s="102">
        <f t="shared" si="1"/>
        <v>79.42097871880739</v>
      </c>
      <c r="K46" s="79">
        <v>0</v>
      </c>
      <c r="L46" s="102">
        <f t="shared" si="2"/>
        <v>0</v>
      </c>
      <c r="M46" s="79">
        <v>0</v>
      </c>
      <c r="N46" s="102">
        <f t="shared" si="3"/>
        <v>0</v>
      </c>
      <c r="O46" s="79">
        <v>7352</v>
      </c>
      <c r="P46" s="79">
        <v>6493</v>
      </c>
      <c r="Q46" s="102">
        <f t="shared" si="4"/>
        <v>79.42097871880739</v>
      </c>
      <c r="R46" s="79">
        <v>58</v>
      </c>
      <c r="S46" s="72" t="s">
        <v>91</v>
      </c>
      <c r="T46" s="72"/>
      <c r="U46" s="72"/>
      <c r="V46" s="72"/>
      <c r="W46" s="72" t="s">
        <v>91</v>
      </c>
      <c r="X46" s="72"/>
      <c r="Y46" s="72"/>
      <c r="Z46" s="72"/>
    </row>
    <row r="47" spans="1:26" s="63" customFormat="1" ht="12" customHeight="1">
      <c r="A47" s="64" t="s">
        <v>92</v>
      </c>
      <c r="B47" s="65" t="s">
        <v>169</v>
      </c>
      <c r="C47" s="64" t="s">
        <v>170</v>
      </c>
      <c r="D47" s="79">
        <f t="shared" si="6"/>
        <v>2451</v>
      </c>
      <c r="E47" s="79">
        <f t="shared" si="7"/>
        <v>173</v>
      </c>
      <c r="F47" s="102">
        <f t="shared" si="0"/>
        <v>7.058343533251733</v>
      </c>
      <c r="G47" s="79">
        <v>173</v>
      </c>
      <c r="H47" s="79">
        <v>0</v>
      </c>
      <c r="I47" s="79">
        <f t="shared" si="8"/>
        <v>2278</v>
      </c>
      <c r="J47" s="102">
        <f t="shared" si="1"/>
        <v>92.94165646674827</v>
      </c>
      <c r="K47" s="79">
        <v>0</v>
      </c>
      <c r="L47" s="102">
        <f t="shared" si="2"/>
        <v>0</v>
      </c>
      <c r="M47" s="79">
        <v>0</v>
      </c>
      <c r="N47" s="102">
        <f t="shared" si="3"/>
        <v>0</v>
      </c>
      <c r="O47" s="79">
        <v>2278</v>
      </c>
      <c r="P47" s="79">
        <v>2055</v>
      </c>
      <c r="Q47" s="102">
        <f t="shared" si="4"/>
        <v>92.94165646674827</v>
      </c>
      <c r="R47" s="79">
        <v>19</v>
      </c>
      <c r="S47" s="72" t="s">
        <v>91</v>
      </c>
      <c r="T47" s="72"/>
      <c r="U47" s="72"/>
      <c r="V47" s="72"/>
      <c r="W47" s="72" t="s">
        <v>91</v>
      </c>
      <c r="X47" s="72"/>
      <c r="Y47" s="72"/>
      <c r="Z47" s="72"/>
    </row>
    <row r="48" spans="1:26" s="63" customFormat="1" ht="12" customHeight="1">
      <c r="A48" s="64" t="s">
        <v>92</v>
      </c>
      <c r="B48" s="65" t="s">
        <v>171</v>
      </c>
      <c r="C48" s="64" t="s">
        <v>172</v>
      </c>
      <c r="D48" s="79">
        <f t="shared" si="6"/>
        <v>18326</v>
      </c>
      <c r="E48" s="79">
        <f t="shared" si="7"/>
        <v>2519</v>
      </c>
      <c r="F48" s="102">
        <f t="shared" si="0"/>
        <v>13.745498199279712</v>
      </c>
      <c r="G48" s="79">
        <v>2519</v>
      </c>
      <c r="H48" s="79">
        <v>0</v>
      </c>
      <c r="I48" s="79">
        <f t="shared" si="8"/>
        <v>15807</v>
      </c>
      <c r="J48" s="102">
        <f t="shared" si="1"/>
        <v>86.25450180072029</v>
      </c>
      <c r="K48" s="79">
        <v>10935</v>
      </c>
      <c r="L48" s="102">
        <f t="shared" si="2"/>
        <v>59.66932227436429</v>
      </c>
      <c r="M48" s="79">
        <v>0</v>
      </c>
      <c r="N48" s="102">
        <f t="shared" si="3"/>
        <v>0</v>
      </c>
      <c r="O48" s="79">
        <v>4872</v>
      </c>
      <c r="P48" s="79">
        <v>3438</v>
      </c>
      <c r="Q48" s="102">
        <f t="shared" si="4"/>
        <v>26.585179526355994</v>
      </c>
      <c r="R48" s="79">
        <v>442</v>
      </c>
      <c r="S48" s="72" t="s">
        <v>91</v>
      </c>
      <c r="T48" s="72"/>
      <c r="U48" s="72"/>
      <c r="V48" s="72"/>
      <c r="W48" s="72" t="s">
        <v>91</v>
      </c>
      <c r="X48" s="72"/>
      <c r="Y48" s="72"/>
      <c r="Z48" s="72"/>
    </row>
    <row r="49" spans="1:26" s="63" customFormat="1" ht="12" customHeight="1">
      <c r="A49" s="64" t="s">
        <v>92</v>
      </c>
      <c r="B49" s="65" t="s">
        <v>173</v>
      </c>
      <c r="C49" s="64" t="s">
        <v>174</v>
      </c>
      <c r="D49" s="79">
        <f t="shared" si="6"/>
        <v>1711</v>
      </c>
      <c r="E49" s="79">
        <f t="shared" si="7"/>
        <v>117</v>
      </c>
      <c r="F49" s="102">
        <f t="shared" si="0"/>
        <v>6.838106370543542</v>
      </c>
      <c r="G49" s="79">
        <v>117</v>
      </c>
      <c r="H49" s="79">
        <v>0</v>
      </c>
      <c r="I49" s="79">
        <f t="shared" si="8"/>
        <v>1594</v>
      </c>
      <c r="J49" s="102">
        <f t="shared" si="1"/>
        <v>93.16189362945646</v>
      </c>
      <c r="K49" s="79">
        <v>1437</v>
      </c>
      <c r="L49" s="102">
        <f t="shared" si="2"/>
        <v>83.98597311513734</v>
      </c>
      <c r="M49" s="79">
        <v>0</v>
      </c>
      <c r="N49" s="102">
        <f t="shared" si="3"/>
        <v>0</v>
      </c>
      <c r="O49" s="79">
        <v>157</v>
      </c>
      <c r="P49" s="79">
        <v>14</v>
      </c>
      <c r="Q49" s="102">
        <f t="shared" si="4"/>
        <v>9.175920514319111</v>
      </c>
      <c r="R49" s="79">
        <v>21</v>
      </c>
      <c r="S49" s="72" t="s">
        <v>91</v>
      </c>
      <c r="T49" s="72"/>
      <c r="U49" s="72"/>
      <c r="V49" s="72"/>
      <c r="W49" s="72"/>
      <c r="X49" s="72"/>
      <c r="Y49" s="72"/>
      <c r="Z49" s="72" t="s">
        <v>91</v>
      </c>
    </row>
  </sheetData>
  <sheetProtection/>
  <mergeCells count="25">
    <mergeCell ref="H4:H5"/>
    <mergeCell ref="S2:V3"/>
    <mergeCell ref="Q4:Q5"/>
    <mergeCell ref="T4:T5"/>
    <mergeCell ref="S4:S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175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60" t="s">
        <v>56</v>
      </c>
      <c r="B2" s="158" t="s">
        <v>57</v>
      </c>
      <c r="C2" s="162" t="s">
        <v>58</v>
      </c>
      <c r="D2" s="88" t="s">
        <v>176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177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50" t="s">
        <v>178</v>
      </c>
      <c r="AG2" s="151"/>
      <c r="AH2" s="151"/>
      <c r="AI2" s="152"/>
      <c r="AJ2" s="150" t="s">
        <v>179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65" t="s">
        <v>180</v>
      </c>
      <c r="AU2" s="158"/>
      <c r="AV2" s="158"/>
      <c r="AW2" s="158"/>
      <c r="AX2" s="158"/>
      <c r="AY2" s="158"/>
      <c r="AZ2" s="150" t="s">
        <v>181</v>
      </c>
      <c r="BA2" s="151"/>
      <c r="BB2" s="151"/>
      <c r="BC2" s="152"/>
    </row>
    <row r="3" spans="1:55" s="54" customFormat="1" ht="26.25" customHeight="1">
      <c r="A3" s="159"/>
      <c r="B3" s="159"/>
      <c r="C3" s="159"/>
      <c r="D3" s="93" t="s">
        <v>182</v>
      </c>
      <c r="E3" s="153" t="s">
        <v>183</v>
      </c>
      <c r="F3" s="151"/>
      <c r="G3" s="152"/>
      <c r="H3" s="154" t="s">
        <v>184</v>
      </c>
      <c r="I3" s="155"/>
      <c r="J3" s="156"/>
      <c r="K3" s="153" t="s">
        <v>185</v>
      </c>
      <c r="L3" s="155"/>
      <c r="M3" s="156"/>
      <c r="N3" s="93" t="s">
        <v>182</v>
      </c>
      <c r="O3" s="153" t="s">
        <v>186</v>
      </c>
      <c r="P3" s="163"/>
      <c r="Q3" s="163"/>
      <c r="R3" s="163"/>
      <c r="S3" s="163"/>
      <c r="T3" s="163"/>
      <c r="U3" s="164"/>
      <c r="V3" s="153" t="s">
        <v>187</v>
      </c>
      <c r="W3" s="163"/>
      <c r="X3" s="163"/>
      <c r="Y3" s="163"/>
      <c r="Z3" s="163"/>
      <c r="AA3" s="163"/>
      <c r="AB3" s="164"/>
      <c r="AC3" s="94" t="s">
        <v>188</v>
      </c>
      <c r="AD3" s="91"/>
      <c r="AE3" s="92"/>
      <c r="AF3" s="157" t="s">
        <v>182</v>
      </c>
      <c r="AG3" s="158" t="s">
        <v>190</v>
      </c>
      <c r="AH3" s="158" t="s">
        <v>192</v>
      </c>
      <c r="AI3" s="158" t="s">
        <v>193</v>
      </c>
      <c r="AJ3" s="159" t="s">
        <v>64</v>
      </c>
      <c r="AK3" s="158" t="s">
        <v>195</v>
      </c>
      <c r="AL3" s="158" t="s">
        <v>196</v>
      </c>
      <c r="AM3" s="158" t="s">
        <v>197</v>
      </c>
      <c r="AN3" s="158" t="s">
        <v>192</v>
      </c>
      <c r="AO3" s="158" t="s">
        <v>193</v>
      </c>
      <c r="AP3" s="158" t="s">
        <v>198</v>
      </c>
      <c r="AQ3" s="158" t="s">
        <v>199</v>
      </c>
      <c r="AR3" s="158" t="s">
        <v>200</v>
      </c>
      <c r="AS3" s="158" t="s">
        <v>201</v>
      </c>
      <c r="AT3" s="157" t="s">
        <v>64</v>
      </c>
      <c r="AU3" s="158" t="s">
        <v>195</v>
      </c>
      <c r="AV3" s="158" t="s">
        <v>196</v>
      </c>
      <c r="AW3" s="158" t="s">
        <v>197</v>
      </c>
      <c r="AX3" s="158" t="s">
        <v>192</v>
      </c>
      <c r="AY3" s="158" t="s">
        <v>193</v>
      </c>
      <c r="AZ3" s="157" t="s">
        <v>64</v>
      </c>
      <c r="BA3" s="158" t="s">
        <v>190</v>
      </c>
      <c r="BB3" s="158" t="s">
        <v>192</v>
      </c>
      <c r="BC3" s="158" t="s">
        <v>193</v>
      </c>
    </row>
    <row r="4" spans="1:55" s="54" customFormat="1" ht="26.25" customHeight="1">
      <c r="A4" s="159"/>
      <c r="B4" s="159"/>
      <c r="C4" s="159"/>
      <c r="D4" s="93"/>
      <c r="E4" s="93" t="s">
        <v>64</v>
      </c>
      <c r="F4" s="95" t="s">
        <v>202</v>
      </c>
      <c r="G4" s="95" t="s">
        <v>203</v>
      </c>
      <c r="H4" s="93" t="s">
        <v>64</v>
      </c>
      <c r="I4" s="95" t="s">
        <v>202</v>
      </c>
      <c r="J4" s="95" t="s">
        <v>203</v>
      </c>
      <c r="K4" s="93" t="s">
        <v>64</v>
      </c>
      <c r="L4" s="95" t="s">
        <v>202</v>
      </c>
      <c r="M4" s="95" t="s">
        <v>203</v>
      </c>
      <c r="N4" s="93"/>
      <c r="O4" s="93" t="s">
        <v>64</v>
      </c>
      <c r="P4" s="95" t="s">
        <v>190</v>
      </c>
      <c r="Q4" s="74" t="s">
        <v>192</v>
      </c>
      <c r="R4" s="74" t="s">
        <v>193</v>
      </c>
      <c r="S4" s="95" t="s">
        <v>205</v>
      </c>
      <c r="T4" s="95" t="s">
        <v>207</v>
      </c>
      <c r="U4" s="95" t="s">
        <v>209</v>
      </c>
      <c r="V4" s="93" t="s">
        <v>64</v>
      </c>
      <c r="W4" s="95" t="s">
        <v>190</v>
      </c>
      <c r="X4" s="74" t="s">
        <v>192</v>
      </c>
      <c r="Y4" s="74" t="s">
        <v>193</v>
      </c>
      <c r="Z4" s="95" t="s">
        <v>205</v>
      </c>
      <c r="AA4" s="95" t="s">
        <v>207</v>
      </c>
      <c r="AB4" s="95" t="s">
        <v>209</v>
      </c>
      <c r="AC4" s="93" t="s">
        <v>64</v>
      </c>
      <c r="AD4" s="95" t="s">
        <v>202</v>
      </c>
      <c r="AE4" s="95" t="s">
        <v>203</v>
      </c>
      <c r="AF4" s="157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7"/>
      <c r="AU4" s="159"/>
      <c r="AV4" s="159"/>
      <c r="AW4" s="159"/>
      <c r="AX4" s="159"/>
      <c r="AY4" s="159"/>
      <c r="AZ4" s="157"/>
      <c r="BA4" s="159"/>
      <c r="BB4" s="159"/>
      <c r="BC4" s="159"/>
    </row>
    <row r="5" spans="1:55" s="66" customFormat="1" ht="23.25" customHeight="1">
      <c r="A5" s="159"/>
      <c r="B5" s="159"/>
      <c r="C5" s="15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9"/>
      <c r="AM5" s="73"/>
      <c r="AN5" s="73"/>
      <c r="AO5" s="73"/>
      <c r="AP5" s="73"/>
      <c r="AQ5" s="73"/>
      <c r="AR5" s="73"/>
      <c r="AS5" s="73"/>
      <c r="AT5" s="73"/>
      <c r="AU5" s="73"/>
      <c r="AV5" s="159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61"/>
      <c r="B6" s="161"/>
      <c r="C6" s="161"/>
      <c r="D6" s="100" t="s">
        <v>210</v>
      </c>
      <c r="E6" s="100" t="s">
        <v>210</v>
      </c>
      <c r="F6" s="100" t="s">
        <v>210</v>
      </c>
      <c r="G6" s="100" t="s">
        <v>210</v>
      </c>
      <c r="H6" s="100" t="s">
        <v>210</v>
      </c>
      <c r="I6" s="100" t="s">
        <v>210</v>
      </c>
      <c r="J6" s="100" t="s">
        <v>210</v>
      </c>
      <c r="K6" s="100" t="s">
        <v>210</v>
      </c>
      <c r="L6" s="100" t="s">
        <v>210</v>
      </c>
      <c r="M6" s="100" t="s">
        <v>210</v>
      </c>
      <c r="N6" s="100" t="s">
        <v>210</v>
      </c>
      <c r="O6" s="100" t="s">
        <v>210</v>
      </c>
      <c r="P6" s="100" t="s">
        <v>210</v>
      </c>
      <c r="Q6" s="100" t="s">
        <v>210</v>
      </c>
      <c r="R6" s="100" t="s">
        <v>210</v>
      </c>
      <c r="S6" s="100" t="s">
        <v>210</v>
      </c>
      <c r="T6" s="100" t="s">
        <v>210</v>
      </c>
      <c r="U6" s="100" t="s">
        <v>210</v>
      </c>
      <c r="V6" s="100" t="s">
        <v>210</v>
      </c>
      <c r="W6" s="100" t="s">
        <v>210</v>
      </c>
      <c r="X6" s="100" t="s">
        <v>210</v>
      </c>
      <c r="Y6" s="100" t="s">
        <v>210</v>
      </c>
      <c r="Z6" s="100" t="s">
        <v>210</v>
      </c>
      <c r="AA6" s="100" t="s">
        <v>210</v>
      </c>
      <c r="AB6" s="100" t="s">
        <v>210</v>
      </c>
      <c r="AC6" s="100" t="s">
        <v>210</v>
      </c>
      <c r="AD6" s="100" t="s">
        <v>210</v>
      </c>
      <c r="AE6" s="100" t="s">
        <v>210</v>
      </c>
      <c r="AF6" s="101" t="s">
        <v>211</v>
      </c>
      <c r="AG6" s="101" t="s">
        <v>211</v>
      </c>
      <c r="AH6" s="101" t="s">
        <v>211</v>
      </c>
      <c r="AI6" s="101" t="s">
        <v>211</v>
      </c>
      <c r="AJ6" s="101" t="s">
        <v>211</v>
      </c>
      <c r="AK6" s="101" t="s">
        <v>211</v>
      </c>
      <c r="AL6" s="101" t="s">
        <v>211</v>
      </c>
      <c r="AM6" s="101" t="s">
        <v>211</v>
      </c>
      <c r="AN6" s="101" t="s">
        <v>211</v>
      </c>
      <c r="AO6" s="101" t="s">
        <v>211</v>
      </c>
      <c r="AP6" s="101" t="s">
        <v>211</v>
      </c>
      <c r="AQ6" s="101" t="s">
        <v>211</v>
      </c>
      <c r="AR6" s="101" t="s">
        <v>211</v>
      </c>
      <c r="AS6" s="101" t="s">
        <v>211</v>
      </c>
      <c r="AT6" s="101" t="s">
        <v>211</v>
      </c>
      <c r="AU6" s="101" t="s">
        <v>211</v>
      </c>
      <c r="AV6" s="101" t="s">
        <v>211</v>
      </c>
      <c r="AW6" s="101" t="s">
        <v>211</v>
      </c>
      <c r="AX6" s="101" t="s">
        <v>211</v>
      </c>
      <c r="AY6" s="101" t="s">
        <v>211</v>
      </c>
      <c r="AZ6" s="101" t="s">
        <v>211</v>
      </c>
      <c r="BA6" s="101" t="s">
        <v>211</v>
      </c>
      <c r="BB6" s="101" t="s">
        <v>211</v>
      </c>
      <c r="BC6" s="101" t="s">
        <v>211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SUM(D8:D49)</f>
        <v>637362</v>
      </c>
      <c r="E7" s="84">
        <f t="shared" si="0"/>
        <v>6768</v>
      </c>
      <c r="F7" s="84">
        <f t="shared" si="0"/>
        <v>6759</v>
      </c>
      <c r="G7" s="84">
        <f t="shared" si="0"/>
        <v>9</v>
      </c>
      <c r="H7" s="84">
        <f t="shared" si="0"/>
        <v>34104</v>
      </c>
      <c r="I7" s="84">
        <f t="shared" si="0"/>
        <v>34104</v>
      </c>
      <c r="J7" s="84">
        <f t="shared" si="0"/>
        <v>0</v>
      </c>
      <c r="K7" s="84">
        <f t="shared" si="0"/>
        <v>596490</v>
      </c>
      <c r="L7" s="84">
        <f t="shared" si="0"/>
        <v>64303</v>
      </c>
      <c r="M7" s="84">
        <f t="shared" si="0"/>
        <v>532187</v>
      </c>
      <c r="N7" s="84">
        <f t="shared" si="0"/>
        <v>637849</v>
      </c>
      <c r="O7" s="84">
        <f t="shared" si="0"/>
        <v>105166</v>
      </c>
      <c r="P7" s="84">
        <f t="shared" si="0"/>
        <v>105166</v>
      </c>
      <c r="Q7" s="84">
        <f t="shared" si="0"/>
        <v>0</v>
      </c>
      <c r="R7" s="84">
        <f t="shared" si="0"/>
        <v>0</v>
      </c>
      <c r="S7" s="84">
        <f t="shared" si="0"/>
        <v>0</v>
      </c>
      <c r="T7" s="84">
        <f t="shared" si="0"/>
        <v>0</v>
      </c>
      <c r="U7" s="84">
        <f t="shared" si="0"/>
        <v>0</v>
      </c>
      <c r="V7" s="84">
        <f t="shared" si="0"/>
        <v>532196</v>
      </c>
      <c r="W7" s="84">
        <f t="shared" si="0"/>
        <v>532187</v>
      </c>
      <c r="X7" s="84">
        <f t="shared" si="0"/>
        <v>0</v>
      </c>
      <c r="Y7" s="84">
        <f t="shared" si="0"/>
        <v>0</v>
      </c>
      <c r="Z7" s="84">
        <f t="shared" si="0"/>
        <v>0</v>
      </c>
      <c r="AA7" s="84">
        <f t="shared" si="0"/>
        <v>9</v>
      </c>
      <c r="AB7" s="84">
        <f t="shared" si="0"/>
        <v>0</v>
      </c>
      <c r="AC7" s="84">
        <f t="shared" si="0"/>
        <v>487</v>
      </c>
      <c r="AD7" s="84">
        <f t="shared" si="0"/>
        <v>487</v>
      </c>
      <c r="AE7" s="84">
        <f t="shared" si="0"/>
        <v>0</v>
      </c>
      <c r="AF7" s="84">
        <f t="shared" si="0"/>
        <v>18516</v>
      </c>
      <c r="AG7" s="84">
        <f t="shared" si="0"/>
        <v>18516</v>
      </c>
      <c r="AH7" s="84">
        <f t="shared" si="0"/>
        <v>0</v>
      </c>
      <c r="AI7" s="84">
        <f t="shared" si="0"/>
        <v>0</v>
      </c>
      <c r="AJ7" s="84">
        <f aca="true" t="shared" si="1" ref="AJ7:BC7">SUM(AJ8:AJ49)</f>
        <v>28657</v>
      </c>
      <c r="AK7" s="84">
        <f t="shared" si="1"/>
        <v>10367</v>
      </c>
      <c r="AL7" s="84">
        <f t="shared" si="1"/>
        <v>408</v>
      </c>
      <c r="AM7" s="84">
        <f t="shared" si="1"/>
        <v>14843</v>
      </c>
      <c r="AN7" s="84">
        <f t="shared" si="1"/>
        <v>992</v>
      </c>
      <c r="AO7" s="84">
        <f t="shared" si="1"/>
        <v>0</v>
      </c>
      <c r="AP7" s="84">
        <f t="shared" si="1"/>
        <v>245</v>
      </c>
      <c r="AQ7" s="84">
        <f t="shared" si="1"/>
        <v>80</v>
      </c>
      <c r="AR7" s="84">
        <f t="shared" si="1"/>
        <v>0</v>
      </c>
      <c r="AS7" s="84">
        <f t="shared" si="1"/>
        <v>1722</v>
      </c>
      <c r="AT7" s="84">
        <f t="shared" si="1"/>
        <v>993</v>
      </c>
      <c r="AU7" s="84">
        <f t="shared" si="1"/>
        <v>634</v>
      </c>
      <c r="AV7" s="84">
        <f t="shared" si="1"/>
        <v>0</v>
      </c>
      <c r="AW7" s="84">
        <f t="shared" si="1"/>
        <v>359</v>
      </c>
      <c r="AX7" s="84">
        <f t="shared" si="1"/>
        <v>0</v>
      </c>
      <c r="AY7" s="84">
        <f t="shared" si="1"/>
        <v>0</v>
      </c>
      <c r="AZ7" s="84">
        <f t="shared" si="1"/>
        <v>754</v>
      </c>
      <c r="BA7" s="84">
        <f t="shared" si="1"/>
        <v>754</v>
      </c>
      <c r="BB7" s="84">
        <f t="shared" si="1"/>
        <v>0</v>
      </c>
      <c r="BC7" s="84">
        <f t="shared" si="1"/>
        <v>0</v>
      </c>
    </row>
    <row r="8" spans="1:55" s="63" customFormat="1" ht="12" customHeight="1">
      <c r="A8" s="123" t="s">
        <v>85</v>
      </c>
      <c r="B8" s="124" t="s">
        <v>212</v>
      </c>
      <c r="C8" s="123" t="s">
        <v>213</v>
      </c>
      <c r="D8" s="78">
        <f aca="true" t="shared" si="2" ref="D8:D49">SUM(E8,+H8,+K8)</f>
        <v>59296</v>
      </c>
      <c r="E8" s="78">
        <f aca="true" t="shared" si="3" ref="E8:E49">SUM(F8:G8)</f>
        <v>1899</v>
      </c>
      <c r="F8" s="78">
        <v>1899</v>
      </c>
      <c r="G8" s="78">
        <v>0</v>
      </c>
      <c r="H8" s="78">
        <f aca="true" t="shared" si="4" ref="H8:H49">SUM(I8:J8)</f>
        <v>5166</v>
      </c>
      <c r="I8" s="78">
        <v>5166</v>
      </c>
      <c r="J8" s="78">
        <v>0</v>
      </c>
      <c r="K8" s="78">
        <f aca="true" t="shared" si="5" ref="K8:K49">SUM(L8:M8)</f>
        <v>52231</v>
      </c>
      <c r="L8" s="78">
        <v>0</v>
      </c>
      <c r="M8" s="78">
        <v>52231</v>
      </c>
      <c r="N8" s="78">
        <f aca="true" t="shared" si="6" ref="N8:N49">SUM(O8,+V8,+AC8)</f>
        <v>59296</v>
      </c>
      <c r="O8" s="78">
        <f aca="true" t="shared" si="7" ref="O8:O49">SUM(P8:U8)</f>
        <v>7065</v>
      </c>
      <c r="P8" s="78">
        <v>7065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8" ref="V8:V49">SUM(W8:AB8)</f>
        <v>52231</v>
      </c>
      <c r="W8" s="78">
        <v>52231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f aca="true" t="shared" si="9" ref="AC8:AC49">SUM(AD8:AE8)</f>
        <v>0</v>
      </c>
      <c r="AD8" s="78">
        <v>0</v>
      </c>
      <c r="AE8" s="78">
        <v>0</v>
      </c>
      <c r="AF8" s="78">
        <f aca="true" t="shared" si="10" ref="AF8:AF49">SUM(AG8:AI8)</f>
        <v>2842</v>
      </c>
      <c r="AG8" s="78">
        <v>2842</v>
      </c>
      <c r="AH8" s="78">
        <v>0</v>
      </c>
      <c r="AI8" s="78">
        <v>0</v>
      </c>
      <c r="AJ8" s="78">
        <f aca="true" t="shared" si="11" ref="AJ8:AJ49">SUM(AK8:AS8)</f>
        <v>2842</v>
      </c>
      <c r="AK8" s="78">
        <v>0</v>
      </c>
      <c r="AL8" s="78">
        <v>0</v>
      </c>
      <c r="AM8" s="78">
        <v>2842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f aca="true" t="shared" si="12" ref="AT8:AT49">SUM(AU8:AY8)</f>
        <v>284</v>
      </c>
      <c r="AU8" s="78">
        <v>0</v>
      </c>
      <c r="AV8" s="78">
        <v>0</v>
      </c>
      <c r="AW8" s="78">
        <v>284</v>
      </c>
      <c r="AX8" s="78">
        <v>0</v>
      </c>
      <c r="AY8" s="78">
        <v>0</v>
      </c>
      <c r="AZ8" s="78">
        <f aca="true" t="shared" si="13" ref="AZ8:AZ49">SUM(BA8:BC8)</f>
        <v>0</v>
      </c>
      <c r="BA8" s="78">
        <v>0</v>
      </c>
      <c r="BB8" s="78">
        <v>0</v>
      </c>
      <c r="BC8" s="78">
        <v>0</v>
      </c>
    </row>
    <row r="9" spans="1:55" s="63" customFormat="1" ht="12" customHeight="1">
      <c r="A9" s="123" t="s">
        <v>85</v>
      </c>
      <c r="B9" s="125" t="s">
        <v>214</v>
      </c>
      <c r="C9" s="123" t="s">
        <v>215</v>
      </c>
      <c r="D9" s="78">
        <f t="shared" si="2"/>
        <v>34394</v>
      </c>
      <c r="E9" s="78">
        <f t="shared" si="3"/>
        <v>0</v>
      </c>
      <c r="F9" s="78">
        <v>0</v>
      </c>
      <c r="G9" s="78">
        <v>0</v>
      </c>
      <c r="H9" s="78">
        <f t="shared" si="4"/>
        <v>0</v>
      </c>
      <c r="I9" s="78">
        <v>0</v>
      </c>
      <c r="J9" s="78">
        <v>0</v>
      </c>
      <c r="K9" s="78">
        <f t="shared" si="5"/>
        <v>34394</v>
      </c>
      <c r="L9" s="78">
        <v>3426</v>
      </c>
      <c r="M9" s="78">
        <v>30968</v>
      </c>
      <c r="N9" s="78">
        <f t="shared" si="6"/>
        <v>34422</v>
      </c>
      <c r="O9" s="78">
        <f t="shared" si="7"/>
        <v>3426</v>
      </c>
      <c r="P9" s="78">
        <v>3426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f t="shared" si="8"/>
        <v>30968</v>
      </c>
      <c r="W9" s="78">
        <v>30968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f t="shared" si="9"/>
        <v>28</v>
      </c>
      <c r="AD9" s="78">
        <v>28</v>
      </c>
      <c r="AE9" s="78">
        <v>0</v>
      </c>
      <c r="AF9" s="78">
        <f t="shared" si="10"/>
        <v>894</v>
      </c>
      <c r="AG9" s="78">
        <v>894</v>
      </c>
      <c r="AH9" s="78">
        <v>0</v>
      </c>
      <c r="AI9" s="78">
        <v>0</v>
      </c>
      <c r="AJ9" s="78">
        <f t="shared" si="11"/>
        <v>894</v>
      </c>
      <c r="AK9" s="78">
        <v>0</v>
      </c>
      <c r="AL9" s="78">
        <v>0</v>
      </c>
      <c r="AM9" s="78">
        <v>306</v>
      </c>
      <c r="AN9" s="78">
        <v>270</v>
      </c>
      <c r="AO9" s="78">
        <v>0</v>
      </c>
      <c r="AP9" s="78">
        <v>0</v>
      </c>
      <c r="AQ9" s="78">
        <v>0</v>
      </c>
      <c r="AR9" s="78">
        <v>0</v>
      </c>
      <c r="AS9" s="78">
        <v>318</v>
      </c>
      <c r="AT9" s="78">
        <f t="shared" si="12"/>
        <v>0</v>
      </c>
      <c r="AU9" s="78">
        <v>0</v>
      </c>
      <c r="AV9" s="78">
        <v>0</v>
      </c>
      <c r="AW9" s="78">
        <v>0</v>
      </c>
      <c r="AX9" s="78">
        <v>0</v>
      </c>
      <c r="AY9" s="78">
        <v>0</v>
      </c>
      <c r="AZ9" s="78">
        <f t="shared" si="13"/>
        <v>0</v>
      </c>
      <c r="BA9" s="78">
        <v>0</v>
      </c>
      <c r="BB9" s="78">
        <v>0</v>
      </c>
      <c r="BC9" s="78">
        <v>0</v>
      </c>
    </row>
    <row r="10" spans="1:55" s="63" customFormat="1" ht="12" customHeight="1">
      <c r="A10" s="123" t="s">
        <v>85</v>
      </c>
      <c r="B10" s="125" t="s">
        <v>216</v>
      </c>
      <c r="C10" s="123" t="s">
        <v>217</v>
      </c>
      <c r="D10" s="78">
        <f t="shared" si="2"/>
        <v>25903</v>
      </c>
      <c r="E10" s="78">
        <f t="shared" si="3"/>
        <v>0</v>
      </c>
      <c r="F10" s="78">
        <v>0</v>
      </c>
      <c r="G10" s="78">
        <v>0</v>
      </c>
      <c r="H10" s="78">
        <f t="shared" si="4"/>
        <v>0</v>
      </c>
      <c r="I10" s="78">
        <v>0</v>
      </c>
      <c r="J10" s="78">
        <v>0</v>
      </c>
      <c r="K10" s="78">
        <f t="shared" si="5"/>
        <v>25903</v>
      </c>
      <c r="L10" s="78">
        <v>7141</v>
      </c>
      <c r="M10" s="78">
        <v>18762</v>
      </c>
      <c r="N10" s="78">
        <f t="shared" si="6"/>
        <v>25903</v>
      </c>
      <c r="O10" s="78">
        <f t="shared" si="7"/>
        <v>7141</v>
      </c>
      <c r="P10" s="78">
        <v>7141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f t="shared" si="8"/>
        <v>18762</v>
      </c>
      <c r="W10" s="78">
        <v>18762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f t="shared" si="9"/>
        <v>0</v>
      </c>
      <c r="AD10" s="78">
        <v>0</v>
      </c>
      <c r="AE10" s="78">
        <v>0</v>
      </c>
      <c r="AF10" s="78">
        <f t="shared" si="10"/>
        <v>251</v>
      </c>
      <c r="AG10" s="78">
        <v>251</v>
      </c>
      <c r="AH10" s="78">
        <v>0</v>
      </c>
      <c r="AI10" s="78">
        <v>0</v>
      </c>
      <c r="AJ10" s="78">
        <f t="shared" si="11"/>
        <v>251</v>
      </c>
      <c r="AK10" s="78">
        <v>0</v>
      </c>
      <c r="AL10" s="78">
        <v>0</v>
      </c>
      <c r="AM10" s="78">
        <v>251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f t="shared" si="12"/>
        <v>0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  <c r="AZ10" s="78">
        <f t="shared" si="13"/>
        <v>0</v>
      </c>
      <c r="BA10" s="78">
        <v>0</v>
      </c>
      <c r="BB10" s="78">
        <v>0</v>
      </c>
      <c r="BC10" s="78">
        <v>0</v>
      </c>
    </row>
    <row r="11" spans="1:55" s="63" customFormat="1" ht="12" customHeight="1">
      <c r="A11" s="123" t="s">
        <v>85</v>
      </c>
      <c r="B11" s="125" t="s">
        <v>218</v>
      </c>
      <c r="C11" s="123" t="s">
        <v>219</v>
      </c>
      <c r="D11" s="78">
        <f t="shared" si="2"/>
        <v>11862</v>
      </c>
      <c r="E11" s="78">
        <f t="shared" si="3"/>
        <v>0</v>
      </c>
      <c r="F11" s="78">
        <v>0</v>
      </c>
      <c r="G11" s="78">
        <v>0</v>
      </c>
      <c r="H11" s="78">
        <f t="shared" si="4"/>
        <v>4299</v>
      </c>
      <c r="I11" s="78">
        <v>4299</v>
      </c>
      <c r="J11" s="78">
        <v>0</v>
      </c>
      <c r="K11" s="78">
        <f t="shared" si="5"/>
        <v>7563</v>
      </c>
      <c r="L11" s="78">
        <v>0</v>
      </c>
      <c r="M11" s="78">
        <v>7563</v>
      </c>
      <c r="N11" s="78">
        <f t="shared" si="6"/>
        <v>11862</v>
      </c>
      <c r="O11" s="78">
        <f t="shared" si="7"/>
        <v>4299</v>
      </c>
      <c r="P11" s="78">
        <v>4299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7563</v>
      </c>
      <c r="W11" s="78">
        <v>7563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0</v>
      </c>
      <c r="AD11" s="78">
        <v>0</v>
      </c>
      <c r="AE11" s="78">
        <v>0</v>
      </c>
      <c r="AF11" s="78">
        <f t="shared" si="10"/>
        <v>8544</v>
      </c>
      <c r="AG11" s="78">
        <v>8544</v>
      </c>
      <c r="AH11" s="78">
        <v>0</v>
      </c>
      <c r="AI11" s="78">
        <v>0</v>
      </c>
      <c r="AJ11" s="78">
        <f t="shared" si="11"/>
        <v>8544</v>
      </c>
      <c r="AK11" s="78">
        <v>0</v>
      </c>
      <c r="AL11" s="78">
        <v>0</v>
      </c>
      <c r="AM11" s="78">
        <v>8544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f t="shared" si="12"/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f t="shared" si="13"/>
        <v>0</v>
      </c>
      <c r="BA11" s="78">
        <v>0</v>
      </c>
      <c r="BB11" s="78">
        <v>0</v>
      </c>
      <c r="BC11" s="78">
        <v>0</v>
      </c>
    </row>
    <row r="12" spans="1:55" s="63" customFormat="1" ht="12" customHeight="1">
      <c r="A12" s="72" t="s">
        <v>85</v>
      </c>
      <c r="B12" s="126" t="s">
        <v>220</v>
      </c>
      <c r="C12" s="72" t="s">
        <v>221</v>
      </c>
      <c r="D12" s="79">
        <f t="shared" si="2"/>
        <v>12694</v>
      </c>
      <c r="E12" s="79">
        <f t="shared" si="3"/>
        <v>0</v>
      </c>
      <c r="F12" s="79">
        <v>0</v>
      </c>
      <c r="G12" s="79">
        <v>0</v>
      </c>
      <c r="H12" s="79">
        <f t="shared" si="4"/>
        <v>0</v>
      </c>
      <c r="I12" s="79">
        <v>0</v>
      </c>
      <c r="J12" s="79">
        <v>0</v>
      </c>
      <c r="K12" s="79">
        <f t="shared" si="5"/>
        <v>12694</v>
      </c>
      <c r="L12" s="79">
        <v>1890</v>
      </c>
      <c r="M12" s="79">
        <v>10804</v>
      </c>
      <c r="N12" s="79">
        <f t="shared" si="6"/>
        <v>12694</v>
      </c>
      <c r="O12" s="79">
        <f t="shared" si="7"/>
        <v>1890</v>
      </c>
      <c r="P12" s="79">
        <v>1890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10804</v>
      </c>
      <c r="W12" s="79">
        <v>10804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0</v>
      </c>
      <c r="AD12" s="79">
        <v>0</v>
      </c>
      <c r="AE12" s="79">
        <v>0</v>
      </c>
      <c r="AF12" s="79">
        <f t="shared" si="10"/>
        <v>73</v>
      </c>
      <c r="AG12" s="79">
        <v>73</v>
      </c>
      <c r="AH12" s="79">
        <v>0</v>
      </c>
      <c r="AI12" s="79">
        <v>0</v>
      </c>
      <c r="AJ12" s="79">
        <f t="shared" si="11"/>
        <v>73</v>
      </c>
      <c r="AK12" s="78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73</v>
      </c>
      <c r="AQ12" s="79">
        <v>0</v>
      </c>
      <c r="AR12" s="79">
        <v>0</v>
      </c>
      <c r="AS12" s="79">
        <v>0</v>
      </c>
      <c r="AT12" s="79">
        <f t="shared" si="12"/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0</v>
      </c>
      <c r="BA12" s="79">
        <v>0</v>
      </c>
      <c r="BB12" s="79">
        <v>0</v>
      </c>
      <c r="BC12" s="79">
        <v>0</v>
      </c>
    </row>
    <row r="13" spans="1:55" s="63" customFormat="1" ht="12" customHeight="1">
      <c r="A13" s="72" t="s">
        <v>85</v>
      </c>
      <c r="B13" s="126" t="s">
        <v>222</v>
      </c>
      <c r="C13" s="72" t="s">
        <v>223</v>
      </c>
      <c r="D13" s="79">
        <f t="shared" si="2"/>
        <v>28178</v>
      </c>
      <c r="E13" s="79">
        <f t="shared" si="3"/>
        <v>0</v>
      </c>
      <c r="F13" s="79">
        <v>0</v>
      </c>
      <c r="G13" s="79">
        <v>0</v>
      </c>
      <c r="H13" s="79">
        <f t="shared" si="4"/>
        <v>12134</v>
      </c>
      <c r="I13" s="79">
        <v>12134</v>
      </c>
      <c r="J13" s="79">
        <v>0</v>
      </c>
      <c r="K13" s="79">
        <f t="shared" si="5"/>
        <v>16044</v>
      </c>
      <c r="L13" s="79">
        <v>2559</v>
      </c>
      <c r="M13" s="79">
        <v>13485</v>
      </c>
      <c r="N13" s="79">
        <f t="shared" si="6"/>
        <v>28204</v>
      </c>
      <c r="O13" s="79">
        <f t="shared" si="7"/>
        <v>14693</v>
      </c>
      <c r="P13" s="79">
        <v>14693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f t="shared" si="8"/>
        <v>13485</v>
      </c>
      <c r="W13" s="79">
        <v>13485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 t="shared" si="9"/>
        <v>26</v>
      </c>
      <c r="AD13" s="79">
        <v>26</v>
      </c>
      <c r="AE13" s="79">
        <v>0</v>
      </c>
      <c r="AF13" s="79">
        <f t="shared" si="10"/>
        <v>541</v>
      </c>
      <c r="AG13" s="79">
        <v>541</v>
      </c>
      <c r="AH13" s="79">
        <v>0</v>
      </c>
      <c r="AI13" s="79">
        <v>0</v>
      </c>
      <c r="AJ13" s="79">
        <f t="shared" si="11"/>
        <v>741</v>
      </c>
      <c r="AK13" s="78">
        <v>0</v>
      </c>
      <c r="AL13" s="79">
        <v>200</v>
      </c>
      <c r="AM13" s="79">
        <v>43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498</v>
      </c>
      <c r="AT13" s="79">
        <f t="shared" si="12"/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f t="shared" si="13"/>
        <v>200</v>
      </c>
      <c r="BA13" s="79">
        <v>200</v>
      </c>
      <c r="BB13" s="79">
        <v>0</v>
      </c>
      <c r="BC13" s="79">
        <v>0</v>
      </c>
    </row>
    <row r="14" spans="1:55" s="63" customFormat="1" ht="12" customHeight="1">
      <c r="A14" s="72" t="s">
        <v>85</v>
      </c>
      <c r="B14" s="126" t="s">
        <v>224</v>
      </c>
      <c r="C14" s="72" t="s">
        <v>225</v>
      </c>
      <c r="D14" s="79">
        <f t="shared" si="2"/>
        <v>6886</v>
      </c>
      <c r="E14" s="79">
        <f t="shared" si="3"/>
        <v>0</v>
      </c>
      <c r="F14" s="79">
        <v>0</v>
      </c>
      <c r="G14" s="79">
        <v>0</v>
      </c>
      <c r="H14" s="79">
        <f t="shared" si="4"/>
        <v>1785</v>
      </c>
      <c r="I14" s="79">
        <v>1785</v>
      </c>
      <c r="J14" s="79">
        <v>0</v>
      </c>
      <c r="K14" s="79">
        <f t="shared" si="5"/>
        <v>5101</v>
      </c>
      <c r="L14" s="79">
        <v>0</v>
      </c>
      <c r="M14" s="79">
        <v>5101</v>
      </c>
      <c r="N14" s="79">
        <f t="shared" si="6"/>
        <v>6913</v>
      </c>
      <c r="O14" s="79">
        <f t="shared" si="7"/>
        <v>1785</v>
      </c>
      <c r="P14" s="79">
        <v>1785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5101</v>
      </c>
      <c r="W14" s="79">
        <v>5101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27</v>
      </c>
      <c r="AD14" s="79">
        <v>27</v>
      </c>
      <c r="AE14" s="79">
        <v>0</v>
      </c>
      <c r="AF14" s="79">
        <f t="shared" si="10"/>
        <v>24</v>
      </c>
      <c r="AG14" s="79">
        <v>24</v>
      </c>
      <c r="AH14" s="79">
        <v>0</v>
      </c>
      <c r="AI14" s="79">
        <v>0</v>
      </c>
      <c r="AJ14" s="79">
        <f t="shared" si="11"/>
        <v>1496</v>
      </c>
      <c r="AK14" s="79">
        <v>1496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f t="shared" si="12"/>
        <v>24</v>
      </c>
      <c r="AU14" s="79">
        <v>24</v>
      </c>
      <c r="AV14" s="79">
        <v>0</v>
      </c>
      <c r="AW14" s="79">
        <v>0</v>
      </c>
      <c r="AX14" s="79">
        <v>0</v>
      </c>
      <c r="AY14" s="79">
        <v>0</v>
      </c>
      <c r="AZ14" s="79">
        <f t="shared" si="13"/>
        <v>0</v>
      </c>
      <c r="BA14" s="79">
        <v>0</v>
      </c>
      <c r="BB14" s="79">
        <v>0</v>
      </c>
      <c r="BC14" s="79">
        <v>0</v>
      </c>
    </row>
    <row r="15" spans="1:55" s="63" customFormat="1" ht="12" customHeight="1">
      <c r="A15" s="72" t="s">
        <v>85</v>
      </c>
      <c r="B15" s="126" t="s">
        <v>226</v>
      </c>
      <c r="C15" s="72" t="s">
        <v>227</v>
      </c>
      <c r="D15" s="79">
        <f t="shared" si="2"/>
        <v>11983</v>
      </c>
      <c r="E15" s="79">
        <f t="shared" si="3"/>
        <v>0</v>
      </c>
      <c r="F15" s="79">
        <v>0</v>
      </c>
      <c r="G15" s="79">
        <v>0</v>
      </c>
      <c r="H15" s="79">
        <f t="shared" si="4"/>
        <v>4119</v>
      </c>
      <c r="I15" s="79">
        <v>4119</v>
      </c>
      <c r="J15" s="79">
        <v>0</v>
      </c>
      <c r="K15" s="79">
        <f t="shared" si="5"/>
        <v>7864</v>
      </c>
      <c r="L15" s="79">
        <v>0</v>
      </c>
      <c r="M15" s="79">
        <v>7864</v>
      </c>
      <c r="N15" s="79">
        <f t="shared" si="6"/>
        <v>11983</v>
      </c>
      <c r="O15" s="79">
        <f t="shared" si="7"/>
        <v>4119</v>
      </c>
      <c r="P15" s="79">
        <v>4119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7864</v>
      </c>
      <c r="W15" s="79">
        <v>7864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0</v>
      </c>
      <c r="AD15" s="79">
        <v>0</v>
      </c>
      <c r="AE15" s="79">
        <v>0</v>
      </c>
      <c r="AF15" s="79">
        <f t="shared" si="10"/>
        <v>27</v>
      </c>
      <c r="AG15" s="79">
        <v>27</v>
      </c>
      <c r="AH15" s="79">
        <v>0</v>
      </c>
      <c r="AI15" s="79">
        <v>0</v>
      </c>
      <c r="AJ15" s="79">
        <f t="shared" si="11"/>
        <v>502</v>
      </c>
      <c r="AK15" s="79">
        <v>502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f t="shared" si="12"/>
        <v>27</v>
      </c>
      <c r="AU15" s="79">
        <v>27</v>
      </c>
      <c r="AV15" s="79">
        <v>0</v>
      </c>
      <c r="AW15" s="79">
        <v>0</v>
      </c>
      <c r="AX15" s="79">
        <v>0</v>
      </c>
      <c r="AY15" s="79">
        <v>0</v>
      </c>
      <c r="AZ15" s="79">
        <f t="shared" si="13"/>
        <v>0</v>
      </c>
      <c r="BA15" s="79">
        <v>0</v>
      </c>
      <c r="BB15" s="79">
        <v>0</v>
      </c>
      <c r="BC15" s="79">
        <v>0</v>
      </c>
    </row>
    <row r="16" spans="1:55" s="63" customFormat="1" ht="12" customHeight="1">
      <c r="A16" s="72" t="s">
        <v>85</v>
      </c>
      <c r="B16" s="126" t="s">
        <v>228</v>
      </c>
      <c r="C16" s="72" t="s">
        <v>229</v>
      </c>
      <c r="D16" s="79">
        <f t="shared" si="2"/>
        <v>34120</v>
      </c>
      <c r="E16" s="79">
        <f t="shared" si="3"/>
        <v>0</v>
      </c>
      <c r="F16" s="79">
        <v>0</v>
      </c>
      <c r="G16" s="79">
        <v>0</v>
      </c>
      <c r="H16" s="79">
        <f t="shared" si="4"/>
        <v>0</v>
      </c>
      <c r="I16" s="79">
        <v>0</v>
      </c>
      <c r="J16" s="79">
        <v>0</v>
      </c>
      <c r="K16" s="79">
        <f t="shared" si="5"/>
        <v>34120</v>
      </c>
      <c r="L16" s="79">
        <v>3146</v>
      </c>
      <c r="M16" s="79">
        <v>30974</v>
      </c>
      <c r="N16" s="79">
        <f t="shared" si="6"/>
        <v>34120</v>
      </c>
      <c r="O16" s="79">
        <f t="shared" si="7"/>
        <v>3146</v>
      </c>
      <c r="P16" s="79">
        <v>3146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f t="shared" si="8"/>
        <v>30974</v>
      </c>
      <c r="W16" s="79">
        <v>30974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f t="shared" si="9"/>
        <v>0</v>
      </c>
      <c r="AD16" s="79">
        <v>0</v>
      </c>
      <c r="AE16" s="79">
        <v>0</v>
      </c>
      <c r="AF16" s="79">
        <f t="shared" si="10"/>
        <v>138</v>
      </c>
      <c r="AG16" s="79">
        <v>138</v>
      </c>
      <c r="AH16" s="79">
        <v>0</v>
      </c>
      <c r="AI16" s="79">
        <v>0</v>
      </c>
      <c r="AJ16" s="79">
        <f t="shared" si="11"/>
        <v>741</v>
      </c>
      <c r="AK16" s="79">
        <v>741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/>
      <c r="AT16" s="79">
        <f t="shared" si="12"/>
        <v>138</v>
      </c>
      <c r="AU16" s="79">
        <v>138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0</v>
      </c>
      <c r="BA16" s="79">
        <v>0</v>
      </c>
      <c r="BB16" s="79">
        <v>0</v>
      </c>
      <c r="BC16" s="79">
        <v>0</v>
      </c>
    </row>
    <row r="17" spans="1:55" s="63" customFormat="1" ht="12" customHeight="1">
      <c r="A17" s="72" t="s">
        <v>85</v>
      </c>
      <c r="B17" s="126" t="s">
        <v>230</v>
      </c>
      <c r="C17" s="72" t="s">
        <v>231</v>
      </c>
      <c r="D17" s="79">
        <f t="shared" si="2"/>
        <v>21676</v>
      </c>
      <c r="E17" s="79">
        <f t="shared" si="3"/>
        <v>0</v>
      </c>
      <c r="F17" s="79">
        <v>0</v>
      </c>
      <c r="G17" s="79">
        <v>0</v>
      </c>
      <c r="H17" s="79">
        <f t="shared" si="4"/>
        <v>6601</v>
      </c>
      <c r="I17" s="79">
        <v>6601</v>
      </c>
      <c r="J17" s="79">
        <v>0</v>
      </c>
      <c r="K17" s="79">
        <f t="shared" si="5"/>
        <v>15075</v>
      </c>
      <c r="L17" s="79">
        <v>0</v>
      </c>
      <c r="M17" s="79">
        <v>15075</v>
      </c>
      <c r="N17" s="79">
        <f t="shared" si="6"/>
        <v>21855</v>
      </c>
      <c r="O17" s="79">
        <f t="shared" si="7"/>
        <v>6601</v>
      </c>
      <c r="P17" s="79">
        <v>6601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15075</v>
      </c>
      <c r="W17" s="79">
        <v>15075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179</v>
      </c>
      <c r="AD17" s="79">
        <v>179</v>
      </c>
      <c r="AE17" s="79">
        <v>0</v>
      </c>
      <c r="AF17" s="79">
        <f t="shared" si="10"/>
        <v>123</v>
      </c>
      <c r="AG17" s="79">
        <v>123</v>
      </c>
      <c r="AH17" s="79">
        <v>0</v>
      </c>
      <c r="AI17" s="79">
        <v>0</v>
      </c>
      <c r="AJ17" s="79">
        <f t="shared" si="11"/>
        <v>80</v>
      </c>
      <c r="AK17" s="78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80</v>
      </c>
      <c r="AR17" s="79">
        <v>0</v>
      </c>
      <c r="AS17" s="79">
        <v>0</v>
      </c>
      <c r="AT17" s="79">
        <f t="shared" si="12"/>
        <v>43</v>
      </c>
      <c r="AU17" s="79">
        <v>43</v>
      </c>
      <c r="AV17" s="79">
        <v>0</v>
      </c>
      <c r="AW17" s="79">
        <v>0</v>
      </c>
      <c r="AX17" s="79">
        <v>0</v>
      </c>
      <c r="AY17" s="79">
        <v>0</v>
      </c>
      <c r="AZ17" s="79">
        <f t="shared" si="13"/>
        <v>0</v>
      </c>
      <c r="BA17" s="79">
        <v>0</v>
      </c>
      <c r="BB17" s="79">
        <v>0</v>
      </c>
      <c r="BC17" s="79">
        <v>0</v>
      </c>
    </row>
    <row r="18" spans="1:55" s="63" customFormat="1" ht="12" customHeight="1">
      <c r="A18" s="72" t="s">
        <v>85</v>
      </c>
      <c r="B18" s="126" t="s">
        <v>232</v>
      </c>
      <c r="C18" s="72" t="s">
        <v>233</v>
      </c>
      <c r="D18" s="79">
        <f t="shared" si="2"/>
        <v>11698</v>
      </c>
      <c r="E18" s="79">
        <f t="shared" si="3"/>
        <v>0</v>
      </c>
      <c r="F18" s="79">
        <v>0</v>
      </c>
      <c r="G18" s="79">
        <v>0</v>
      </c>
      <c r="H18" s="79">
        <f t="shared" si="4"/>
        <v>0</v>
      </c>
      <c r="I18" s="79">
        <v>0</v>
      </c>
      <c r="J18" s="79">
        <v>0</v>
      </c>
      <c r="K18" s="79">
        <f t="shared" si="5"/>
        <v>11698</v>
      </c>
      <c r="L18" s="79">
        <v>2391</v>
      </c>
      <c r="M18" s="79">
        <v>9307</v>
      </c>
      <c r="N18" s="79">
        <f t="shared" si="6"/>
        <v>11698</v>
      </c>
      <c r="O18" s="79">
        <f t="shared" si="7"/>
        <v>2391</v>
      </c>
      <c r="P18" s="79">
        <v>2391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9307</v>
      </c>
      <c r="W18" s="79">
        <v>9307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41</v>
      </c>
      <c r="AG18" s="79">
        <v>41</v>
      </c>
      <c r="AH18" s="79">
        <v>0</v>
      </c>
      <c r="AI18" s="79">
        <v>0</v>
      </c>
      <c r="AJ18" s="79">
        <f t="shared" si="11"/>
        <v>100</v>
      </c>
      <c r="AK18" s="79">
        <v>57</v>
      </c>
      <c r="AL18" s="79">
        <v>43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f t="shared" si="12"/>
        <v>41</v>
      </c>
      <c r="AU18" s="79">
        <v>41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43</v>
      </c>
      <c r="BA18" s="79">
        <v>43</v>
      </c>
      <c r="BB18" s="79">
        <v>0</v>
      </c>
      <c r="BC18" s="79">
        <v>0</v>
      </c>
    </row>
    <row r="19" spans="1:55" s="63" customFormat="1" ht="12" customHeight="1">
      <c r="A19" s="72" t="s">
        <v>85</v>
      </c>
      <c r="B19" s="126" t="s">
        <v>234</v>
      </c>
      <c r="C19" s="72" t="s">
        <v>235</v>
      </c>
      <c r="D19" s="79">
        <f t="shared" si="2"/>
        <v>14225</v>
      </c>
      <c r="E19" s="79">
        <f t="shared" si="3"/>
        <v>4860</v>
      </c>
      <c r="F19" s="79">
        <v>4860</v>
      </c>
      <c r="G19" s="79">
        <v>0</v>
      </c>
      <c r="H19" s="79">
        <f t="shared" si="4"/>
        <v>0</v>
      </c>
      <c r="I19" s="79">
        <v>0</v>
      </c>
      <c r="J19" s="79">
        <v>0</v>
      </c>
      <c r="K19" s="79">
        <f t="shared" si="5"/>
        <v>9365</v>
      </c>
      <c r="L19" s="79">
        <v>0</v>
      </c>
      <c r="M19" s="79">
        <v>9365</v>
      </c>
      <c r="N19" s="79">
        <f t="shared" si="6"/>
        <v>14238</v>
      </c>
      <c r="O19" s="79">
        <f t="shared" si="7"/>
        <v>4860</v>
      </c>
      <c r="P19" s="79">
        <v>4860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9365</v>
      </c>
      <c r="W19" s="79">
        <v>9365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13</v>
      </c>
      <c r="AD19" s="79">
        <v>13</v>
      </c>
      <c r="AE19" s="79">
        <v>0</v>
      </c>
      <c r="AF19" s="79">
        <f t="shared" si="10"/>
        <v>49</v>
      </c>
      <c r="AG19" s="79">
        <v>49</v>
      </c>
      <c r="AH19" s="79">
        <v>0</v>
      </c>
      <c r="AI19" s="79">
        <v>0</v>
      </c>
      <c r="AJ19" s="79">
        <f t="shared" si="11"/>
        <v>813</v>
      </c>
      <c r="AK19" s="79">
        <v>813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f t="shared" si="12"/>
        <v>49</v>
      </c>
      <c r="AU19" s="79">
        <v>49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0</v>
      </c>
      <c r="BA19" s="79">
        <v>0</v>
      </c>
      <c r="BB19" s="79">
        <v>0</v>
      </c>
      <c r="BC19" s="79">
        <v>0</v>
      </c>
    </row>
    <row r="20" spans="1:55" s="63" customFormat="1" ht="12" customHeight="1">
      <c r="A20" s="72" t="s">
        <v>85</v>
      </c>
      <c r="B20" s="126" t="s">
        <v>236</v>
      </c>
      <c r="C20" s="72" t="s">
        <v>237</v>
      </c>
      <c r="D20" s="79">
        <f t="shared" si="2"/>
        <v>50293</v>
      </c>
      <c r="E20" s="79">
        <f t="shared" si="3"/>
        <v>0</v>
      </c>
      <c r="F20" s="79">
        <v>0</v>
      </c>
      <c r="G20" s="79">
        <v>0</v>
      </c>
      <c r="H20" s="79">
        <f t="shared" si="4"/>
        <v>0</v>
      </c>
      <c r="I20" s="79">
        <v>0</v>
      </c>
      <c r="J20" s="79">
        <v>0</v>
      </c>
      <c r="K20" s="79">
        <f t="shared" si="5"/>
        <v>50293</v>
      </c>
      <c r="L20" s="79">
        <v>5266</v>
      </c>
      <c r="M20" s="79">
        <v>45027</v>
      </c>
      <c r="N20" s="79">
        <f t="shared" si="6"/>
        <v>50293</v>
      </c>
      <c r="O20" s="79">
        <f t="shared" si="7"/>
        <v>5266</v>
      </c>
      <c r="P20" s="79">
        <v>5266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45027</v>
      </c>
      <c r="W20" s="79">
        <v>45027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98</v>
      </c>
      <c r="AG20" s="79">
        <v>98</v>
      </c>
      <c r="AH20" s="79">
        <v>0</v>
      </c>
      <c r="AI20" s="79">
        <v>0</v>
      </c>
      <c r="AJ20" s="79">
        <f t="shared" si="11"/>
        <v>2959</v>
      </c>
      <c r="AK20" s="79">
        <v>2861</v>
      </c>
      <c r="AL20" s="79">
        <v>0</v>
      </c>
      <c r="AM20" s="79">
        <v>98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f t="shared" si="12"/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f t="shared" si="13"/>
        <v>0</v>
      </c>
      <c r="BA20" s="79">
        <v>0</v>
      </c>
      <c r="BB20" s="79">
        <v>0</v>
      </c>
      <c r="BC20" s="79">
        <v>0</v>
      </c>
    </row>
    <row r="21" spans="1:55" s="63" customFormat="1" ht="12" customHeight="1">
      <c r="A21" s="72" t="s">
        <v>85</v>
      </c>
      <c r="B21" s="126" t="s">
        <v>238</v>
      </c>
      <c r="C21" s="72" t="s">
        <v>239</v>
      </c>
      <c r="D21" s="79">
        <f t="shared" si="2"/>
        <v>17191</v>
      </c>
      <c r="E21" s="79">
        <f t="shared" si="3"/>
        <v>9</v>
      </c>
      <c r="F21" s="79">
        <v>0</v>
      </c>
      <c r="G21" s="79">
        <v>9</v>
      </c>
      <c r="H21" s="79">
        <f t="shared" si="4"/>
        <v>0</v>
      </c>
      <c r="I21" s="79">
        <v>0</v>
      </c>
      <c r="J21" s="79">
        <v>0</v>
      </c>
      <c r="K21" s="79">
        <f t="shared" si="5"/>
        <v>17182</v>
      </c>
      <c r="L21" s="79">
        <v>1973</v>
      </c>
      <c r="M21" s="79">
        <v>15209</v>
      </c>
      <c r="N21" s="79">
        <f t="shared" si="6"/>
        <v>17191</v>
      </c>
      <c r="O21" s="79">
        <f t="shared" si="7"/>
        <v>1973</v>
      </c>
      <c r="P21" s="79">
        <v>1973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15218</v>
      </c>
      <c r="W21" s="79">
        <v>15209</v>
      </c>
      <c r="X21" s="79">
        <v>0</v>
      </c>
      <c r="Y21" s="79">
        <v>0</v>
      </c>
      <c r="Z21" s="79">
        <v>0</v>
      </c>
      <c r="AA21" s="79">
        <v>9</v>
      </c>
      <c r="AB21" s="79">
        <v>0</v>
      </c>
      <c r="AC21" s="79">
        <f t="shared" si="9"/>
        <v>0</v>
      </c>
      <c r="AD21" s="79">
        <v>0</v>
      </c>
      <c r="AE21" s="79">
        <v>0</v>
      </c>
      <c r="AF21" s="79">
        <f t="shared" si="10"/>
        <v>60</v>
      </c>
      <c r="AG21" s="79">
        <v>60</v>
      </c>
      <c r="AH21" s="79">
        <v>0</v>
      </c>
      <c r="AI21" s="79">
        <v>0</v>
      </c>
      <c r="AJ21" s="79">
        <f t="shared" si="11"/>
        <v>145</v>
      </c>
      <c r="AK21" s="79">
        <v>83</v>
      </c>
      <c r="AL21" s="79">
        <v>62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f t="shared" si="12"/>
        <v>60</v>
      </c>
      <c r="AU21" s="79">
        <v>60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62</v>
      </c>
      <c r="BA21" s="79">
        <v>62</v>
      </c>
      <c r="BB21" s="79">
        <v>0</v>
      </c>
      <c r="BC21" s="79">
        <v>0</v>
      </c>
    </row>
    <row r="22" spans="1:55" s="63" customFormat="1" ht="12" customHeight="1">
      <c r="A22" s="72" t="s">
        <v>85</v>
      </c>
      <c r="B22" s="126" t="s">
        <v>240</v>
      </c>
      <c r="C22" s="72" t="s">
        <v>241</v>
      </c>
      <c r="D22" s="79">
        <f t="shared" si="2"/>
        <v>19799</v>
      </c>
      <c r="E22" s="79">
        <f t="shared" si="3"/>
        <v>0</v>
      </c>
      <c r="F22" s="79">
        <v>0</v>
      </c>
      <c r="G22" s="79">
        <v>0</v>
      </c>
      <c r="H22" s="79">
        <f t="shared" si="4"/>
        <v>0</v>
      </c>
      <c r="I22" s="79">
        <v>0</v>
      </c>
      <c r="J22" s="79">
        <v>0</v>
      </c>
      <c r="K22" s="79">
        <f t="shared" si="5"/>
        <v>19799</v>
      </c>
      <c r="L22" s="79">
        <v>2355</v>
      </c>
      <c r="M22" s="79">
        <v>17444</v>
      </c>
      <c r="N22" s="79">
        <f t="shared" si="6"/>
        <v>19799</v>
      </c>
      <c r="O22" s="79">
        <f t="shared" si="7"/>
        <v>2355</v>
      </c>
      <c r="P22" s="79">
        <v>2355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17444</v>
      </c>
      <c r="W22" s="79">
        <v>17444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0</v>
      </c>
      <c r="AD22" s="79">
        <v>0</v>
      </c>
      <c r="AE22" s="79">
        <v>0</v>
      </c>
      <c r="AF22" s="79">
        <f t="shared" si="10"/>
        <v>765</v>
      </c>
      <c r="AG22" s="79">
        <v>765</v>
      </c>
      <c r="AH22" s="79">
        <v>0</v>
      </c>
      <c r="AI22" s="79">
        <v>0</v>
      </c>
      <c r="AJ22" s="79">
        <f t="shared" si="11"/>
        <v>765</v>
      </c>
      <c r="AK22" s="78">
        <v>0</v>
      </c>
      <c r="AL22" s="79">
        <v>0</v>
      </c>
      <c r="AM22" s="79">
        <v>765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f t="shared" si="12"/>
        <v>60</v>
      </c>
      <c r="AU22" s="79">
        <v>0</v>
      </c>
      <c r="AV22" s="79">
        <v>0</v>
      </c>
      <c r="AW22" s="79">
        <v>60</v>
      </c>
      <c r="AX22" s="79">
        <v>0</v>
      </c>
      <c r="AY22" s="79">
        <v>0</v>
      </c>
      <c r="AZ22" s="79">
        <f t="shared" si="13"/>
        <v>0</v>
      </c>
      <c r="BA22" s="79">
        <v>0</v>
      </c>
      <c r="BB22" s="79">
        <v>0</v>
      </c>
      <c r="BC22" s="79">
        <v>0</v>
      </c>
    </row>
    <row r="23" spans="1:55" s="63" customFormat="1" ht="12" customHeight="1">
      <c r="A23" s="72" t="s">
        <v>85</v>
      </c>
      <c r="B23" s="126" t="s">
        <v>242</v>
      </c>
      <c r="C23" s="72" t="s">
        <v>243</v>
      </c>
      <c r="D23" s="79">
        <f t="shared" si="2"/>
        <v>31131</v>
      </c>
      <c r="E23" s="79">
        <f t="shared" si="3"/>
        <v>0</v>
      </c>
      <c r="F23" s="79">
        <v>0</v>
      </c>
      <c r="G23" s="79">
        <v>0</v>
      </c>
      <c r="H23" s="79">
        <f t="shared" si="4"/>
        <v>0</v>
      </c>
      <c r="I23" s="79">
        <v>0</v>
      </c>
      <c r="J23" s="79">
        <v>0</v>
      </c>
      <c r="K23" s="79">
        <f t="shared" si="5"/>
        <v>31131</v>
      </c>
      <c r="L23" s="79">
        <v>906</v>
      </c>
      <c r="M23" s="79">
        <v>30225</v>
      </c>
      <c r="N23" s="79">
        <f t="shared" si="6"/>
        <v>31131</v>
      </c>
      <c r="O23" s="79">
        <f t="shared" si="7"/>
        <v>906</v>
      </c>
      <c r="P23" s="79">
        <v>906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f t="shared" si="8"/>
        <v>30225</v>
      </c>
      <c r="W23" s="79">
        <v>30225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f t="shared" si="9"/>
        <v>0</v>
      </c>
      <c r="AD23" s="79">
        <v>0</v>
      </c>
      <c r="AE23" s="79">
        <v>0</v>
      </c>
      <c r="AF23" s="79">
        <f t="shared" si="10"/>
        <v>0</v>
      </c>
      <c r="AG23" s="79">
        <v>0</v>
      </c>
      <c r="AH23" s="79">
        <v>0</v>
      </c>
      <c r="AI23" s="79">
        <v>0</v>
      </c>
      <c r="AJ23" s="79">
        <f t="shared" si="11"/>
        <v>46</v>
      </c>
      <c r="AK23" s="79">
        <v>46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f t="shared" si="12"/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0</v>
      </c>
      <c r="BA23" s="79">
        <v>0</v>
      </c>
      <c r="BB23" s="79">
        <v>0</v>
      </c>
      <c r="BC23" s="79">
        <v>0</v>
      </c>
    </row>
    <row r="24" spans="1:55" s="63" customFormat="1" ht="12" customHeight="1">
      <c r="A24" s="72" t="s">
        <v>85</v>
      </c>
      <c r="B24" s="126" t="s">
        <v>244</v>
      </c>
      <c r="C24" s="72" t="s">
        <v>245</v>
      </c>
      <c r="D24" s="79">
        <f t="shared" si="2"/>
        <v>10771</v>
      </c>
      <c r="E24" s="79">
        <f t="shared" si="3"/>
        <v>0</v>
      </c>
      <c r="F24" s="79">
        <v>0</v>
      </c>
      <c r="G24" s="79">
        <v>0</v>
      </c>
      <c r="H24" s="79">
        <f t="shared" si="4"/>
        <v>0</v>
      </c>
      <c r="I24" s="79">
        <v>0</v>
      </c>
      <c r="J24" s="79">
        <v>0</v>
      </c>
      <c r="K24" s="79">
        <f t="shared" si="5"/>
        <v>10771</v>
      </c>
      <c r="L24" s="79">
        <v>2765</v>
      </c>
      <c r="M24" s="79">
        <v>8006</v>
      </c>
      <c r="N24" s="79">
        <f t="shared" si="6"/>
        <v>10771</v>
      </c>
      <c r="O24" s="79">
        <f t="shared" si="7"/>
        <v>2765</v>
      </c>
      <c r="P24" s="79">
        <v>2765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8006</v>
      </c>
      <c r="W24" s="79">
        <v>8006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0</v>
      </c>
      <c r="AD24" s="79">
        <v>0</v>
      </c>
      <c r="AE24" s="79">
        <v>0</v>
      </c>
      <c r="AF24" s="79">
        <f t="shared" si="10"/>
        <v>182</v>
      </c>
      <c r="AG24" s="79">
        <v>182</v>
      </c>
      <c r="AH24" s="79">
        <v>0</v>
      </c>
      <c r="AI24" s="79">
        <v>0</v>
      </c>
      <c r="AJ24" s="79">
        <f t="shared" si="11"/>
        <v>1676</v>
      </c>
      <c r="AK24" s="79">
        <v>1504</v>
      </c>
      <c r="AL24" s="79">
        <v>0</v>
      </c>
      <c r="AM24" s="79">
        <v>0</v>
      </c>
      <c r="AN24" s="79">
        <v>0</v>
      </c>
      <c r="AO24" s="79">
        <v>0</v>
      </c>
      <c r="AP24" s="79">
        <v>172</v>
      </c>
      <c r="AQ24" s="79">
        <v>0</v>
      </c>
      <c r="AR24" s="79">
        <v>0</v>
      </c>
      <c r="AS24" s="79">
        <v>0</v>
      </c>
      <c r="AT24" s="79">
        <f t="shared" si="12"/>
        <v>10</v>
      </c>
      <c r="AU24" s="79">
        <v>10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3</v>
      </c>
      <c r="BA24" s="79">
        <v>3</v>
      </c>
      <c r="BB24" s="79">
        <v>0</v>
      </c>
      <c r="BC24" s="79">
        <v>0</v>
      </c>
    </row>
    <row r="25" spans="1:55" s="63" customFormat="1" ht="12" customHeight="1">
      <c r="A25" s="72" t="s">
        <v>85</v>
      </c>
      <c r="B25" s="126" t="s">
        <v>246</v>
      </c>
      <c r="C25" s="72" t="s">
        <v>247</v>
      </c>
      <c r="D25" s="79">
        <f t="shared" si="2"/>
        <v>24590</v>
      </c>
      <c r="E25" s="79">
        <f t="shared" si="3"/>
        <v>0</v>
      </c>
      <c r="F25" s="79">
        <v>0</v>
      </c>
      <c r="G25" s="79">
        <v>0</v>
      </c>
      <c r="H25" s="79">
        <f t="shared" si="4"/>
        <v>0</v>
      </c>
      <c r="I25" s="79">
        <v>0</v>
      </c>
      <c r="J25" s="79">
        <v>0</v>
      </c>
      <c r="K25" s="79">
        <f t="shared" si="5"/>
        <v>24590</v>
      </c>
      <c r="L25" s="79">
        <v>965</v>
      </c>
      <c r="M25" s="79">
        <v>23625</v>
      </c>
      <c r="N25" s="79">
        <f t="shared" si="6"/>
        <v>24690</v>
      </c>
      <c r="O25" s="79">
        <f t="shared" si="7"/>
        <v>965</v>
      </c>
      <c r="P25" s="79">
        <v>965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f t="shared" si="8"/>
        <v>23625</v>
      </c>
      <c r="W25" s="79">
        <v>23625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f t="shared" si="9"/>
        <v>100</v>
      </c>
      <c r="AD25" s="79">
        <v>100</v>
      </c>
      <c r="AE25" s="79">
        <v>0</v>
      </c>
      <c r="AF25" s="79">
        <f t="shared" si="10"/>
        <v>36</v>
      </c>
      <c r="AG25" s="79">
        <v>36</v>
      </c>
      <c r="AH25" s="79">
        <v>0</v>
      </c>
      <c r="AI25" s="79">
        <v>0</v>
      </c>
      <c r="AJ25" s="79">
        <f t="shared" si="11"/>
        <v>606</v>
      </c>
      <c r="AK25" s="79">
        <v>606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f t="shared" si="12"/>
        <v>36</v>
      </c>
      <c r="AU25" s="79">
        <v>36</v>
      </c>
      <c r="AV25" s="79">
        <v>0</v>
      </c>
      <c r="AW25" s="79">
        <v>0</v>
      </c>
      <c r="AX25" s="79">
        <v>0</v>
      </c>
      <c r="AY25" s="79">
        <v>0</v>
      </c>
      <c r="AZ25" s="79">
        <f t="shared" si="13"/>
        <v>0</v>
      </c>
      <c r="BA25" s="79">
        <v>0</v>
      </c>
      <c r="BB25" s="79">
        <v>0</v>
      </c>
      <c r="BC25" s="79">
        <v>0</v>
      </c>
    </row>
    <row r="26" spans="1:55" s="63" customFormat="1" ht="12" customHeight="1">
      <c r="A26" s="72" t="s">
        <v>85</v>
      </c>
      <c r="B26" s="126" t="s">
        <v>248</v>
      </c>
      <c r="C26" s="72" t="s">
        <v>249</v>
      </c>
      <c r="D26" s="79">
        <f t="shared" si="2"/>
        <v>23247</v>
      </c>
      <c r="E26" s="79">
        <f t="shared" si="3"/>
        <v>0</v>
      </c>
      <c r="F26" s="79">
        <v>0</v>
      </c>
      <c r="G26" s="79">
        <v>0</v>
      </c>
      <c r="H26" s="79">
        <f t="shared" si="4"/>
        <v>0</v>
      </c>
      <c r="I26" s="79">
        <v>0</v>
      </c>
      <c r="J26" s="79">
        <v>0</v>
      </c>
      <c r="K26" s="79">
        <f t="shared" si="5"/>
        <v>23247</v>
      </c>
      <c r="L26" s="79">
        <v>4207</v>
      </c>
      <c r="M26" s="79">
        <v>19040</v>
      </c>
      <c r="N26" s="79">
        <f t="shared" si="6"/>
        <v>23247</v>
      </c>
      <c r="O26" s="79">
        <f t="shared" si="7"/>
        <v>4207</v>
      </c>
      <c r="P26" s="79">
        <v>4207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19040</v>
      </c>
      <c r="W26" s="79">
        <v>19040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0</v>
      </c>
      <c r="AD26" s="79">
        <v>0</v>
      </c>
      <c r="AE26" s="79">
        <v>0</v>
      </c>
      <c r="AF26" s="79">
        <f t="shared" si="10"/>
        <v>31</v>
      </c>
      <c r="AG26" s="79">
        <v>31</v>
      </c>
      <c r="AH26" s="79">
        <v>0</v>
      </c>
      <c r="AI26" s="79">
        <v>0</v>
      </c>
      <c r="AJ26" s="79">
        <f t="shared" si="11"/>
        <v>31</v>
      </c>
      <c r="AK26" s="78">
        <v>0</v>
      </c>
      <c r="AL26" s="79">
        <v>0</v>
      </c>
      <c r="AM26" s="79">
        <v>31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f t="shared" si="12"/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222</v>
      </c>
      <c r="BA26" s="79">
        <v>222</v>
      </c>
      <c r="BB26" s="79">
        <v>0</v>
      </c>
      <c r="BC26" s="79">
        <v>0</v>
      </c>
    </row>
    <row r="27" spans="1:55" s="63" customFormat="1" ht="12" customHeight="1">
      <c r="A27" s="72" t="s">
        <v>85</v>
      </c>
      <c r="B27" s="126" t="s">
        <v>250</v>
      </c>
      <c r="C27" s="72" t="s">
        <v>251</v>
      </c>
      <c r="D27" s="79">
        <f t="shared" si="2"/>
        <v>13758</v>
      </c>
      <c r="E27" s="79">
        <f t="shared" si="3"/>
        <v>0</v>
      </c>
      <c r="F27" s="79">
        <v>0</v>
      </c>
      <c r="G27" s="79">
        <v>0</v>
      </c>
      <c r="H27" s="79">
        <f t="shared" si="4"/>
        <v>0</v>
      </c>
      <c r="I27" s="79">
        <v>0</v>
      </c>
      <c r="J27" s="79">
        <v>0</v>
      </c>
      <c r="K27" s="79">
        <f t="shared" si="5"/>
        <v>13758</v>
      </c>
      <c r="L27" s="79">
        <v>3093</v>
      </c>
      <c r="M27" s="79">
        <v>10665</v>
      </c>
      <c r="N27" s="79">
        <f t="shared" si="6"/>
        <v>13758</v>
      </c>
      <c r="O27" s="79">
        <f t="shared" si="7"/>
        <v>3093</v>
      </c>
      <c r="P27" s="79">
        <v>3093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f t="shared" si="8"/>
        <v>10665</v>
      </c>
      <c r="W27" s="79">
        <v>10665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f t="shared" si="9"/>
        <v>0</v>
      </c>
      <c r="AD27" s="79">
        <v>0</v>
      </c>
      <c r="AE27" s="79">
        <v>0</v>
      </c>
      <c r="AF27" s="79">
        <f t="shared" si="10"/>
        <v>115</v>
      </c>
      <c r="AG27" s="79">
        <v>115</v>
      </c>
      <c r="AH27" s="79">
        <v>0</v>
      </c>
      <c r="AI27" s="79">
        <v>0</v>
      </c>
      <c r="AJ27" s="79">
        <f t="shared" si="11"/>
        <v>1528</v>
      </c>
      <c r="AK27" s="79">
        <v>1488</v>
      </c>
      <c r="AL27" s="79">
        <v>0</v>
      </c>
      <c r="AM27" s="79">
        <v>0</v>
      </c>
      <c r="AN27" s="79">
        <v>0</v>
      </c>
      <c r="AO27" s="79">
        <v>0</v>
      </c>
      <c r="AP27" s="79">
        <v>0</v>
      </c>
      <c r="AQ27" s="79">
        <v>0</v>
      </c>
      <c r="AR27" s="79">
        <v>0</v>
      </c>
      <c r="AS27" s="79">
        <v>40</v>
      </c>
      <c r="AT27" s="79">
        <f t="shared" si="12"/>
        <v>75</v>
      </c>
      <c r="AU27" s="79">
        <v>75</v>
      </c>
      <c r="AV27" s="79">
        <v>0</v>
      </c>
      <c r="AW27" s="79">
        <v>0</v>
      </c>
      <c r="AX27" s="79">
        <v>0</v>
      </c>
      <c r="AY27" s="79">
        <v>0</v>
      </c>
      <c r="AZ27" s="79">
        <f t="shared" si="13"/>
        <v>0</v>
      </c>
      <c r="BA27" s="79">
        <v>0</v>
      </c>
      <c r="BB27" s="79">
        <v>0</v>
      </c>
      <c r="BC27" s="79">
        <v>0</v>
      </c>
    </row>
    <row r="28" spans="1:55" s="63" customFormat="1" ht="12" customHeight="1">
      <c r="A28" s="72" t="s">
        <v>85</v>
      </c>
      <c r="B28" s="126" t="s">
        <v>252</v>
      </c>
      <c r="C28" s="72" t="s">
        <v>253</v>
      </c>
      <c r="D28" s="79">
        <f t="shared" si="2"/>
        <v>14254</v>
      </c>
      <c r="E28" s="79">
        <f t="shared" si="3"/>
        <v>0</v>
      </c>
      <c r="F28" s="79">
        <v>0</v>
      </c>
      <c r="G28" s="79">
        <v>0</v>
      </c>
      <c r="H28" s="79">
        <f t="shared" si="4"/>
        <v>0</v>
      </c>
      <c r="I28" s="79">
        <v>0</v>
      </c>
      <c r="J28" s="79">
        <v>0</v>
      </c>
      <c r="K28" s="79">
        <f t="shared" si="5"/>
        <v>14254</v>
      </c>
      <c r="L28" s="79">
        <v>2165</v>
      </c>
      <c r="M28" s="79">
        <v>12089</v>
      </c>
      <c r="N28" s="79">
        <f t="shared" si="6"/>
        <v>14254</v>
      </c>
      <c r="O28" s="79">
        <f t="shared" si="7"/>
        <v>2165</v>
      </c>
      <c r="P28" s="79">
        <v>2165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f t="shared" si="8"/>
        <v>12089</v>
      </c>
      <c r="W28" s="79">
        <v>12089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f t="shared" si="9"/>
        <v>0</v>
      </c>
      <c r="AD28" s="79">
        <v>0</v>
      </c>
      <c r="AE28" s="79">
        <v>0</v>
      </c>
      <c r="AF28" s="79">
        <f t="shared" si="10"/>
        <v>414</v>
      </c>
      <c r="AG28" s="79">
        <v>414</v>
      </c>
      <c r="AH28" s="79">
        <v>0</v>
      </c>
      <c r="AI28" s="79">
        <v>0</v>
      </c>
      <c r="AJ28" s="79">
        <f t="shared" si="11"/>
        <v>414</v>
      </c>
      <c r="AK28" s="78">
        <v>0</v>
      </c>
      <c r="AL28" s="79">
        <v>0</v>
      </c>
      <c r="AM28" s="79">
        <v>414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f t="shared" si="12"/>
        <v>11</v>
      </c>
      <c r="AU28" s="79">
        <v>0</v>
      </c>
      <c r="AV28" s="79">
        <v>0</v>
      </c>
      <c r="AW28" s="79">
        <v>11</v>
      </c>
      <c r="AX28" s="79">
        <v>0</v>
      </c>
      <c r="AY28" s="79">
        <v>0</v>
      </c>
      <c r="AZ28" s="79">
        <f t="shared" si="13"/>
        <v>121</v>
      </c>
      <c r="BA28" s="79">
        <v>121</v>
      </c>
      <c r="BB28" s="79">
        <v>0</v>
      </c>
      <c r="BC28" s="79">
        <v>0</v>
      </c>
    </row>
    <row r="29" spans="1:55" s="63" customFormat="1" ht="12" customHeight="1">
      <c r="A29" s="72" t="s">
        <v>85</v>
      </c>
      <c r="B29" s="126" t="s">
        <v>254</v>
      </c>
      <c r="C29" s="72" t="s">
        <v>255</v>
      </c>
      <c r="D29" s="79">
        <f t="shared" si="2"/>
        <v>4032</v>
      </c>
      <c r="E29" s="79">
        <f t="shared" si="3"/>
        <v>0</v>
      </c>
      <c r="F29" s="79">
        <v>0</v>
      </c>
      <c r="G29" s="79">
        <v>0</v>
      </c>
      <c r="H29" s="79">
        <f t="shared" si="4"/>
        <v>0</v>
      </c>
      <c r="I29" s="79">
        <v>0</v>
      </c>
      <c r="J29" s="79">
        <v>0</v>
      </c>
      <c r="K29" s="79">
        <f t="shared" si="5"/>
        <v>4032</v>
      </c>
      <c r="L29" s="79">
        <v>500</v>
      </c>
      <c r="M29" s="79">
        <v>3532</v>
      </c>
      <c r="N29" s="79">
        <f t="shared" si="6"/>
        <v>4032</v>
      </c>
      <c r="O29" s="79">
        <f t="shared" si="7"/>
        <v>500</v>
      </c>
      <c r="P29" s="79">
        <v>500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f t="shared" si="8"/>
        <v>3532</v>
      </c>
      <c r="W29" s="79">
        <v>3532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f t="shared" si="9"/>
        <v>0</v>
      </c>
      <c r="AD29" s="79">
        <v>0</v>
      </c>
      <c r="AE29" s="79">
        <v>0</v>
      </c>
      <c r="AF29" s="79">
        <f t="shared" si="10"/>
        <v>0</v>
      </c>
      <c r="AG29" s="79">
        <v>0</v>
      </c>
      <c r="AH29" s="79">
        <v>0</v>
      </c>
      <c r="AI29" s="79">
        <v>0</v>
      </c>
      <c r="AJ29" s="79">
        <f t="shared" si="11"/>
        <v>0</v>
      </c>
      <c r="AK29" s="78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f t="shared" si="12"/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f t="shared" si="13"/>
        <v>0</v>
      </c>
      <c r="BA29" s="79">
        <v>0</v>
      </c>
      <c r="BB29" s="79">
        <v>0</v>
      </c>
      <c r="BC29" s="79">
        <v>0</v>
      </c>
    </row>
    <row r="30" spans="1:55" s="63" customFormat="1" ht="12" customHeight="1">
      <c r="A30" s="72" t="s">
        <v>85</v>
      </c>
      <c r="B30" s="126" t="s">
        <v>256</v>
      </c>
      <c r="C30" s="72" t="s">
        <v>257</v>
      </c>
      <c r="D30" s="79">
        <f t="shared" si="2"/>
        <v>5372</v>
      </c>
      <c r="E30" s="79">
        <f t="shared" si="3"/>
        <v>0</v>
      </c>
      <c r="F30" s="79">
        <v>0</v>
      </c>
      <c r="G30" s="79">
        <v>0</v>
      </c>
      <c r="H30" s="79">
        <f t="shared" si="4"/>
        <v>0</v>
      </c>
      <c r="I30" s="79">
        <v>0</v>
      </c>
      <c r="J30" s="79">
        <v>0</v>
      </c>
      <c r="K30" s="79">
        <f t="shared" si="5"/>
        <v>5372</v>
      </c>
      <c r="L30" s="79">
        <v>708</v>
      </c>
      <c r="M30" s="79">
        <v>4664</v>
      </c>
      <c r="N30" s="79">
        <f t="shared" si="6"/>
        <v>5372</v>
      </c>
      <c r="O30" s="79">
        <f t="shared" si="7"/>
        <v>708</v>
      </c>
      <c r="P30" s="79">
        <v>708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f t="shared" si="8"/>
        <v>4664</v>
      </c>
      <c r="W30" s="79">
        <v>4664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f t="shared" si="9"/>
        <v>0</v>
      </c>
      <c r="AD30" s="79">
        <v>0</v>
      </c>
      <c r="AE30" s="79">
        <v>0</v>
      </c>
      <c r="AF30" s="79">
        <f t="shared" si="10"/>
        <v>33</v>
      </c>
      <c r="AG30" s="79">
        <v>33</v>
      </c>
      <c r="AH30" s="79">
        <v>0</v>
      </c>
      <c r="AI30" s="79">
        <v>0</v>
      </c>
      <c r="AJ30" s="79">
        <f t="shared" si="11"/>
        <v>33</v>
      </c>
      <c r="AK30" s="79">
        <v>33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f t="shared" si="12"/>
        <v>33</v>
      </c>
      <c r="AU30" s="79">
        <v>33</v>
      </c>
      <c r="AV30" s="79">
        <v>0</v>
      </c>
      <c r="AW30" s="79">
        <v>0</v>
      </c>
      <c r="AX30" s="79">
        <v>0</v>
      </c>
      <c r="AY30" s="79">
        <v>0</v>
      </c>
      <c r="AZ30" s="79">
        <f t="shared" si="13"/>
        <v>0</v>
      </c>
      <c r="BA30" s="79">
        <v>0</v>
      </c>
      <c r="BB30" s="79">
        <v>0</v>
      </c>
      <c r="BC30" s="79">
        <v>0</v>
      </c>
    </row>
    <row r="31" spans="1:55" s="63" customFormat="1" ht="12" customHeight="1">
      <c r="A31" s="72" t="s">
        <v>85</v>
      </c>
      <c r="B31" s="126" t="s">
        <v>258</v>
      </c>
      <c r="C31" s="72" t="s">
        <v>259</v>
      </c>
      <c r="D31" s="79">
        <f t="shared" si="2"/>
        <v>24794</v>
      </c>
      <c r="E31" s="79">
        <f t="shared" si="3"/>
        <v>0</v>
      </c>
      <c r="F31" s="79">
        <v>0</v>
      </c>
      <c r="G31" s="79">
        <v>0</v>
      </c>
      <c r="H31" s="79">
        <f t="shared" si="4"/>
        <v>0</v>
      </c>
      <c r="I31" s="79">
        <v>0</v>
      </c>
      <c r="J31" s="79">
        <v>0</v>
      </c>
      <c r="K31" s="79">
        <f t="shared" si="5"/>
        <v>24794</v>
      </c>
      <c r="L31" s="79">
        <v>4312</v>
      </c>
      <c r="M31" s="79">
        <v>20482</v>
      </c>
      <c r="N31" s="79">
        <f t="shared" si="6"/>
        <v>24794</v>
      </c>
      <c r="O31" s="79">
        <f t="shared" si="7"/>
        <v>4312</v>
      </c>
      <c r="P31" s="79">
        <v>4312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f t="shared" si="8"/>
        <v>20482</v>
      </c>
      <c r="W31" s="79">
        <v>20482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f t="shared" si="9"/>
        <v>0</v>
      </c>
      <c r="AD31" s="79">
        <v>0</v>
      </c>
      <c r="AE31" s="79">
        <v>0</v>
      </c>
      <c r="AF31" s="79">
        <f t="shared" si="10"/>
        <v>723</v>
      </c>
      <c r="AG31" s="79">
        <v>723</v>
      </c>
      <c r="AH31" s="79">
        <v>0</v>
      </c>
      <c r="AI31" s="79">
        <v>0</v>
      </c>
      <c r="AJ31" s="79">
        <f t="shared" si="11"/>
        <v>723</v>
      </c>
      <c r="AK31" s="78">
        <v>0</v>
      </c>
      <c r="AL31" s="79">
        <v>0</v>
      </c>
      <c r="AM31" s="79">
        <v>723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f t="shared" si="12"/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f t="shared" si="13"/>
        <v>0</v>
      </c>
      <c r="BA31" s="79">
        <v>0</v>
      </c>
      <c r="BB31" s="79">
        <v>0</v>
      </c>
      <c r="BC31" s="79">
        <v>0</v>
      </c>
    </row>
    <row r="32" spans="1:55" s="63" customFormat="1" ht="12" customHeight="1">
      <c r="A32" s="72" t="s">
        <v>85</v>
      </c>
      <c r="B32" s="126" t="s">
        <v>260</v>
      </c>
      <c r="C32" s="72" t="s">
        <v>261</v>
      </c>
      <c r="D32" s="79">
        <f t="shared" si="2"/>
        <v>14018</v>
      </c>
      <c r="E32" s="79">
        <f t="shared" si="3"/>
        <v>0</v>
      </c>
      <c r="F32" s="79">
        <v>0</v>
      </c>
      <c r="G32" s="79">
        <v>0</v>
      </c>
      <c r="H32" s="79">
        <f t="shared" si="4"/>
        <v>0</v>
      </c>
      <c r="I32" s="79">
        <v>0</v>
      </c>
      <c r="J32" s="79">
        <v>0</v>
      </c>
      <c r="K32" s="79">
        <f t="shared" si="5"/>
        <v>14018</v>
      </c>
      <c r="L32" s="79">
        <v>2032</v>
      </c>
      <c r="M32" s="79">
        <v>11986</v>
      </c>
      <c r="N32" s="79">
        <f t="shared" si="6"/>
        <v>14043</v>
      </c>
      <c r="O32" s="79">
        <f t="shared" si="7"/>
        <v>2032</v>
      </c>
      <c r="P32" s="79">
        <v>2032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f t="shared" si="8"/>
        <v>11986</v>
      </c>
      <c r="W32" s="79">
        <v>11986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f t="shared" si="9"/>
        <v>25</v>
      </c>
      <c r="AD32" s="79">
        <v>25</v>
      </c>
      <c r="AE32" s="79">
        <v>0</v>
      </c>
      <c r="AF32" s="79">
        <f t="shared" si="10"/>
        <v>364</v>
      </c>
      <c r="AG32" s="79">
        <v>364</v>
      </c>
      <c r="AH32" s="79">
        <v>0</v>
      </c>
      <c r="AI32" s="79">
        <v>0</v>
      </c>
      <c r="AJ32" s="79">
        <f t="shared" si="11"/>
        <v>364</v>
      </c>
      <c r="AK32" s="78">
        <v>0</v>
      </c>
      <c r="AL32" s="79">
        <v>0</v>
      </c>
      <c r="AM32" s="79">
        <v>125</v>
      </c>
      <c r="AN32" s="79">
        <v>110</v>
      </c>
      <c r="AO32" s="79">
        <v>0</v>
      </c>
      <c r="AP32" s="79">
        <v>0</v>
      </c>
      <c r="AQ32" s="79">
        <v>0</v>
      </c>
      <c r="AR32" s="79">
        <v>0</v>
      </c>
      <c r="AS32" s="79">
        <v>129</v>
      </c>
      <c r="AT32" s="79">
        <f t="shared" si="12"/>
        <v>0</v>
      </c>
      <c r="AU32" s="79">
        <v>0</v>
      </c>
      <c r="AV32" s="79">
        <v>0</v>
      </c>
      <c r="AW32" s="79">
        <v>0</v>
      </c>
      <c r="AX32" s="79">
        <v>0</v>
      </c>
      <c r="AY32" s="79">
        <v>0</v>
      </c>
      <c r="AZ32" s="79">
        <f t="shared" si="13"/>
        <v>0</v>
      </c>
      <c r="BA32" s="79">
        <v>0</v>
      </c>
      <c r="BB32" s="79">
        <v>0</v>
      </c>
      <c r="BC32" s="79">
        <v>0</v>
      </c>
    </row>
    <row r="33" spans="1:55" s="63" customFormat="1" ht="12" customHeight="1">
      <c r="A33" s="72" t="s">
        <v>85</v>
      </c>
      <c r="B33" s="126" t="s">
        <v>262</v>
      </c>
      <c r="C33" s="72" t="s">
        <v>263</v>
      </c>
      <c r="D33" s="79">
        <f t="shared" si="2"/>
        <v>3112</v>
      </c>
      <c r="E33" s="79">
        <f t="shared" si="3"/>
        <v>0</v>
      </c>
      <c r="F33" s="79">
        <v>0</v>
      </c>
      <c r="G33" s="79">
        <v>0</v>
      </c>
      <c r="H33" s="79">
        <f t="shared" si="4"/>
        <v>0</v>
      </c>
      <c r="I33" s="79">
        <v>0</v>
      </c>
      <c r="J33" s="79">
        <v>0</v>
      </c>
      <c r="K33" s="79">
        <f t="shared" si="5"/>
        <v>3112</v>
      </c>
      <c r="L33" s="79">
        <v>1024</v>
      </c>
      <c r="M33" s="79">
        <v>2088</v>
      </c>
      <c r="N33" s="79">
        <f t="shared" si="6"/>
        <v>3197</v>
      </c>
      <c r="O33" s="79">
        <f t="shared" si="7"/>
        <v>1024</v>
      </c>
      <c r="P33" s="79">
        <v>1024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f t="shared" si="8"/>
        <v>2088</v>
      </c>
      <c r="W33" s="79">
        <v>2088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f t="shared" si="9"/>
        <v>85</v>
      </c>
      <c r="AD33" s="79">
        <v>85</v>
      </c>
      <c r="AE33" s="79">
        <v>0</v>
      </c>
      <c r="AF33" s="79">
        <f t="shared" si="10"/>
        <v>81</v>
      </c>
      <c r="AG33" s="79">
        <v>81</v>
      </c>
      <c r="AH33" s="79">
        <v>0</v>
      </c>
      <c r="AI33" s="79">
        <v>0</v>
      </c>
      <c r="AJ33" s="79">
        <f t="shared" si="11"/>
        <v>81</v>
      </c>
      <c r="AK33" s="78">
        <v>0</v>
      </c>
      <c r="AL33" s="79">
        <v>0</v>
      </c>
      <c r="AM33" s="79">
        <v>28</v>
      </c>
      <c r="AN33" s="79">
        <v>24</v>
      </c>
      <c r="AO33" s="79">
        <v>0</v>
      </c>
      <c r="AP33" s="79">
        <v>0</v>
      </c>
      <c r="AQ33" s="79">
        <v>0</v>
      </c>
      <c r="AR33" s="79">
        <v>0</v>
      </c>
      <c r="AS33" s="79">
        <v>29</v>
      </c>
      <c r="AT33" s="79">
        <f t="shared" si="12"/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f t="shared" si="13"/>
        <v>0</v>
      </c>
      <c r="BA33" s="79">
        <v>0</v>
      </c>
      <c r="BB33" s="79">
        <v>0</v>
      </c>
      <c r="BC33" s="79">
        <v>0</v>
      </c>
    </row>
    <row r="34" spans="1:55" s="63" customFormat="1" ht="12" customHeight="1">
      <c r="A34" s="72" t="s">
        <v>85</v>
      </c>
      <c r="B34" s="126" t="s">
        <v>264</v>
      </c>
      <c r="C34" s="72" t="s">
        <v>265</v>
      </c>
      <c r="D34" s="79">
        <f t="shared" si="2"/>
        <v>11977</v>
      </c>
      <c r="E34" s="79">
        <f t="shared" si="3"/>
        <v>0</v>
      </c>
      <c r="F34" s="79">
        <v>0</v>
      </c>
      <c r="G34" s="79">
        <v>0</v>
      </c>
      <c r="H34" s="79">
        <f t="shared" si="4"/>
        <v>0</v>
      </c>
      <c r="I34" s="79">
        <v>0</v>
      </c>
      <c r="J34" s="79">
        <v>0</v>
      </c>
      <c r="K34" s="79">
        <f t="shared" si="5"/>
        <v>11977</v>
      </c>
      <c r="L34" s="79">
        <v>794</v>
      </c>
      <c r="M34" s="79">
        <v>11183</v>
      </c>
      <c r="N34" s="79">
        <f t="shared" si="6"/>
        <v>11977</v>
      </c>
      <c r="O34" s="79">
        <f t="shared" si="7"/>
        <v>794</v>
      </c>
      <c r="P34" s="79">
        <v>794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f t="shared" si="8"/>
        <v>11183</v>
      </c>
      <c r="W34" s="79">
        <v>11183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f t="shared" si="9"/>
        <v>0</v>
      </c>
      <c r="AD34" s="79">
        <v>0</v>
      </c>
      <c r="AE34" s="79">
        <v>0</v>
      </c>
      <c r="AF34" s="79">
        <f t="shared" si="10"/>
        <v>311</v>
      </c>
      <c r="AG34" s="79">
        <v>311</v>
      </c>
      <c r="AH34" s="79">
        <v>0</v>
      </c>
      <c r="AI34" s="79">
        <v>0</v>
      </c>
      <c r="AJ34" s="79">
        <f t="shared" si="11"/>
        <v>311</v>
      </c>
      <c r="AK34" s="78">
        <v>0</v>
      </c>
      <c r="AL34" s="79">
        <v>0</v>
      </c>
      <c r="AM34" s="79">
        <v>107</v>
      </c>
      <c r="AN34" s="79">
        <v>93</v>
      </c>
      <c r="AO34" s="79">
        <v>0</v>
      </c>
      <c r="AP34" s="79">
        <v>0</v>
      </c>
      <c r="AQ34" s="79">
        <v>0</v>
      </c>
      <c r="AR34" s="79">
        <v>0</v>
      </c>
      <c r="AS34" s="79">
        <v>111</v>
      </c>
      <c r="AT34" s="79">
        <f t="shared" si="12"/>
        <v>0</v>
      </c>
      <c r="AU34" s="79">
        <v>0</v>
      </c>
      <c r="AV34" s="79">
        <v>0</v>
      </c>
      <c r="AW34" s="79">
        <v>0</v>
      </c>
      <c r="AX34" s="79">
        <v>0</v>
      </c>
      <c r="AY34" s="79">
        <v>0</v>
      </c>
      <c r="AZ34" s="79">
        <f t="shared" si="13"/>
        <v>0</v>
      </c>
      <c r="BA34" s="79">
        <v>0</v>
      </c>
      <c r="BB34" s="79">
        <v>0</v>
      </c>
      <c r="BC34" s="79">
        <v>0</v>
      </c>
    </row>
    <row r="35" spans="1:55" s="63" customFormat="1" ht="12" customHeight="1">
      <c r="A35" s="72" t="s">
        <v>85</v>
      </c>
      <c r="B35" s="126" t="s">
        <v>266</v>
      </c>
      <c r="C35" s="72" t="s">
        <v>267</v>
      </c>
      <c r="D35" s="79">
        <f t="shared" si="2"/>
        <v>5979</v>
      </c>
      <c r="E35" s="79">
        <f t="shared" si="3"/>
        <v>0</v>
      </c>
      <c r="F35" s="79">
        <v>0</v>
      </c>
      <c r="G35" s="79">
        <v>0</v>
      </c>
      <c r="H35" s="79">
        <f t="shared" si="4"/>
        <v>0</v>
      </c>
      <c r="I35" s="79">
        <v>0</v>
      </c>
      <c r="J35" s="79">
        <v>0</v>
      </c>
      <c r="K35" s="79">
        <f t="shared" si="5"/>
        <v>5979</v>
      </c>
      <c r="L35" s="79">
        <v>599</v>
      </c>
      <c r="M35" s="79">
        <v>5380</v>
      </c>
      <c r="N35" s="79">
        <f t="shared" si="6"/>
        <v>5979</v>
      </c>
      <c r="O35" s="79">
        <f t="shared" si="7"/>
        <v>599</v>
      </c>
      <c r="P35" s="79">
        <v>599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f t="shared" si="8"/>
        <v>5380</v>
      </c>
      <c r="W35" s="79">
        <v>5380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f t="shared" si="9"/>
        <v>0</v>
      </c>
      <c r="AD35" s="79">
        <v>0</v>
      </c>
      <c r="AE35" s="79">
        <v>0</v>
      </c>
      <c r="AF35" s="79">
        <f t="shared" si="10"/>
        <v>155</v>
      </c>
      <c r="AG35" s="79">
        <v>155</v>
      </c>
      <c r="AH35" s="79">
        <v>0</v>
      </c>
      <c r="AI35" s="79">
        <v>0</v>
      </c>
      <c r="AJ35" s="79">
        <f t="shared" si="11"/>
        <v>155</v>
      </c>
      <c r="AK35" s="78">
        <v>0</v>
      </c>
      <c r="AL35" s="79">
        <v>0</v>
      </c>
      <c r="AM35" s="79">
        <v>53</v>
      </c>
      <c r="AN35" s="79">
        <v>47</v>
      </c>
      <c r="AO35" s="79">
        <v>0</v>
      </c>
      <c r="AP35" s="79">
        <v>0</v>
      </c>
      <c r="AQ35" s="79">
        <v>0</v>
      </c>
      <c r="AR35" s="79">
        <v>0</v>
      </c>
      <c r="AS35" s="79">
        <v>55</v>
      </c>
      <c r="AT35" s="79">
        <f t="shared" si="12"/>
        <v>0</v>
      </c>
      <c r="AU35" s="79">
        <v>0</v>
      </c>
      <c r="AV35" s="79">
        <v>0</v>
      </c>
      <c r="AW35" s="79">
        <v>0</v>
      </c>
      <c r="AX35" s="79">
        <v>0</v>
      </c>
      <c r="AY35" s="79">
        <v>0</v>
      </c>
      <c r="AZ35" s="79">
        <f t="shared" si="13"/>
        <v>0</v>
      </c>
      <c r="BA35" s="79">
        <v>0</v>
      </c>
      <c r="BB35" s="79">
        <v>0</v>
      </c>
      <c r="BC35" s="79">
        <v>0</v>
      </c>
    </row>
    <row r="36" spans="1:55" s="63" customFormat="1" ht="12" customHeight="1">
      <c r="A36" s="72" t="s">
        <v>85</v>
      </c>
      <c r="B36" s="126" t="s">
        <v>268</v>
      </c>
      <c r="C36" s="72" t="s">
        <v>269</v>
      </c>
      <c r="D36" s="79">
        <f t="shared" si="2"/>
        <v>3331</v>
      </c>
      <c r="E36" s="79">
        <f t="shared" si="3"/>
        <v>0</v>
      </c>
      <c r="F36" s="79">
        <v>0</v>
      </c>
      <c r="G36" s="79">
        <v>0</v>
      </c>
      <c r="H36" s="79">
        <f t="shared" si="4"/>
        <v>0</v>
      </c>
      <c r="I36" s="79">
        <v>0</v>
      </c>
      <c r="J36" s="79">
        <v>0</v>
      </c>
      <c r="K36" s="79">
        <f t="shared" si="5"/>
        <v>3331</v>
      </c>
      <c r="L36" s="79">
        <v>478</v>
      </c>
      <c r="M36" s="79">
        <v>2853</v>
      </c>
      <c r="N36" s="79">
        <f t="shared" si="6"/>
        <v>3331</v>
      </c>
      <c r="O36" s="79">
        <f t="shared" si="7"/>
        <v>478</v>
      </c>
      <c r="P36" s="79">
        <v>478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f t="shared" si="8"/>
        <v>2853</v>
      </c>
      <c r="W36" s="79">
        <v>2853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f t="shared" si="9"/>
        <v>0</v>
      </c>
      <c r="AD36" s="79">
        <v>0</v>
      </c>
      <c r="AE36" s="79">
        <v>0</v>
      </c>
      <c r="AF36" s="79">
        <f t="shared" si="10"/>
        <v>87</v>
      </c>
      <c r="AG36" s="79">
        <v>87</v>
      </c>
      <c r="AH36" s="79">
        <v>0</v>
      </c>
      <c r="AI36" s="79">
        <v>0</v>
      </c>
      <c r="AJ36" s="79">
        <f t="shared" si="11"/>
        <v>87</v>
      </c>
      <c r="AK36" s="78">
        <v>0</v>
      </c>
      <c r="AL36" s="79">
        <v>0</v>
      </c>
      <c r="AM36" s="79">
        <v>30</v>
      </c>
      <c r="AN36" s="79">
        <v>26</v>
      </c>
      <c r="AO36" s="79">
        <v>0</v>
      </c>
      <c r="AP36" s="79">
        <v>0</v>
      </c>
      <c r="AQ36" s="79">
        <v>0</v>
      </c>
      <c r="AR36" s="79">
        <v>0</v>
      </c>
      <c r="AS36" s="79">
        <v>31</v>
      </c>
      <c r="AT36" s="79">
        <f t="shared" si="12"/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f t="shared" si="13"/>
        <v>0</v>
      </c>
      <c r="BA36" s="79">
        <v>0</v>
      </c>
      <c r="BB36" s="79">
        <v>0</v>
      </c>
      <c r="BC36" s="79">
        <v>0</v>
      </c>
    </row>
    <row r="37" spans="1:55" s="63" customFormat="1" ht="12" customHeight="1">
      <c r="A37" s="72" t="s">
        <v>85</v>
      </c>
      <c r="B37" s="126" t="s">
        <v>270</v>
      </c>
      <c r="C37" s="72" t="s">
        <v>271</v>
      </c>
      <c r="D37" s="79">
        <f t="shared" si="2"/>
        <v>21275</v>
      </c>
      <c r="E37" s="79">
        <f t="shared" si="3"/>
        <v>0</v>
      </c>
      <c r="F37" s="79">
        <v>0</v>
      </c>
      <c r="G37" s="79">
        <v>0</v>
      </c>
      <c r="H37" s="79">
        <f t="shared" si="4"/>
        <v>0</v>
      </c>
      <c r="I37" s="79">
        <v>0</v>
      </c>
      <c r="J37" s="79">
        <v>0</v>
      </c>
      <c r="K37" s="79">
        <f t="shared" si="5"/>
        <v>21275</v>
      </c>
      <c r="L37" s="79">
        <v>1523</v>
      </c>
      <c r="M37" s="79">
        <v>19752</v>
      </c>
      <c r="N37" s="79">
        <f t="shared" si="6"/>
        <v>21277</v>
      </c>
      <c r="O37" s="79">
        <f t="shared" si="7"/>
        <v>1523</v>
      </c>
      <c r="P37" s="79">
        <v>1523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f t="shared" si="8"/>
        <v>19752</v>
      </c>
      <c r="W37" s="79">
        <v>19752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f t="shared" si="9"/>
        <v>2</v>
      </c>
      <c r="AD37" s="79">
        <v>2</v>
      </c>
      <c r="AE37" s="79">
        <v>0</v>
      </c>
      <c r="AF37" s="79">
        <f t="shared" si="10"/>
        <v>553</v>
      </c>
      <c r="AG37" s="79">
        <v>553</v>
      </c>
      <c r="AH37" s="79">
        <v>0</v>
      </c>
      <c r="AI37" s="79">
        <v>0</v>
      </c>
      <c r="AJ37" s="79">
        <f t="shared" si="11"/>
        <v>553</v>
      </c>
      <c r="AK37" s="78">
        <v>0</v>
      </c>
      <c r="AL37" s="79">
        <v>0</v>
      </c>
      <c r="AM37" s="79">
        <v>189</v>
      </c>
      <c r="AN37" s="79">
        <v>167</v>
      </c>
      <c r="AO37" s="79">
        <v>0</v>
      </c>
      <c r="AP37" s="79">
        <v>0</v>
      </c>
      <c r="AQ37" s="79">
        <v>0</v>
      </c>
      <c r="AR37" s="79">
        <v>0</v>
      </c>
      <c r="AS37" s="79">
        <v>197</v>
      </c>
      <c r="AT37" s="79">
        <f t="shared" si="12"/>
        <v>0</v>
      </c>
      <c r="AU37" s="79">
        <v>0</v>
      </c>
      <c r="AV37" s="79">
        <v>0</v>
      </c>
      <c r="AW37" s="79">
        <v>0</v>
      </c>
      <c r="AX37" s="79">
        <v>0</v>
      </c>
      <c r="AY37" s="79">
        <v>0</v>
      </c>
      <c r="AZ37" s="79">
        <f t="shared" si="13"/>
        <v>0</v>
      </c>
      <c r="BA37" s="79">
        <v>0</v>
      </c>
      <c r="BB37" s="79">
        <v>0</v>
      </c>
      <c r="BC37" s="79">
        <v>0</v>
      </c>
    </row>
    <row r="38" spans="1:55" s="63" customFormat="1" ht="12" customHeight="1">
      <c r="A38" s="72" t="s">
        <v>85</v>
      </c>
      <c r="B38" s="126" t="s">
        <v>272</v>
      </c>
      <c r="C38" s="72" t="s">
        <v>273</v>
      </c>
      <c r="D38" s="79">
        <f t="shared" si="2"/>
        <v>15333</v>
      </c>
      <c r="E38" s="79">
        <f t="shared" si="3"/>
        <v>0</v>
      </c>
      <c r="F38" s="79">
        <v>0</v>
      </c>
      <c r="G38" s="79">
        <v>0</v>
      </c>
      <c r="H38" s="79">
        <f t="shared" si="4"/>
        <v>0</v>
      </c>
      <c r="I38" s="79">
        <v>0</v>
      </c>
      <c r="J38" s="79">
        <v>0</v>
      </c>
      <c r="K38" s="79">
        <f t="shared" si="5"/>
        <v>15333</v>
      </c>
      <c r="L38" s="79">
        <v>672</v>
      </c>
      <c r="M38" s="79">
        <v>14661</v>
      </c>
      <c r="N38" s="79">
        <f t="shared" si="6"/>
        <v>15333</v>
      </c>
      <c r="O38" s="79">
        <f t="shared" si="7"/>
        <v>672</v>
      </c>
      <c r="P38" s="79">
        <v>672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f t="shared" si="8"/>
        <v>14661</v>
      </c>
      <c r="W38" s="79">
        <v>14661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f t="shared" si="9"/>
        <v>0</v>
      </c>
      <c r="AD38" s="79">
        <v>0</v>
      </c>
      <c r="AE38" s="79">
        <v>0</v>
      </c>
      <c r="AF38" s="79">
        <f t="shared" si="10"/>
        <v>398</v>
      </c>
      <c r="AG38" s="79">
        <v>398</v>
      </c>
      <c r="AH38" s="79">
        <v>0</v>
      </c>
      <c r="AI38" s="79">
        <v>0</v>
      </c>
      <c r="AJ38" s="79">
        <f t="shared" si="11"/>
        <v>398</v>
      </c>
      <c r="AK38" s="78">
        <v>0</v>
      </c>
      <c r="AL38" s="79">
        <v>0</v>
      </c>
      <c r="AM38" s="79">
        <v>136</v>
      </c>
      <c r="AN38" s="79">
        <v>120</v>
      </c>
      <c r="AO38" s="79">
        <v>0</v>
      </c>
      <c r="AP38" s="79">
        <v>0</v>
      </c>
      <c r="AQ38" s="79">
        <v>0</v>
      </c>
      <c r="AR38" s="79">
        <v>0</v>
      </c>
      <c r="AS38" s="79">
        <v>142</v>
      </c>
      <c r="AT38" s="79">
        <f t="shared" si="12"/>
        <v>0</v>
      </c>
      <c r="AU38" s="79">
        <v>0</v>
      </c>
      <c r="AV38" s="79">
        <v>0</v>
      </c>
      <c r="AW38" s="79">
        <v>0</v>
      </c>
      <c r="AX38" s="79">
        <v>0</v>
      </c>
      <c r="AY38" s="79">
        <v>0</v>
      </c>
      <c r="AZ38" s="79">
        <f t="shared" si="13"/>
        <v>0</v>
      </c>
      <c r="BA38" s="79">
        <v>0</v>
      </c>
      <c r="BB38" s="79">
        <v>0</v>
      </c>
      <c r="BC38" s="79">
        <v>0</v>
      </c>
    </row>
    <row r="39" spans="1:55" s="63" customFormat="1" ht="12" customHeight="1">
      <c r="A39" s="72" t="s">
        <v>85</v>
      </c>
      <c r="B39" s="126" t="s">
        <v>274</v>
      </c>
      <c r="C39" s="72" t="s">
        <v>275</v>
      </c>
      <c r="D39" s="79">
        <f t="shared" si="2"/>
        <v>17219</v>
      </c>
      <c r="E39" s="79">
        <f t="shared" si="3"/>
        <v>0</v>
      </c>
      <c r="F39" s="79">
        <v>0</v>
      </c>
      <c r="G39" s="79">
        <v>0</v>
      </c>
      <c r="H39" s="79">
        <f t="shared" si="4"/>
        <v>0</v>
      </c>
      <c r="I39" s="79">
        <v>0</v>
      </c>
      <c r="J39" s="79">
        <v>0</v>
      </c>
      <c r="K39" s="79">
        <f t="shared" si="5"/>
        <v>17219</v>
      </c>
      <c r="L39" s="79">
        <v>1204</v>
      </c>
      <c r="M39" s="79">
        <v>16015</v>
      </c>
      <c r="N39" s="79">
        <f t="shared" si="6"/>
        <v>17221</v>
      </c>
      <c r="O39" s="79">
        <f t="shared" si="7"/>
        <v>1204</v>
      </c>
      <c r="P39" s="79">
        <v>1204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f t="shared" si="8"/>
        <v>16015</v>
      </c>
      <c r="W39" s="79">
        <v>16015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f t="shared" si="9"/>
        <v>2</v>
      </c>
      <c r="AD39" s="79">
        <v>2</v>
      </c>
      <c r="AE39" s="79">
        <v>0</v>
      </c>
      <c r="AF39" s="79">
        <f t="shared" si="10"/>
        <v>448</v>
      </c>
      <c r="AG39" s="79">
        <v>448</v>
      </c>
      <c r="AH39" s="79">
        <v>0</v>
      </c>
      <c r="AI39" s="79">
        <v>0</v>
      </c>
      <c r="AJ39" s="79">
        <f t="shared" si="11"/>
        <v>448</v>
      </c>
      <c r="AK39" s="78">
        <v>0</v>
      </c>
      <c r="AL39" s="79">
        <v>0</v>
      </c>
      <c r="AM39" s="79">
        <v>154</v>
      </c>
      <c r="AN39" s="79">
        <v>135</v>
      </c>
      <c r="AO39" s="79">
        <v>0</v>
      </c>
      <c r="AP39" s="79">
        <v>0</v>
      </c>
      <c r="AQ39" s="79">
        <v>0</v>
      </c>
      <c r="AR39" s="79">
        <v>0</v>
      </c>
      <c r="AS39" s="79">
        <v>159</v>
      </c>
      <c r="AT39" s="79">
        <f t="shared" si="12"/>
        <v>0</v>
      </c>
      <c r="AU39" s="79">
        <v>0</v>
      </c>
      <c r="AV39" s="79">
        <v>0</v>
      </c>
      <c r="AW39" s="79">
        <v>0</v>
      </c>
      <c r="AX39" s="79">
        <v>0</v>
      </c>
      <c r="AY39" s="79">
        <v>0</v>
      </c>
      <c r="AZ39" s="79">
        <f t="shared" si="13"/>
        <v>0</v>
      </c>
      <c r="BA39" s="79">
        <v>0</v>
      </c>
      <c r="BB39" s="79">
        <v>0</v>
      </c>
      <c r="BC39" s="79">
        <v>0</v>
      </c>
    </row>
    <row r="40" spans="1:55" s="63" customFormat="1" ht="12" customHeight="1">
      <c r="A40" s="72" t="s">
        <v>85</v>
      </c>
      <c r="B40" s="126" t="s">
        <v>276</v>
      </c>
      <c r="C40" s="72" t="s">
        <v>277</v>
      </c>
      <c r="D40" s="79">
        <f t="shared" si="2"/>
        <v>2960</v>
      </c>
      <c r="E40" s="79">
        <f t="shared" si="3"/>
        <v>0</v>
      </c>
      <c r="F40" s="79">
        <v>0</v>
      </c>
      <c r="G40" s="79">
        <v>0</v>
      </c>
      <c r="H40" s="79">
        <f t="shared" si="4"/>
        <v>0</v>
      </c>
      <c r="I40" s="79">
        <v>0</v>
      </c>
      <c r="J40" s="79">
        <v>0</v>
      </c>
      <c r="K40" s="79">
        <f t="shared" si="5"/>
        <v>2960</v>
      </c>
      <c r="L40" s="79">
        <v>176</v>
      </c>
      <c r="M40" s="79">
        <v>2784</v>
      </c>
      <c r="N40" s="79">
        <f t="shared" si="6"/>
        <v>2960</v>
      </c>
      <c r="O40" s="79">
        <f t="shared" si="7"/>
        <v>176</v>
      </c>
      <c r="P40" s="79">
        <v>176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f t="shared" si="8"/>
        <v>2784</v>
      </c>
      <c r="W40" s="79">
        <v>2784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f t="shared" si="9"/>
        <v>0</v>
      </c>
      <c r="AD40" s="79">
        <v>0</v>
      </c>
      <c r="AE40" s="79">
        <v>0</v>
      </c>
      <c r="AF40" s="79">
        <f t="shared" si="10"/>
        <v>4</v>
      </c>
      <c r="AG40" s="79">
        <v>4</v>
      </c>
      <c r="AH40" s="79">
        <v>0</v>
      </c>
      <c r="AI40" s="79">
        <v>0</v>
      </c>
      <c r="AJ40" s="79">
        <f t="shared" si="11"/>
        <v>4</v>
      </c>
      <c r="AK40" s="78">
        <v>0</v>
      </c>
      <c r="AL40" s="79">
        <v>0</v>
      </c>
      <c r="AM40" s="79">
        <v>4</v>
      </c>
      <c r="AN40" s="79">
        <v>0</v>
      </c>
      <c r="AO40" s="79">
        <v>0</v>
      </c>
      <c r="AP40" s="79">
        <v>0</v>
      </c>
      <c r="AQ40" s="79">
        <v>0</v>
      </c>
      <c r="AR40" s="79">
        <v>0</v>
      </c>
      <c r="AS40" s="79">
        <v>0</v>
      </c>
      <c r="AT40" s="79">
        <f t="shared" si="12"/>
        <v>4</v>
      </c>
      <c r="AU40" s="79">
        <v>0</v>
      </c>
      <c r="AV40" s="79">
        <v>0</v>
      </c>
      <c r="AW40" s="79">
        <v>4</v>
      </c>
      <c r="AX40" s="79">
        <v>0</v>
      </c>
      <c r="AY40" s="79">
        <v>0</v>
      </c>
      <c r="AZ40" s="79">
        <f t="shared" si="13"/>
        <v>0</v>
      </c>
      <c r="BA40" s="79">
        <v>0</v>
      </c>
      <c r="BB40" s="79">
        <v>0</v>
      </c>
      <c r="BC40" s="79">
        <v>0</v>
      </c>
    </row>
    <row r="41" spans="1:55" s="63" customFormat="1" ht="12" customHeight="1">
      <c r="A41" s="72" t="s">
        <v>85</v>
      </c>
      <c r="B41" s="126" t="s">
        <v>278</v>
      </c>
      <c r="C41" s="72" t="s">
        <v>279</v>
      </c>
      <c r="D41" s="79">
        <f t="shared" si="2"/>
        <v>1719</v>
      </c>
      <c r="E41" s="79">
        <f t="shared" si="3"/>
        <v>0</v>
      </c>
      <c r="F41" s="79">
        <v>0</v>
      </c>
      <c r="G41" s="79">
        <v>0</v>
      </c>
      <c r="H41" s="79">
        <f t="shared" si="4"/>
        <v>0</v>
      </c>
      <c r="I41" s="79">
        <v>0</v>
      </c>
      <c r="J41" s="79">
        <v>0</v>
      </c>
      <c r="K41" s="79">
        <f t="shared" si="5"/>
        <v>1719</v>
      </c>
      <c r="L41" s="79">
        <v>183</v>
      </c>
      <c r="M41" s="79">
        <v>1536</v>
      </c>
      <c r="N41" s="79">
        <f t="shared" si="6"/>
        <v>1719</v>
      </c>
      <c r="O41" s="79">
        <f t="shared" si="7"/>
        <v>183</v>
      </c>
      <c r="P41" s="79">
        <v>183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f t="shared" si="8"/>
        <v>1536</v>
      </c>
      <c r="W41" s="79">
        <v>1536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f t="shared" si="9"/>
        <v>0</v>
      </c>
      <c r="AD41" s="79">
        <v>0</v>
      </c>
      <c r="AE41" s="79">
        <v>0</v>
      </c>
      <c r="AF41" s="79">
        <f t="shared" si="10"/>
        <v>5</v>
      </c>
      <c r="AG41" s="79">
        <v>5</v>
      </c>
      <c r="AH41" s="79">
        <v>0</v>
      </c>
      <c r="AI41" s="79">
        <v>0</v>
      </c>
      <c r="AJ41" s="79">
        <f t="shared" si="11"/>
        <v>12</v>
      </c>
      <c r="AK41" s="79">
        <v>7</v>
      </c>
      <c r="AL41" s="79">
        <v>5</v>
      </c>
      <c r="AM41" s="79">
        <v>0</v>
      </c>
      <c r="AN41" s="79">
        <v>0</v>
      </c>
      <c r="AO41" s="79">
        <v>0</v>
      </c>
      <c r="AP41" s="79">
        <v>0</v>
      </c>
      <c r="AQ41" s="79">
        <v>0</v>
      </c>
      <c r="AR41" s="79">
        <v>0</v>
      </c>
      <c r="AS41" s="79">
        <v>0</v>
      </c>
      <c r="AT41" s="79">
        <f t="shared" si="12"/>
        <v>5</v>
      </c>
      <c r="AU41" s="79">
        <v>5</v>
      </c>
      <c r="AV41" s="79">
        <v>0</v>
      </c>
      <c r="AW41" s="79">
        <v>0</v>
      </c>
      <c r="AX41" s="79">
        <v>0</v>
      </c>
      <c r="AY41" s="79">
        <v>0</v>
      </c>
      <c r="AZ41" s="79">
        <f t="shared" si="13"/>
        <v>5</v>
      </c>
      <c r="BA41" s="79">
        <v>5</v>
      </c>
      <c r="BB41" s="79">
        <v>0</v>
      </c>
      <c r="BC41" s="79">
        <v>0</v>
      </c>
    </row>
    <row r="42" spans="1:55" s="63" customFormat="1" ht="12" customHeight="1">
      <c r="A42" s="72" t="s">
        <v>85</v>
      </c>
      <c r="B42" s="126" t="s">
        <v>280</v>
      </c>
      <c r="C42" s="72" t="s">
        <v>281</v>
      </c>
      <c r="D42" s="79">
        <f t="shared" si="2"/>
        <v>1846</v>
      </c>
      <c r="E42" s="79">
        <f t="shared" si="3"/>
        <v>0</v>
      </c>
      <c r="F42" s="79">
        <v>0</v>
      </c>
      <c r="G42" s="79">
        <v>0</v>
      </c>
      <c r="H42" s="79">
        <f t="shared" si="4"/>
        <v>0</v>
      </c>
      <c r="I42" s="79">
        <v>0</v>
      </c>
      <c r="J42" s="79">
        <v>0</v>
      </c>
      <c r="K42" s="79">
        <f t="shared" si="5"/>
        <v>1846</v>
      </c>
      <c r="L42" s="79">
        <v>128</v>
      </c>
      <c r="M42" s="79">
        <v>1718</v>
      </c>
      <c r="N42" s="79">
        <f t="shared" si="6"/>
        <v>1846</v>
      </c>
      <c r="O42" s="79">
        <f t="shared" si="7"/>
        <v>128</v>
      </c>
      <c r="P42" s="79">
        <v>128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f t="shared" si="8"/>
        <v>1718</v>
      </c>
      <c r="W42" s="79">
        <v>1718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f t="shared" si="9"/>
        <v>0</v>
      </c>
      <c r="AD42" s="79">
        <v>0</v>
      </c>
      <c r="AE42" s="79">
        <v>0</v>
      </c>
      <c r="AF42" s="79">
        <f t="shared" si="10"/>
        <v>5</v>
      </c>
      <c r="AG42" s="79">
        <v>5</v>
      </c>
      <c r="AH42" s="79">
        <v>0</v>
      </c>
      <c r="AI42" s="79">
        <v>0</v>
      </c>
      <c r="AJ42" s="79">
        <f t="shared" si="11"/>
        <v>13</v>
      </c>
      <c r="AK42" s="79">
        <v>8</v>
      </c>
      <c r="AL42" s="79">
        <v>5</v>
      </c>
      <c r="AM42" s="79">
        <v>0</v>
      </c>
      <c r="AN42" s="79">
        <v>0</v>
      </c>
      <c r="AO42" s="79">
        <v>0</v>
      </c>
      <c r="AP42" s="79">
        <v>0</v>
      </c>
      <c r="AQ42" s="79">
        <v>0</v>
      </c>
      <c r="AR42" s="79">
        <v>0</v>
      </c>
      <c r="AS42" s="79">
        <v>0</v>
      </c>
      <c r="AT42" s="79">
        <f t="shared" si="12"/>
        <v>5</v>
      </c>
      <c r="AU42" s="79">
        <v>5</v>
      </c>
      <c r="AV42" s="79">
        <v>0</v>
      </c>
      <c r="AW42" s="79">
        <v>0</v>
      </c>
      <c r="AX42" s="79">
        <v>0</v>
      </c>
      <c r="AY42" s="79">
        <v>0</v>
      </c>
      <c r="AZ42" s="79">
        <f t="shared" si="13"/>
        <v>5</v>
      </c>
      <c r="BA42" s="79">
        <v>5</v>
      </c>
      <c r="BB42" s="79">
        <v>0</v>
      </c>
      <c r="BC42" s="79">
        <v>0</v>
      </c>
    </row>
    <row r="43" spans="1:55" s="63" customFormat="1" ht="12" customHeight="1">
      <c r="A43" s="72" t="s">
        <v>85</v>
      </c>
      <c r="B43" s="126" t="s">
        <v>282</v>
      </c>
      <c r="C43" s="72" t="s">
        <v>283</v>
      </c>
      <c r="D43" s="79">
        <f t="shared" si="2"/>
        <v>2085</v>
      </c>
      <c r="E43" s="79">
        <f t="shared" si="3"/>
        <v>0</v>
      </c>
      <c r="F43" s="79">
        <v>0</v>
      </c>
      <c r="G43" s="79">
        <v>0</v>
      </c>
      <c r="H43" s="79">
        <f t="shared" si="4"/>
        <v>0</v>
      </c>
      <c r="I43" s="79">
        <v>0</v>
      </c>
      <c r="J43" s="79">
        <v>0</v>
      </c>
      <c r="K43" s="79">
        <f t="shared" si="5"/>
        <v>2085</v>
      </c>
      <c r="L43" s="79">
        <v>561</v>
      </c>
      <c r="M43" s="79">
        <v>1524</v>
      </c>
      <c r="N43" s="79">
        <f t="shared" si="6"/>
        <v>2085</v>
      </c>
      <c r="O43" s="79">
        <f t="shared" si="7"/>
        <v>561</v>
      </c>
      <c r="P43" s="79">
        <v>561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f t="shared" si="8"/>
        <v>1524</v>
      </c>
      <c r="W43" s="79">
        <v>1524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f t="shared" si="9"/>
        <v>0</v>
      </c>
      <c r="AD43" s="79">
        <v>0</v>
      </c>
      <c r="AE43" s="79">
        <v>0</v>
      </c>
      <c r="AF43" s="79">
        <f t="shared" si="10"/>
        <v>6</v>
      </c>
      <c r="AG43" s="79">
        <v>6</v>
      </c>
      <c r="AH43" s="79">
        <v>0</v>
      </c>
      <c r="AI43" s="79">
        <v>0</v>
      </c>
      <c r="AJ43" s="79">
        <f t="shared" si="11"/>
        <v>16</v>
      </c>
      <c r="AK43" s="79">
        <v>9</v>
      </c>
      <c r="AL43" s="79">
        <v>7</v>
      </c>
      <c r="AM43" s="79">
        <v>0</v>
      </c>
      <c r="AN43" s="79"/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f t="shared" si="12"/>
        <v>6</v>
      </c>
      <c r="AU43" s="79">
        <v>6</v>
      </c>
      <c r="AV43" s="79">
        <v>0</v>
      </c>
      <c r="AW43" s="79">
        <v>0</v>
      </c>
      <c r="AX43" s="79">
        <v>0</v>
      </c>
      <c r="AY43" s="79">
        <v>0</v>
      </c>
      <c r="AZ43" s="79">
        <f t="shared" si="13"/>
        <v>7</v>
      </c>
      <c r="BA43" s="79">
        <v>7</v>
      </c>
      <c r="BB43" s="79">
        <v>0</v>
      </c>
      <c r="BC43" s="79">
        <v>0</v>
      </c>
    </row>
    <row r="44" spans="1:55" s="63" customFormat="1" ht="12" customHeight="1">
      <c r="A44" s="72" t="s">
        <v>85</v>
      </c>
      <c r="B44" s="126" t="s">
        <v>284</v>
      </c>
      <c r="C44" s="72" t="s">
        <v>285</v>
      </c>
      <c r="D44" s="79">
        <f t="shared" si="2"/>
        <v>3710</v>
      </c>
      <c r="E44" s="79">
        <f t="shared" si="3"/>
        <v>0</v>
      </c>
      <c r="F44" s="79">
        <v>0</v>
      </c>
      <c r="G44" s="79">
        <v>0</v>
      </c>
      <c r="H44" s="79">
        <f t="shared" si="4"/>
        <v>0</v>
      </c>
      <c r="I44" s="79">
        <v>0</v>
      </c>
      <c r="J44" s="79">
        <v>0</v>
      </c>
      <c r="K44" s="79">
        <f t="shared" si="5"/>
        <v>3710</v>
      </c>
      <c r="L44" s="79">
        <v>498</v>
      </c>
      <c r="M44" s="79">
        <v>3212</v>
      </c>
      <c r="N44" s="79">
        <f t="shared" si="6"/>
        <v>3710</v>
      </c>
      <c r="O44" s="79">
        <f t="shared" si="7"/>
        <v>498</v>
      </c>
      <c r="P44" s="79">
        <v>498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f t="shared" si="8"/>
        <v>3212</v>
      </c>
      <c r="W44" s="79">
        <v>3212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f t="shared" si="9"/>
        <v>0</v>
      </c>
      <c r="AD44" s="79">
        <v>0</v>
      </c>
      <c r="AE44" s="79">
        <v>0</v>
      </c>
      <c r="AF44" s="79">
        <f t="shared" si="10"/>
        <v>13</v>
      </c>
      <c r="AG44" s="79">
        <v>13</v>
      </c>
      <c r="AH44" s="79">
        <v>0</v>
      </c>
      <c r="AI44" s="79">
        <v>0</v>
      </c>
      <c r="AJ44" s="79">
        <f t="shared" si="11"/>
        <v>31</v>
      </c>
      <c r="AK44" s="79">
        <v>18</v>
      </c>
      <c r="AL44" s="79">
        <v>13</v>
      </c>
      <c r="AM44" s="79">
        <v>0</v>
      </c>
      <c r="AN44" s="79">
        <v>0</v>
      </c>
      <c r="AO44" s="79">
        <v>0</v>
      </c>
      <c r="AP44" s="79">
        <v>0</v>
      </c>
      <c r="AQ44" s="79">
        <v>0</v>
      </c>
      <c r="AR44" s="79">
        <v>0</v>
      </c>
      <c r="AS44" s="79">
        <v>0</v>
      </c>
      <c r="AT44" s="79">
        <f t="shared" si="12"/>
        <v>13</v>
      </c>
      <c r="AU44" s="79">
        <v>13</v>
      </c>
      <c r="AV44" s="79">
        <v>0</v>
      </c>
      <c r="AW44" s="79">
        <v>0</v>
      </c>
      <c r="AX44" s="79">
        <v>0</v>
      </c>
      <c r="AY44" s="79">
        <v>0</v>
      </c>
      <c r="AZ44" s="79">
        <f t="shared" si="13"/>
        <v>13</v>
      </c>
      <c r="BA44" s="79">
        <v>13</v>
      </c>
      <c r="BB44" s="79">
        <v>0</v>
      </c>
      <c r="BC44" s="79">
        <v>0</v>
      </c>
    </row>
    <row r="45" spans="1:55" s="63" customFormat="1" ht="12" customHeight="1">
      <c r="A45" s="72" t="s">
        <v>85</v>
      </c>
      <c r="B45" s="126" t="s">
        <v>286</v>
      </c>
      <c r="C45" s="72" t="s">
        <v>287</v>
      </c>
      <c r="D45" s="79">
        <f t="shared" si="2"/>
        <v>3597</v>
      </c>
      <c r="E45" s="79">
        <f t="shared" si="3"/>
        <v>0</v>
      </c>
      <c r="F45" s="79">
        <v>0</v>
      </c>
      <c r="G45" s="79">
        <v>0</v>
      </c>
      <c r="H45" s="79">
        <f t="shared" si="4"/>
        <v>0</v>
      </c>
      <c r="I45" s="79">
        <v>0</v>
      </c>
      <c r="J45" s="79">
        <v>0</v>
      </c>
      <c r="K45" s="79">
        <f t="shared" si="5"/>
        <v>3597</v>
      </c>
      <c r="L45" s="79">
        <v>1262</v>
      </c>
      <c r="M45" s="79">
        <v>2335</v>
      </c>
      <c r="N45" s="79">
        <f t="shared" si="6"/>
        <v>3597</v>
      </c>
      <c r="O45" s="79">
        <f t="shared" si="7"/>
        <v>1262</v>
      </c>
      <c r="P45" s="79">
        <v>1262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f t="shared" si="8"/>
        <v>2335</v>
      </c>
      <c r="W45" s="79">
        <v>2335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f t="shared" si="9"/>
        <v>0</v>
      </c>
      <c r="AD45" s="79">
        <v>0</v>
      </c>
      <c r="AE45" s="79">
        <v>0</v>
      </c>
      <c r="AF45" s="79">
        <f t="shared" si="10"/>
        <v>11</v>
      </c>
      <c r="AG45" s="79">
        <v>11</v>
      </c>
      <c r="AH45" s="79">
        <v>0</v>
      </c>
      <c r="AI45" s="79">
        <v>0</v>
      </c>
      <c r="AJ45" s="79">
        <f t="shared" si="11"/>
        <v>28</v>
      </c>
      <c r="AK45" s="79">
        <v>16</v>
      </c>
      <c r="AL45" s="79">
        <v>12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79">
        <v>0</v>
      </c>
      <c r="AS45" s="79">
        <v>0</v>
      </c>
      <c r="AT45" s="79">
        <f t="shared" si="12"/>
        <v>11</v>
      </c>
      <c r="AU45" s="79">
        <v>11</v>
      </c>
      <c r="AV45" s="79">
        <v>0</v>
      </c>
      <c r="AW45" s="79">
        <v>0</v>
      </c>
      <c r="AX45" s="79">
        <v>0</v>
      </c>
      <c r="AY45" s="79">
        <v>0</v>
      </c>
      <c r="AZ45" s="79">
        <f t="shared" si="13"/>
        <v>12</v>
      </c>
      <c r="BA45" s="79">
        <v>12</v>
      </c>
      <c r="BB45" s="79">
        <v>0</v>
      </c>
      <c r="BC45" s="79">
        <v>0</v>
      </c>
    </row>
    <row r="46" spans="1:55" s="63" customFormat="1" ht="12" customHeight="1">
      <c r="A46" s="72" t="s">
        <v>85</v>
      </c>
      <c r="B46" s="126" t="s">
        <v>288</v>
      </c>
      <c r="C46" s="72" t="s">
        <v>289</v>
      </c>
      <c r="D46" s="79">
        <f t="shared" si="2"/>
        <v>8310</v>
      </c>
      <c r="E46" s="79">
        <f t="shared" si="3"/>
        <v>0</v>
      </c>
      <c r="F46" s="79">
        <v>0</v>
      </c>
      <c r="G46" s="79">
        <v>0</v>
      </c>
      <c r="H46" s="79">
        <f t="shared" si="4"/>
        <v>0</v>
      </c>
      <c r="I46" s="79">
        <v>0</v>
      </c>
      <c r="J46" s="79">
        <v>0</v>
      </c>
      <c r="K46" s="79">
        <f t="shared" si="5"/>
        <v>8310</v>
      </c>
      <c r="L46" s="79">
        <v>1035</v>
      </c>
      <c r="M46" s="79">
        <v>7275</v>
      </c>
      <c r="N46" s="79">
        <f t="shared" si="6"/>
        <v>8310</v>
      </c>
      <c r="O46" s="79">
        <f t="shared" si="7"/>
        <v>1035</v>
      </c>
      <c r="P46" s="79">
        <v>1035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f t="shared" si="8"/>
        <v>7275</v>
      </c>
      <c r="W46" s="79">
        <v>7275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f t="shared" si="9"/>
        <v>0</v>
      </c>
      <c r="AD46" s="79">
        <v>0</v>
      </c>
      <c r="AE46" s="79">
        <v>0</v>
      </c>
      <c r="AF46" s="79">
        <f t="shared" si="10"/>
        <v>29</v>
      </c>
      <c r="AG46" s="79">
        <v>29</v>
      </c>
      <c r="AH46" s="79">
        <v>0</v>
      </c>
      <c r="AI46" s="79">
        <v>0</v>
      </c>
      <c r="AJ46" s="79">
        <f t="shared" si="11"/>
        <v>71</v>
      </c>
      <c r="AK46" s="79">
        <v>40</v>
      </c>
      <c r="AL46" s="79">
        <v>31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79">
        <v>0</v>
      </c>
      <c r="AS46" s="79">
        <v>0</v>
      </c>
      <c r="AT46" s="79">
        <f t="shared" si="12"/>
        <v>29</v>
      </c>
      <c r="AU46" s="79">
        <v>29</v>
      </c>
      <c r="AV46" s="79">
        <v>0</v>
      </c>
      <c r="AW46" s="79">
        <v>0</v>
      </c>
      <c r="AX46" s="79">
        <v>0</v>
      </c>
      <c r="AY46" s="79">
        <v>0</v>
      </c>
      <c r="AZ46" s="79">
        <f t="shared" si="13"/>
        <v>31</v>
      </c>
      <c r="BA46" s="79">
        <v>31</v>
      </c>
      <c r="BB46" s="79">
        <v>0</v>
      </c>
      <c r="BC46" s="79">
        <v>0</v>
      </c>
    </row>
    <row r="47" spans="1:55" s="63" customFormat="1" ht="12" customHeight="1">
      <c r="A47" s="72" t="s">
        <v>85</v>
      </c>
      <c r="B47" s="126" t="s">
        <v>290</v>
      </c>
      <c r="C47" s="72" t="s">
        <v>291</v>
      </c>
      <c r="D47" s="79">
        <f t="shared" si="2"/>
        <v>2181</v>
      </c>
      <c r="E47" s="79">
        <f t="shared" si="3"/>
        <v>0</v>
      </c>
      <c r="F47" s="79">
        <v>0</v>
      </c>
      <c r="G47" s="79">
        <v>0</v>
      </c>
      <c r="H47" s="79">
        <f t="shared" si="4"/>
        <v>0</v>
      </c>
      <c r="I47" s="79">
        <v>0</v>
      </c>
      <c r="J47" s="79">
        <v>0</v>
      </c>
      <c r="K47" s="79">
        <f t="shared" si="5"/>
        <v>2181</v>
      </c>
      <c r="L47" s="79">
        <v>173</v>
      </c>
      <c r="M47" s="79">
        <v>2008</v>
      </c>
      <c r="N47" s="79">
        <f t="shared" si="6"/>
        <v>2181</v>
      </c>
      <c r="O47" s="79">
        <f t="shared" si="7"/>
        <v>173</v>
      </c>
      <c r="P47" s="79">
        <v>173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f t="shared" si="8"/>
        <v>2008</v>
      </c>
      <c r="W47" s="79">
        <v>2008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f t="shared" si="9"/>
        <v>0</v>
      </c>
      <c r="AD47" s="79">
        <v>0</v>
      </c>
      <c r="AE47" s="79">
        <v>0</v>
      </c>
      <c r="AF47" s="79">
        <f t="shared" si="10"/>
        <v>7</v>
      </c>
      <c r="AG47" s="79">
        <v>7</v>
      </c>
      <c r="AH47" s="79">
        <v>0</v>
      </c>
      <c r="AI47" s="79">
        <v>0</v>
      </c>
      <c r="AJ47" s="79">
        <f t="shared" si="11"/>
        <v>16</v>
      </c>
      <c r="AK47" s="79">
        <v>9</v>
      </c>
      <c r="AL47" s="79">
        <v>7</v>
      </c>
      <c r="AM47" s="79">
        <v>0</v>
      </c>
      <c r="AN47" s="79">
        <v>0</v>
      </c>
      <c r="AO47" s="79">
        <v>0</v>
      </c>
      <c r="AP47" s="79">
        <v>0</v>
      </c>
      <c r="AQ47" s="79">
        <v>0</v>
      </c>
      <c r="AR47" s="79">
        <v>0</v>
      </c>
      <c r="AS47" s="79">
        <v>0</v>
      </c>
      <c r="AT47" s="79">
        <f t="shared" si="12"/>
        <v>7</v>
      </c>
      <c r="AU47" s="79">
        <v>7</v>
      </c>
      <c r="AV47" s="79">
        <v>0</v>
      </c>
      <c r="AW47" s="79">
        <v>0</v>
      </c>
      <c r="AX47" s="79">
        <v>0</v>
      </c>
      <c r="AY47" s="79">
        <v>0</v>
      </c>
      <c r="AZ47" s="79">
        <f t="shared" si="13"/>
        <v>7</v>
      </c>
      <c r="BA47" s="79">
        <v>7</v>
      </c>
      <c r="BB47" s="79">
        <v>0</v>
      </c>
      <c r="BC47" s="79">
        <v>0</v>
      </c>
    </row>
    <row r="48" spans="1:55" s="63" customFormat="1" ht="12" customHeight="1">
      <c r="A48" s="72" t="s">
        <v>85</v>
      </c>
      <c r="B48" s="126" t="s">
        <v>292</v>
      </c>
      <c r="C48" s="72" t="s">
        <v>293</v>
      </c>
      <c r="D48" s="79">
        <f t="shared" si="2"/>
        <v>6303</v>
      </c>
      <c r="E48" s="79">
        <f t="shared" si="3"/>
        <v>0</v>
      </c>
      <c r="F48" s="79">
        <v>0</v>
      </c>
      <c r="G48" s="79">
        <v>0</v>
      </c>
      <c r="H48" s="79">
        <f t="shared" si="4"/>
        <v>0</v>
      </c>
      <c r="I48" s="79">
        <v>0</v>
      </c>
      <c r="J48" s="79">
        <v>0</v>
      </c>
      <c r="K48" s="79">
        <f t="shared" si="5"/>
        <v>6303</v>
      </c>
      <c r="L48" s="79">
        <v>2070</v>
      </c>
      <c r="M48" s="79">
        <v>4233</v>
      </c>
      <c r="N48" s="79">
        <f t="shared" si="6"/>
        <v>6303</v>
      </c>
      <c r="O48" s="79">
        <f t="shared" si="7"/>
        <v>2070</v>
      </c>
      <c r="P48" s="79">
        <v>2070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f t="shared" si="8"/>
        <v>4233</v>
      </c>
      <c r="W48" s="79">
        <v>4233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f t="shared" si="9"/>
        <v>0</v>
      </c>
      <c r="AD48" s="79">
        <v>0</v>
      </c>
      <c r="AE48" s="79">
        <v>0</v>
      </c>
      <c r="AF48" s="79">
        <f t="shared" si="10"/>
        <v>22</v>
      </c>
      <c r="AG48" s="79">
        <v>22</v>
      </c>
      <c r="AH48" s="79">
        <v>0</v>
      </c>
      <c r="AI48" s="79">
        <v>0</v>
      </c>
      <c r="AJ48" s="79">
        <f t="shared" si="11"/>
        <v>53</v>
      </c>
      <c r="AK48" s="79">
        <v>30</v>
      </c>
      <c r="AL48" s="79">
        <v>23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79">
        <v>0</v>
      </c>
      <c r="AS48" s="79">
        <v>0</v>
      </c>
      <c r="AT48" s="79">
        <f t="shared" si="12"/>
        <v>22</v>
      </c>
      <c r="AU48" s="79">
        <v>22</v>
      </c>
      <c r="AV48" s="79">
        <v>0</v>
      </c>
      <c r="AW48" s="79">
        <v>0</v>
      </c>
      <c r="AX48" s="79">
        <v>0</v>
      </c>
      <c r="AY48" s="79">
        <v>0</v>
      </c>
      <c r="AZ48" s="79">
        <f t="shared" si="13"/>
        <v>23</v>
      </c>
      <c r="BA48" s="79">
        <v>23</v>
      </c>
      <c r="BB48" s="79">
        <v>0</v>
      </c>
      <c r="BC48" s="79">
        <v>0</v>
      </c>
    </row>
    <row r="49" spans="1:55" s="63" customFormat="1" ht="12" customHeight="1">
      <c r="A49" s="72" t="s">
        <v>85</v>
      </c>
      <c r="B49" s="126" t="s">
        <v>294</v>
      </c>
      <c r="C49" s="72" t="s">
        <v>295</v>
      </c>
      <c r="D49" s="79">
        <f t="shared" si="2"/>
        <v>260</v>
      </c>
      <c r="E49" s="79">
        <f t="shared" si="3"/>
        <v>0</v>
      </c>
      <c r="F49" s="79">
        <v>0</v>
      </c>
      <c r="G49" s="79">
        <v>0</v>
      </c>
      <c r="H49" s="79">
        <f t="shared" si="4"/>
        <v>0</v>
      </c>
      <c r="I49" s="79">
        <v>0</v>
      </c>
      <c r="J49" s="79">
        <v>0</v>
      </c>
      <c r="K49" s="79">
        <f t="shared" si="5"/>
        <v>260</v>
      </c>
      <c r="L49" s="79">
        <v>123</v>
      </c>
      <c r="M49" s="79">
        <v>137</v>
      </c>
      <c r="N49" s="79">
        <f t="shared" si="6"/>
        <v>260</v>
      </c>
      <c r="O49" s="79">
        <f t="shared" si="7"/>
        <v>123</v>
      </c>
      <c r="P49" s="79">
        <v>123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f t="shared" si="8"/>
        <v>137</v>
      </c>
      <c r="W49" s="79">
        <v>137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f t="shared" si="9"/>
        <v>0</v>
      </c>
      <c r="AD49" s="79">
        <v>0</v>
      </c>
      <c r="AE49" s="79">
        <v>0</v>
      </c>
      <c r="AF49" s="79">
        <f t="shared" si="10"/>
        <v>13</v>
      </c>
      <c r="AG49" s="79">
        <v>13</v>
      </c>
      <c r="AH49" s="79">
        <v>0</v>
      </c>
      <c r="AI49" s="79">
        <v>0</v>
      </c>
      <c r="AJ49" s="79">
        <f t="shared" si="11"/>
        <v>13</v>
      </c>
      <c r="AK49" s="78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79">
        <v>0</v>
      </c>
      <c r="AR49" s="79">
        <v>0</v>
      </c>
      <c r="AS49" s="79">
        <v>13</v>
      </c>
      <c r="AT49" s="79">
        <f t="shared" si="12"/>
        <v>0</v>
      </c>
      <c r="AU49" s="79">
        <v>0</v>
      </c>
      <c r="AV49" s="79">
        <v>0</v>
      </c>
      <c r="AW49" s="79">
        <v>0</v>
      </c>
      <c r="AX49" s="79">
        <v>0</v>
      </c>
      <c r="AY49" s="79">
        <v>0</v>
      </c>
      <c r="AZ49" s="79">
        <f t="shared" si="13"/>
        <v>0</v>
      </c>
      <c r="BA49" s="79">
        <v>0</v>
      </c>
      <c r="BB49" s="79">
        <v>0</v>
      </c>
      <c r="BC49" s="79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296</v>
      </c>
      <c r="C2" s="130" t="s">
        <v>86</v>
      </c>
      <c r="D2" s="14" t="s">
        <v>297</v>
      </c>
      <c r="E2" s="3"/>
      <c r="F2" s="3"/>
      <c r="G2" s="3"/>
      <c r="H2" s="3"/>
      <c r="I2" s="3"/>
      <c r="J2" s="3"/>
      <c r="K2" s="3"/>
      <c r="L2" s="3" t="str">
        <f>LEFT(C2,2)</f>
        <v>21</v>
      </c>
      <c r="M2" s="3" t="str">
        <f>IF(L2&lt;&gt;"",VLOOKUP(L2,$AI$6:$AJ$52,2,FALSE),"-")</f>
        <v>岐阜県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49</v>
      </c>
      <c r="AG2" s="12">
        <f>IF(AA2=0,0,VLOOKUP(C2,AF5:AG300,2,FALSE))</f>
        <v>7</v>
      </c>
    </row>
    <row r="3" ht="13.5">
      <c r="AD3" s="49"/>
    </row>
    <row r="4" spans="2:30" ht="19.5" customHeight="1">
      <c r="B4" s="129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87" t="s">
        <v>298</v>
      </c>
      <c r="G6" s="188"/>
      <c r="H6" s="40" t="s">
        <v>299</v>
      </c>
      <c r="I6" s="40" t="s">
        <v>300</v>
      </c>
      <c r="J6" s="40" t="s">
        <v>301</v>
      </c>
      <c r="K6" s="5" t="s">
        <v>302</v>
      </c>
      <c r="L6" s="17" t="s">
        <v>303</v>
      </c>
      <c r="M6" s="41" t="s">
        <v>304</v>
      </c>
      <c r="AF6" s="12">
        <f>+'水洗化人口等'!B6</f>
        <v>0</v>
      </c>
      <c r="AG6" s="12">
        <v>6</v>
      </c>
      <c r="AI6" s="45" t="s">
        <v>305</v>
      </c>
      <c r="AJ6" s="3" t="s">
        <v>53</v>
      </c>
    </row>
    <row r="7" spans="2:36" ht="16.5" customHeight="1">
      <c r="B7" s="192" t="s">
        <v>306</v>
      </c>
      <c r="C7" s="6" t="s">
        <v>307</v>
      </c>
      <c r="D7" s="18">
        <f>AD7</f>
        <v>123183</v>
      </c>
      <c r="F7" s="189" t="s">
        <v>308</v>
      </c>
      <c r="G7" s="7" t="s">
        <v>189</v>
      </c>
      <c r="H7" s="19">
        <f aca="true" t="shared" si="0" ref="H7:H12">AD14</f>
        <v>105166</v>
      </c>
      <c r="I7" s="19">
        <f aca="true" t="shared" si="1" ref="I7:I12">AD24</f>
        <v>532187</v>
      </c>
      <c r="J7" s="19">
        <f aca="true" t="shared" si="2" ref="J7:J12">SUM(H7:I7)</f>
        <v>637353</v>
      </c>
      <c r="K7" s="20">
        <f aca="true" t="shared" si="3" ref="K7:K12">IF(J$13&gt;0,J7/J$13,0)</f>
        <v>0.9999858792962242</v>
      </c>
      <c r="L7" s="21">
        <f>AD34</f>
        <v>18516</v>
      </c>
      <c r="M7" s="22">
        <f>AD37</f>
        <v>754</v>
      </c>
      <c r="AA7" s="4" t="s">
        <v>307</v>
      </c>
      <c r="AB7" s="48" t="s">
        <v>309</v>
      </c>
      <c r="AC7" s="48" t="s">
        <v>310</v>
      </c>
      <c r="AD7" s="12">
        <f aca="true" ca="1" t="shared" si="4" ref="AD7:AD53">IF(AD$2=0,INDIRECT(AB7&amp;"!"&amp;AC7&amp;$AG$2),0)</f>
        <v>123183</v>
      </c>
      <c r="AF7" s="45" t="str">
        <f>+'水洗化人口等'!B7</f>
        <v>21000</v>
      </c>
      <c r="AG7" s="12">
        <v>7</v>
      </c>
      <c r="AI7" s="45" t="s">
        <v>311</v>
      </c>
      <c r="AJ7" s="3" t="s">
        <v>52</v>
      </c>
    </row>
    <row r="8" spans="2:36" ht="16.5" customHeight="1">
      <c r="B8" s="193"/>
      <c r="C8" s="7" t="s">
        <v>69</v>
      </c>
      <c r="D8" s="23">
        <f>AD8</f>
        <v>554</v>
      </c>
      <c r="F8" s="190"/>
      <c r="G8" s="7" t="s">
        <v>191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4" t="s">
        <v>69</v>
      </c>
      <c r="AB8" s="48" t="s">
        <v>309</v>
      </c>
      <c r="AC8" s="48" t="s">
        <v>312</v>
      </c>
      <c r="AD8" s="12">
        <f ca="1" t="shared" si="4"/>
        <v>554</v>
      </c>
      <c r="AF8" s="45" t="str">
        <f>+'水洗化人口等'!B8</f>
        <v>21201</v>
      </c>
      <c r="AG8" s="12">
        <v>8</v>
      </c>
      <c r="AI8" s="45" t="s">
        <v>313</v>
      </c>
      <c r="AJ8" s="3" t="s">
        <v>51</v>
      </c>
    </row>
    <row r="9" spans="2:36" ht="16.5" customHeight="1">
      <c r="B9" s="194"/>
      <c r="C9" s="8" t="s">
        <v>314</v>
      </c>
      <c r="D9" s="24">
        <f>SUM(D7:D8)</f>
        <v>123737</v>
      </c>
      <c r="F9" s="190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315</v>
      </c>
      <c r="AB9" s="48" t="s">
        <v>309</v>
      </c>
      <c r="AC9" s="48" t="s">
        <v>316</v>
      </c>
      <c r="AD9" s="12">
        <f ca="1" t="shared" si="4"/>
        <v>1230899</v>
      </c>
      <c r="AF9" s="45" t="str">
        <f>+'水洗化人口等'!B9</f>
        <v>21202</v>
      </c>
      <c r="AG9" s="12">
        <v>9</v>
      </c>
      <c r="AI9" s="45" t="s">
        <v>317</v>
      </c>
      <c r="AJ9" s="3" t="s">
        <v>50</v>
      </c>
    </row>
    <row r="10" spans="2:36" ht="16.5" customHeight="1">
      <c r="B10" s="195" t="s">
        <v>318</v>
      </c>
      <c r="C10" s="9" t="s">
        <v>315</v>
      </c>
      <c r="D10" s="23">
        <f>AD9</f>
        <v>1230899</v>
      </c>
      <c r="F10" s="190"/>
      <c r="G10" s="7" t="s">
        <v>204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319</v>
      </c>
      <c r="M10" s="26" t="s">
        <v>319</v>
      </c>
      <c r="AA10" s="4" t="s">
        <v>320</v>
      </c>
      <c r="AB10" s="48" t="s">
        <v>309</v>
      </c>
      <c r="AC10" s="48" t="s">
        <v>321</v>
      </c>
      <c r="AD10" s="12">
        <f ca="1" t="shared" si="4"/>
        <v>11213</v>
      </c>
      <c r="AF10" s="45" t="str">
        <f>+'水洗化人口等'!B10</f>
        <v>21203</v>
      </c>
      <c r="AG10" s="12">
        <v>10</v>
      </c>
      <c r="AI10" s="45" t="s">
        <v>322</v>
      </c>
      <c r="AJ10" s="3" t="s">
        <v>49</v>
      </c>
    </row>
    <row r="11" spans="2:36" ht="16.5" customHeight="1">
      <c r="B11" s="196"/>
      <c r="C11" s="7" t="s">
        <v>320</v>
      </c>
      <c r="D11" s="23">
        <f>AD10</f>
        <v>11213</v>
      </c>
      <c r="F11" s="190"/>
      <c r="G11" s="7" t="s">
        <v>206</v>
      </c>
      <c r="H11" s="19">
        <f t="shared" si="0"/>
        <v>0</v>
      </c>
      <c r="I11" s="19">
        <f t="shared" si="1"/>
        <v>9</v>
      </c>
      <c r="J11" s="19">
        <f t="shared" si="2"/>
        <v>9</v>
      </c>
      <c r="K11" s="20">
        <f t="shared" si="3"/>
        <v>1.412070377587619E-05</v>
      </c>
      <c r="L11" s="25" t="s">
        <v>319</v>
      </c>
      <c r="M11" s="26" t="s">
        <v>319</v>
      </c>
      <c r="AA11" s="4" t="s">
        <v>323</v>
      </c>
      <c r="AB11" s="48" t="s">
        <v>309</v>
      </c>
      <c r="AC11" s="48" t="s">
        <v>324</v>
      </c>
      <c r="AD11" s="12">
        <f ca="1" t="shared" si="4"/>
        <v>659576</v>
      </c>
      <c r="AF11" s="45" t="str">
        <f>+'水洗化人口等'!B11</f>
        <v>21204</v>
      </c>
      <c r="AG11" s="12">
        <v>11</v>
      </c>
      <c r="AI11" s="45" t="s">
        <v>325</v>
      </c>
      <c r="AJ11" s="3" t="s">
        <v>48</v>
      </c>
    </row>
    <row r="12" spans="2:36" ht="16.5" customHeight="1">
      <c r="B12" s="196"/>
      <c r="C12" s="7" t="s">
        <v>323</v>
      </c>
      <c r="D12" s="23">
        <f>AD11</f>
        <v>659576</v>
      </c>
      <c r="F12" s="190"/>
      <c r="G12" s="7" t="s">
        <v>208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319</v>
      </c>
      <c r="M12" s="26" t="s">
        <v>319</v>
      </c>
      <c r="AA12" s="4" t="s">
        <v>326</v>
      </c>
      <c r="AB12" s="48" t="s">
        <v>309</v>
      </c>
      <c r="AC12" s="48" t="s">
        <v>327</v>
      </c>
      <c r="AD12" s="12">
        <f ca="1" t="shared" si="4"/>
        <v>349521</v>
      </c>
      <c r="AF12" s="45" t="str">
        <f>+'水洗化人口等'!B12</f>
        <v>21205</v>
      </c>
      <c r="AG12" s="12">
        <v>12</v>
      </c>
      <c r="AI12" s="45" t="s">
        <v>328</v>
      </c>
      <c r="AJ12" s="3" t="s">
        <v>47</v>
      </c>
    </row>
    <row r="13" spans="2:36" ht="16.5" customHeight="1">
      <c r="B13" s="197"/>
      <c r="C13" s="8" t="s">
        <v>314</v>
      </c>
      <c r="D13" s="24">
        <f>SUM(D10:D12)</f>
        <v>1901688</v>
      </c>
      <c r="F13" s="191"/>
      <c r="G13" s="7" t="s">
        <v>314</v>
      </c>
      <c r="H13" s="19">
        <f>SUM(H7:H12)</f>
        <v>105166</v>
      </c>
      <c r="I13" s="19">
        <f>SUM(I7:I12)</f>
        <v>532196</v>
      </c>
      <c r="J13" s="19">
        <f>SUM(J7:J12)</f>
        <v>637362</v>
      </c>
      <c r="K13" s="20">
        <v>1</v>
      </c>
      <c r="L13" s="25" t="s">
        <v>319</v>
      </c>
      <c r="M13" s="26" t="s">
        <v>319</v>
      </c>
      <c r="AA13" s="4" t="s">
        <v>60</v>
      </c>
      <c r="AB13" s="48" t="s">
        <v>309</v>
      </c>
      <c r="AC13" s="48" t="s">
        <v>329</v>
      </c>
      <c r="AD13" s="12">
        <f ca="1" t="shared" si="4"/>
        <v>47908</v>
      </c>
      <c r="AF13" s="45" t="str">
        <f>+'水洗化人口等'!B13</f>
        <v>21206</v>
      </c>
      <c r="AG13" s="12">
        <v>13</v>
      </c>
      <c r="AI13" s="45" t="s">
        <v>330</v>
      </c>
      <c r="AJ13" s="3" t="s">
        <v>46</v>
      </c>
    </row>
    <row r="14" spans="2:36" ht="16.5" customHeight="1" thickBot="1">
      <c r="B14" s="174" t="s">
        <v>331</v>
      </c>
      <c r="C14" s="175"/>
      <c r="D14" s="27">
        <f>SUM(D9,D13)</f>
        <v>2025425</v>
      </c>
      <c r="F14" s="172" t="s">
        <v>332</v>
      </c>
      <c r="G14" s="173"/>
      <c r="H14" s="19">
        <f>AD20</f>
        <v>487</v>
      </c>
      <c r="I14" s="19">
        <f>AD30</f>
        <v>0</v>
      </c>
      <c r="J14" s="19">
        <f>SUM(H14:I14)</f>
        <v>487</v>
      </c>
      <c r="K14" s="28" t="s">
        <v>319</v>
      </c>
      <c r="L14" s="25" t="s">
        <v>319</v>
      </c>
      <c r="M14" s="26" t="s">
        <v>319</v>
      </c>
      <c r="AA14" s="4" t="s">
        <v>189</v>
      </c>
      <c r="AB14" s="48" t="s">
        <v>333</v>
      </c>
      <c r="AC14" s="48" t="s">
        <v>327</v>
      </c>
      <c r="AD14" s="12">
        <f ca="1" t="shared" si="4"/>
        <v>105166</v>
      </c>
      <c r="AF14" s="45" t="str">
        <f>+'水洗化人口等'!B14</f>
        <v>21207</v>
      </c>
      <c r="AG14" s="12">
        <v>14</v>
      </c>
      <c r="AI14" s="45" t="s">
        <v>334</v>
      </c>
      <c r="AJ14" s="3" t="s">
        <v>45</v>
      </c>
    </row>
    <row r="15" spans="2:36" ht="16.5" customHeight="1" thickBot="1">
      <c r="B15" s="174" t="s">
        <v>60</v>
      </c>
      <c r="C15" s="175"/>
      <c r="D15" s="27">
        <f>AD13</f>
        <v>47908</v>
      </c>
      <c r="F15" s="174" t="s">
        <v>54</v>
      </c>
      <c r="G15" s="175"/>
      <c r="H15" s="29">
        <f>SUM(H13:H14)</f>
        <v>105653</v>
      </c>
      <c r="I15" s="29">
        <f>SUM(I13:I14)</f>
        <v>532196</v>
      </c>
      <c r="J15" s="29">
        <f>SUM(J13:J14)</f>
        <v>637849</v>
      </c>
      <c r="K15" s="30" t="s">
        <v>319</v>
      </c>
      <c r="L15" s="31">
        <f>SUM(L7:L9)</f>
        <v>18516</v>
      </c>
      <c r="M15" s="32">
        <f>SUM(M7:M9)</f>
        <v>754</v>
      </c>
      <c r="AA15" s="4" t="s">
        <v>191</v>
      </c>
      <c r="AB15" s="48" t="s">
        <v>333</v>
      </c>
      <c r="AC15" s="48" t="s">
        <v>335</v>
      </c>
      <c r="AD15" s="12">
        <f ca="1" t="shared" si="4"/>
        <v>0</v>
      </c>
      <c r="AF15" s="45" t="str">
        <f>+'水洗化人口等'!B15</f>
        <v>21208</v>
      </c>
      <c r="AG15" s="12">
        <v>15</v>
      </c>
      <c r="AI15" s="45" t="s">
        <v>336</v>
      </c>
      <c r="AJ15" s="3" t="s">
        <v>44</v>
      </c>
    </row>
    <row r="16" spans="2:36" ht="16.5" customHeight="1" thickBot="1">
      <c r="B16" s="10" t="s">
        <v>337</v>
      </c>
      <c r="AA16" s="4" t="s">
        <v>1</v>
      </c>
      <c r="AB16" s="48" t="s">
        <v>333</v>
      </c>
      <c r="AC16" s="48" t="s">
        <v>329</v>
      </c>
      <c r="AD16" s="12">
        <f ca="1" t="shared" si="4"/>
        <v>0</v>
      </c>
      <c r="AF16" s="45" t="str">
        <f>+'水洗化人口等'!B16</f>
        <v>21209</v>
      </c>
      <c r="AG16" s="12">
        <v>16</v>
      </c>
      <c r="AI16" s="45" t="s">
        <v>338</v>
      </c>
      <c r="AJ16" s="3" t="s">
        <v>43</v>
      </c>
    </row>
    <row r="17" spans="3:36" ht="16.5" customHeight="1" thickBot="1">
      <c r="C17" s="33">
        <f>AD12</f>
        <v>349521</v>
      </c>
      <c r="D17" s="4" t="s">
        <v>339</v>
      </c>
      <c r="J17" s="16"/>
      <c r="AA17" s="4" t="s">
        <v>204</v>
      </c>
      <c r="AB17" s="48" t="s">
        <v>333</v>
      </c>
      <c r="AC17" s="48" t="s">
        <v>340</v>
      </c>
      <c r="AD17" s="12">
        <f ca="1" t="shared" si="4"/>
        <v>0</v>
      </c>
      <c r="AF17" s="45" t="str">
        <f>+'水洗化人口等'!B17</f>
        <v>21210</v>
      </c>
      <c r="AG17" s="12">
        <v>17</v>
      </c>
      <c r="AI17" s="45" t="s">
        <v>341</v>
      </c>
      <c r="AJ17" s="3" t="s">
        <v>42</v>
      </c>
    </row>
    <row r="18" spans="6:36" ht="30" customHeight="1">
      <c r="F18" s="187" t="s">
        <v>342</v>
      </c>
      <c r="G18" s="188"/>
      <c r="H18" s="40" t="s">
        <v>299</v>
      </c>
      <c r="I18" s="40" t="s">
        <v>300</v>
      </c>
      <c r="J18" s="44" t="s">
        <v>301</v>
      </c>
      <c r="AA18" s="4" t="s">
        <v>206</v>
      </c>
      <c r="AB18" s="48" t="s">
        <v>333</v>
      </c>
      <c r="AC18" s="48" t="s">
        <v>343</v>
      </c>
      <c r="AD18" s="12">
        <f ca="1" t="shared" si="4"/>
        <v>0</v>
      </c>
      <c r="AF18" s="45" t="str">
        <f>+'水洗化人口等'!B18</f>
        <v>21211</v>
      </c>
      <c r="AG18" s="12">
        <v>18</v>
      </c>
      <c r="AI18" s="45" t="s">
        <v>344</v>
      </c>
      <c r="AJ18" s="3" t="s">
        <v>41</v>
      </c>
    </row>
    <row r="19" spans="3:36" ht="16.5" customHeight="1">
      <c r="C19" s="42" t="s">
        <v>345</v>
      </c>
      <c r="D19" s="11">
        <f>IF(D$14&gt;0,D13/D$14,0)</f>
        <v>0.9389081303923867</v>
      </c>
      <c r="F19" s="172" t="s">
        <v>346</v>
      </c>
      <c r="G19" s="173"/>
      <c r="H19" s="19">
        <f>AD21</f>
        <v>6759</v>
      </c>
      <c r="I19" s="19">
        <f>AD31</f>
        <v>9</v>
      </c>
      <c r="J19" s="23">
        <f>SUM(H19:I19)</f>
        <v>6768</v>
      </c>
      <c r="AA19" s="4" t="s">
        <v>208</v>
      </c>
      <c r="AB19" s="48" t="s">
        <v>333</v>
      </c>
      <c r="AC19" s="48" t="s">
        <v>347</v>
      </c>
      <c r="AD19" s="12">
        <f ca="1" t="shared" si="4"/>
        <v>0</v>
      </c>
      <c r="AF19" s="45" t="str">
        <f>+'水洗化人口等'!B19</f>
        <v>21212</v>
      </c>
      <c r="AG19" s="12">
        <v>19</v>
      </c>
      <c r="AI19" s="45" t="s">
        <v>348</v>
      </c>
      <c r="AJ19" s="3" t="s">
        <v>40</v>
      </c>
    </row>
    <row r="20" spans="3:36" ht="16.5" customHeight="1">
      <c r="C20" s="42" t="s">
        <v>349</v>
      </c>
      <c r="D20" s="11">
        <f>IF(D$14&gt;0,D9/D$14,0)</f>
        <v>0.06109186960761322</v>
      </c>
      <c r="F20" s="172" t="s">
        <v>350</v>
      </c>
      <c r="G20" s="173"/>
      <c r="H20" s="19">
        <f>AD22</f>
        <v>34104</v>
      </c>
      <c r="I20" s="19">
        <f>AD32</f>
        <v>0</v>
      </c>
      <c r="J20" s="23">
        <f>SUM(H20:I20)</f>
        <v>34104</v>
      </c>
      <c r="AA20" s="4" t="s">
        <v>332</v>
      </c>
      <c r="AB20" s="48" t="s">
        <v>333</v>
      </c>
      <c r="AC20" s="48" t="s">
        <v>351</v>
      </c>
      <c r="AD20" s="12">
        <f ca="1" t="shared" si="4"/>
        <v>487</v>
      </c>
      <c r="AF20" s="45" t="str">
        <f>+'水洗化人口等'!B20</f>
        <v>21213</v>
      </c>
      <c r="AG20" s="12">
        <v>20</v>
      </c>
      <c r="AI20" s="45" t="s">
        <v>352</v>
      </c>
      <c r="AJ20" s="3" t="s">
        <v>39</v>
      </c>
    </row>
    <row r="21" spans="3:36" ht="16.5" customHeight="1">
      <c r="C21" s="43" t="s">
        <v>353</v>
      </c>
      <c r="D21" s="11">
        <f>IF(D$14&gt;0,D10/D$14,0)</f>
        <v>0.6077238110520015</v>
      </c>
      <c r="F21" s="172" t="s">
        <v>354</v>
      </c>
      <c r="G21" s="173"/>
      <c r="H21" s="19">
        <f>AD23</f>
        <v>64303</v>
      </c>
      <c r="I21" s="19">
        <f>AD33</f>
        <v>532187</v>
      </c>
      <c r="J21" s="23">
        <f>SUM(H21:I21)</f>
        <v>596490</v>
      </c>
      <c r="AA21" s="4" t="s">
        <v>346</v>
      </c>
      <c r="AB21" s="48" t="s">
        <v>333</v>
      </c>
      <c r="AC21" s="48" t="s">
        <v>355</v>
      </c>
      <c r="AD21" s="12">
        <f ca="1" t="shared" si="4"/>
        <v>6759</v>
      </c>
      <c r="AF21" s="45" t="str">
        <f>+'水洗化人口等'!B21</f>
        <v>21214</v>
      </c>
      <c r="AG21" s="12">
        <v>21</v>
      </c>
      <c r="AI21" s="45" t="s">
        <v>356</v>
      </c>
      <c r="AJ21" s="3" t="s">
        <v>38</v>
      </c>
    </row>
    <row r="22" spans="3:36" ht="16.5" customHeight="1" thickBot="1">
      <c r="C22" s="42" t="s">
        <v>357</v>
      </c>
      <c r="D22" s="11">
        <f>IF(D$14&gt;0,D12/D$14,0)</f>
        <v>0.3256481972919264</v>
      </c>
      <c r="F22" s="174" t="s">
        <v>54</v>
      </c>
      <c r="G22" s="175"/>
      <c r="H22" s="29">
        <f>SUM(H19:H21)</f>
        <v>105166</v>
      </c>
      <c r="I22" s="29">
        <f>SUM(I19:I21)</f>
        <v>532196</v>
      </c>
      <c r="J22" s="34">
        <f>SUM(J19:J21)</f>
        <v>637362</v>
      </c>
      <c r="AA22" s="4" t="s">
        <v>350</v>
      </c>
      <c r="AB22" s="48" t="s">
        <v>333</v>
      </c>
      <c r="AC22" s="48" t="s">
        <v>358</v>
      </c>
      <c r="AD22" s="12">
        <f ca="1" t="shared" si="4"/>
        <v>34104</v>
      </c>
      <c r="AF22" s="45" t="str">
        <f>+'水洗化人口等'!B22</f>
        <v>21215</v>
      </c>
      <c r="AG22" s="12">
        <v>22</v>
      </c>
      <c r="AI22" s="45" t="s">
        <v>359</v>
      </c>
      <c r="AJ22" s="3" t="s">
        <v>37</v>
      </c>
    </row>
    <row r="23" spans="3:36" ht="16.5" customHeight="1">
      <c r="C23" s="42" t="s">
        <v>360</v>
      </c>
      <c r="D23" s="11">
        <f>IF(D$14&gt;0,C17/D$14,0)</f>
        <v>0.17256674525099672</v>
      </c>
      <c r="F23" s="10"/>
      <c r="J23" s="35"/>
      <c r="AA23" s="4" t="s">
        <v>354</v>
      </c>
      <c r="AB23" s="48" t="s">
        <v>333</v>
      </c>
      <c r="AC23" s="48" t="s">
        <v>361</v>
      </c>
      <c r="AD23" s="12">
        <f ca="1" t="shared" si="4"/>
        <v>64303</v>
      </c>
      <c r="AF23" s="45" t="str">
        <f>+'水洗化人口等'!B23</f>
        <v>21216</v>
      </c>
      <c r="AG23" s="12">
        <v>23</v>
      </c>
      <c r="AI23" s="45" t="s">
        <v>362</v>
      </c>
      <c r="AJ23" s="3" t="s">
        <v>36</v>
      </c>
    </row>
    <row r="24" spans="3:36" ht="16.5" customHeight="1" thickBot="1">
      <c r="C24" s="42" t="s">
        <v>363</v>
      </c>
      <c r="D24" s="11">
        <f>IF(D$9&gt;0,D7/D$9,0)</f>
        <v>0.9955227619871179</v>
      </c>
      <c r="J24" s="36" t="s">
        <v>364</v>
      </c>
      <c r="AA24" s="4" t="s">
        <v>189</v>
      </c>
      <c r="AB24" s="48" t="s">
        <v>333</v>
      </c>
      <c r="AC24" s="48" t="s">
        <v>365</v>
      </c>
      <c r="AD24" s="12">
        <f ca="1" t="shared" si="4"/>
        <v>532187</v>
      </c>
      <c r="AF24" s="45" t="str">
        <f>+'水洗化人口等'!B24</f>
        <v>21217</v>
      </c>
      <c r="AG24" s="12">
        <v>24</v>
      </c>
      <c r="AI24" s="45" t="s">
        <v>366</v>
      </c>
      <c r="AJ24" s="3" t="s">
        <v>35</v>
      </c>
    </row>
    <row r="25" spans="3:36" ht="16.5" customHeight="1">
      <c r="C25" s="42" t="s">
        <v>367</v>
      </c>
      <c r="D25" s="11">
        <f>IF(D$9&gt;0,D8/D$9,0)</f>
        <v>0.004477238012882161</v>
      </c>
      <c r="F25" s="183" t="s">
        <v>6</v>
      </c>
      <c r="G25" s="184"/>
      <c r="H25" s="184"/>
      <c r="I25" s="176" t="s">
        <v>368</v>
      </c>
      <c r="J25" s="178" t="s">
        <v>369</v>
      </c>
      <c r="AA25" s="4" t="s">
        <v>191</v>
      </c>
      <c r="AB25" s="48" t="s">
        <v>333</v>
      </c>
      <c r="AC25" s="48" t="s">
        <v>370</v>
      </c>
      <c r="AD25" s="12">
        <f ca="1" t="shared" si="4"/>
        <v>0</v>
      </c>
      <c r="AF25" s="45" t="str">
        <f>+'水洗化人口等'!B25</f>
        <v>21218</v>
      </c>
      <c r="AG25" s="12">
        <v>25</v>
      </c>
      <c r="AI25" s="45" t="s">
        <v>371</v>
      </c>
      <c r="AJ25" s="3" t="s">
        <v>34</v>
      </c>
    </row>
    <row r="26" spans="6:36" ht="16.5" customHeight="1">
      <c r="F26" s="185"/>
      <c r="G26" s="186"/>
      <c r="H26" s="186"/>
      <c r="I26" s="177"/>
      <c r="J26" s="179"/>
      <c r="AA26" s="4" t="s">
        <v>1</v>
      </c>
      <c r="AB26" s="48" t="s">
        <v>333</v>
      </c>
      <c r="AC26" s="48" t="s">
        <v>372</v>
      </c>
      <c r="AD26" s="12">
        <f ca="1" t="shared" si="4"/>
        <v>0</v>
      </c>
      <c r="AF26" s="45" t="str">
        <f>+'水洗化人口等'!B26</f>
        <v>21219</v>
      </c>
      <c r="AG26" s="12">
        <v>26</v>
      </c>
      <c r="AI26" s="45" t="s">
        <v>373</v>
      </c>
      <c r="AJ26" s="3" t="s">
        <v>33</v>
      </c>
    </row>
    <row r="27" spans="6:36" ht="16.5" customHeight="1">
      <c r="F27" s="169" t="s">
        <v>194</v>
      </c>
      <c r="G27" s="170"/>
      <c r="H27" s="171"/>
      <c r="I27" s="21">
        <f aca="true" t="shared" si="5" ref="I27:I35">AD40</f>
        <v>10367</v>
      </c>
      <c r="J27" s="37">
        <f>AD49</f>
        <v>634</v>
      </c>
      <c r="AA27" s="4" t="s">
        <v>204</v>
      </c>
      <c r="AB27" s="48" t="s">
        <v>333</v>
      </c>
      <c r="AC27" s="48" t="s">
        <v>374</v>
      </c>
      <c r="AD27" s="12">
        <f ca="1" t="shared" si="4"/>
        <v>0</v>
      </c>
      <c r="AF27" s="45" t="str">
        <f>+'水洗化人口等'!B27</f>
        <v>21220</v>
      </c>
      <c r="AG27" s="12">
        <v>27</v>
      </c>
      <c r="AI27" s="45" t="s">
        <v>375</v>
      </c>
      <c r="AJ27" s="3" t="s">
        <v>32</v>
      </c>
    </row>
    <row r="28" spans="6:36" ht="16.5" customHeight="1">
      <c r="F28" s="180" t="s">
        <v>376</v>
      </c>
      <c r="G28" s="181"/>
      <c r="H28" s="182"/>
      <c r="I28" s="21">
        <f t="shared" si="5"/>
        <v>408</v>
      </c>
      <c r="J28" s="37">
        <f>AD50</f>
        <v>0</v>
      </c>
      <c r="AA28" s="4" t="s">
        <v>206</v>
      </c>
      <c r="AB28" s="48" t="s">
        <v>333</v>
      </c>
      <c r="AC28" s="48" t="s">
        <v>377</v>
      </c>
      <c r="AD28" s="12">
        <f ca="1" t="shared" si="4"/>
        <v>9</v>
      </c>
      <c r="AF28" s="45" t="str">
        <f>+'水洗化人口等'!B28</f>
        <v>21221</v>
      </c>
      <c r="AG28" s="12">
        <v>28</v>
      </c>
      <c r="AI28" s="45" t="s">
        <v>378</v>
      </c>
      <c r="AJ28" s="3" t="s">
        <v>31</v>
      </c>
    </row>
    <row r="29" spans="6:36" ht="16.5" customHeight="1">
      <c r="F29" s="169" t="s">
        <v>0</v>
      </c>
      <c r="G29" s="170"/>
      <c r="H29" s="171"/>
      <c r="I29" s="21">
        <f t="shared" si="5"/>
        <v>14843</v>
      </c>
      <c r="J29" s="37">
        <f>AD51</f>
        <v>359</v>
      </c>
      <c r="AA29" s="4" t="s">
        <v>208</v>
      </c>
      <c r="AB29" s="48" t="s">
        <v>333</v>
      </c>
      <c r="AC29" s="48" t="s">
        <v>379</v>
      </c>
      <c r="AD29" s="12">
        <f ca="1" t="shared" si="4"/>
        <v>0</v>
      </c>
      <c r="AF29" s="45" t="str">
        <f>+'水洗化人口等'!B29</f>
        <v>21302</v>
      </c>
      <c r="AG29" s="12">
        <v>29</v>
      </c>
      <c r="AI29" s="45" t="s">
        <v>380</v>
      </c>
      <c r="AJ29" s="3" t="s">
        <v>30</v>
      </c>
    </row>
    <row r="30" spans="6:36" ht="16.5" customHeight="1">
      <c r="F30" s="169" t="s">
        <v>191</v>
      </c>
      <c r="G30" s="170"/>
      <c r="H30" s="171"/>
      <c r="I30" s="21">
        <f t="shared" si="5"/>
        <v>992</v>
      </c>
      <c r="J30" s="37">
        <f>AD52</f>
        <v>0</v>
      </c>
      <c r="AA30" s="4" t="s">
        <v>332</v>
      </c>
      <c r="AB30" s="48" t="s">
        <v>333</v>
      </c>
      <c r="AC30" s="48" t="s">
        <v>381</v>
      </c>
      <c r="AD30" s="12">
        <f ca="1" t="shared" si="4"/>
        <v>0</v>
      </c>
      <c r="AF30" s="45" t="str">
        <f>+'水洗化人口等'!B30</f>
        <v>21303</v>
      </c>
      <c r="AG30" s="12">
        <v>30</v>
      </c>
      <c r="AI30" s="45" t="s">
        <v>382</v>
      </c>
      <c r="AJ30" s="3" t="s">
        <v>29</v>
      </c>
    </row>
    <row r="31" spans="6:36" ht="16.5" customHeight="1">
      <c r="F31" s="169" t="s">
        <v>1</v>
      </c>
      <c r="G31" s="170"/>
      <c r="H31" s="171"/>
      <c r="I31" s="21">
        <f t="shared" si="5"/>
        <v>0</v>
      </c>
      <c r="J31" s="37">
        <f>AD53</f>
        <v>0</v>
      </c>
      <c r="AA31" s="4" t="s">
        <v>346</v>
      </c>
      <c r="AB31" s="48" t="s">
        <v>333</v>
      </c>
      <c r="AC31" s="48" t="s">
        <v>310</v>
      </c>
      <c r="AD31" s="12">
        <f ca="1" t="shared" si="4"/>
        <v>9</v>
      </c>
      <c r="AF31" s="45" t="str">
        <f>+'水洗化人口等'!B31</f>
        <v>21341</v>
      </c>
      <c r="AG31" s="12">
        <v>31</v>
      </c>
      <c r="AI31" s="45" t="s">
        <v>383</v>
      </c>
      <c r="AJ31" s="3" t="s">
        <v>28</v>
      </c>
    </row>
    <row r="32" spans="6:36" ht="16.5" customHeight="1">
      <c r="F32" s="169" t="s">
        <v>2</v>
      </c>
      <c r="G32" s="170"/>
      <c r="H32" s="171"/>
      <c r="I32" s="21">
        <f t="shared" si="5"/>
        <v>245</v>
      </c>
      <c r="J32" s="26" t="s">
        <v>319</v>
      </c>
      <c r="AA32" s="4" t="s">
        <v>350</v>
      </c>
      <c r="AB32" s="48" t="s">
        <v>333</v>
      </c>
      <c r="AC32" s="48" t="s">
        <v>384</v>
      </c>
      <c r="AD32" s="12">
        <f ca="1" t="shared" si="4"/>
        <v>0</v>
      </c>
      <c r="AF32" s="45" t="str">
        <f>+'水洗化人口等'!B32</f>
        <v>21361</v>
      </c>
      <c r="AG32" s="12">
        <v>32</v>
      </c>
      <c r="AI32" s="45" t="s">
        <v>385</v>
      </c>
      <c r="AJ32" s="3" t="s">
        <v>27</v>
      </c>
    </row>
    <row r="33" spans="6:36" ht="16.5" customHeight="1">
      <c r="F33" s="169" t="s">
        <v>3</v>
      </c>
      <c r="G33" s="170"/>
      <c r="H33" s="171"/>
      <c r="I33" s="21">
        <f t="shared" si="5"/>
        <v>80</v>
      </c>
      <c r="J33" s="26" t="s">
        <v>319</v>
      </c>
      <c r="AA33" s="4" t="s">
        <v>354</v>
      </c>
      <c r="AB33" s="48" t="s">
        <v>333</v>
      </c>
      <c r="AC33" s="48" t="s">
        <v>321</v>
      </c>
      <c r="AD33" s="12">
        <f ca="1" t="shared" si="4"/>
        <v>532187</v>
      </c>
      <c r="AF33" s="45" t="str">
        <f>+'水洗化人口等'!B33</f>
        <v>21362</v>
      </c>
      <c r="AG33" s="12">
        <v>33</v>
      </c>
      <c r="AI33" s="45" t="s">
        <v>386</v>
      </c>
      <c r="AJ33" s="3" t="s">
        <v>26</v>
      </c>
    </row>
    <row r="34" spans="6:36" ht="16.5" customHeight="1">
      <c r="F34" s="169" t="s">
        <v>4</v>
      </c>
      <c r="G34" s="170"/>
      <c r="H34" s="171"/>
      <c r="I34" s="21">
        <f t="shared" si="5"/>
        <v>0</v>
      </c>
      <c r="J34" s="26" t="s">
        <v>319</v>
      </c>
      <c r="AA34" s="4" t="s">
        <v>189</v>
      </c>
      <c r="AB34" s="48" t="s">
        <v>333</v>
      </c>
      <c r="AC34" s="48" t="s">
        <v>387</v>
      </c>
      <c r="AD34" s="48">
        <f ca="1" t="shared" si="4"/>
        <v>18516</v>
      </c>
      <c r="AF34" s="45" t="str">
        <f>+'水洗化人口等'!B34</f>
        <v>21381</v>
      </c>
      <c r="AG34" s="12">
        <v>34</v>
      </c>
      <c r="AI34" s="45" t="s">
        <v>388</v>
      </c>
      <c r="AJ34" s="3" t="s">
        <v>25</v>
      </c>
    </row>
    <row r="35" spans="6:36" ht="16.5" customHeight="1">
      <c r="F35" s="169" t="s">
        <v>5</v>
      </c>
      <c r="G35" s="170"/>
      <c r="H35" s="171"/>
      <c r="I35" s="21">
        <f t="shared" si="5"/>
        <v>1722</v>
      </c>
      <c r="J35" s="26" t="s">
        <v>319</v>
      </c>
      <c r="AA35" s="4" t="s">
        <v>191</v>
      </c>
      <c r="AB35" s="48" t="s">
        <v>333</v>
      </c>
      <c r="AC35" s="48" t="s">
        <v>389</v>
      </c>
      <c r="AD35" s="48">
        <f ca="1" t="shared" si="4"/>
        <v>0</v>
      </c>
      <c r="AF35" s="45" t="str">
        <f>+'水洗化人口等'!B35</f>
        <v>21382</v>
      </c>
      <c r="AG35" s="12">
        <v>35</v>
      </c>
      <c r="AI35" s="45" t="s">
        <v>390</v>
      </c>
      <c r="AJ35" s="3" t="s">
        <v>24</v>
      </c>
    </row>
    <row r="36" spans="6:36" ht="16.5" customHeight="1" thickBot="1">
      <c r="F36" s="166" t="s">
        <v>54</v>
      </c>
      <c r="G36" s="167"/>
      <c r="H36" s="168"/>
      <c r="I36" s="38">
        <f>SUM(I27:I35)</f>
        <v>28657</v>
      </c>
      <c r="J36" s="39">
        <f>SUM(J27:J31)</f>
        <v>993</v>
      </c>
      <c r="AA36" s="4" t="s">
        <v>1</v>
      </c>
      <c r="AB36" s="48" t="s">
        <v>333</v>
      </c>
      <c r="AC36" s="48" t="s">
        <v>391</v>
      </c>
      <c r="AD36" s="48">
        <f ca="1" t="shared" si="4"/>
        <v>0</v>
      </c>
      <c r="AF36" s="45" t="str">
        <f>+'水洗化人口等'!B36</f>
        <v>21383</v>
      </c>
      <c r="AG36" s="12">
        <v>36</v>
      </c>
      <c r="AI36" s="45" t="s">
        <v>392</v>
      </c>
      <c r="AJ36" s="3" t="s">
        <v>23</v>
      </c>
    </row>
    <row r="37" spans="27:36" ht="13.5" hidden="1">
      <c r="AA37" s="4" t="s">
        <v>189</v>
      </c>
      <c r="AB37" s="48" t="s">
        <v>333</v>
      </c>
      <c r="AC37" s="48" t="s">
        <v>393</v>
      </c>
      <c r="AD37" s="48">
        <f ca="1" t="shared" si="4"/>
        <v>754</v>
      </c>
      <c r="AF37" s="45" t="str">
        <f>+'水洗化人口等'!B37</f>
        <v>21401</v>
      </c>
      <c r="AG37" s="12">
        <v>37</v>
      </c>
      <c r="AI37" s="45" t="s">
        <v>394</v>
      </c>
      <c r="AJ37" s="3" t="s">
        <v>22</v>
      </c>
    </row>
    <row r="38" spans="27:36" ht="13.5" hidden="1">
      <c r="AA38" s="4" t="s">
        <v>191</v>
      </c>
      <c r="AB38" s="48" t="s">
        <v>333</v>
      </c>
      <c r="AC38" s="48" t="s">
        <v>395</v>
      </c>
      <c r="AD38" s="48">
        <f ca="1" t="shared" si="4"/>
        <v>0</v>
      </c>
      <c r="AF38" s="45" t="str">
        <f>+'水洗化人口等'!B38</f>
        <v>21403</v>
      </c>
      <c r="AG38" s="12">
        <v>38</v>
      </c>
      <c r="AI38" s="45" t="s">
        <v>396</v>
      </c>
      <c r="AJ38" s="3" t="s">
        <v>21</v>
      </c>
    </row>
    <row r="39" spans="27:36" ht="13.5" hidden="1">
      <c r="AA39" s="4" t="s">
        <v>1</v>
      </c>
      <c r="AB39" s="48" t="s">
        <v>333</v>
      </c>
      <c r="AC39" s="48" t="s">
        <v>397</v>
      </c>
      <c r="AD39" s="48">
        <f ca="1" t="shared" si="4"/>
        <v>0</v>
      </c>
      <c r="AF39" s="45" t="str">
        <f>+'水洗化人口等'!B39</f>
        <v>21404</v>
      </c>
      <c r="AG39" s="12">
        <v>39</v>
      </c>
      <c r="AI39" s="45" t="s">
        <v>398</v>
      </c>
      <c r="AJ39" s="3" t="s">
        <v>20</v>
      </c>
    </row>
    <row r="40" spans="27:36" ht="13.5" hidden="1">
      <c r="AA40" s="4" t="s">
        <v>194</v>
      </c>
      <c r="AB40" s="48" t="s">
        <v>333</v>
      </c>
      <c r="AC40" s="48" t="s">
        <v>399</v>
      </c>
      <c r="AD40" s="48">
        <f ca="1" t="shared" si="4"/>
        <v>10367</v>
      </c>
      <c r="AF40" s="45" t="str">
        <f>+'水洗化人口等'!B40</f>
        <v>21421</v>
      </c>
      <c r="AG40" s="12">
        <v>40</v>
      </c>
      <c r="AI40" s="45" t="s">
        <v>400</v>
      </c>
      <c r="AJ40" s="3" t="s">
        <v>19</v>
      </c>
    </row>
    <row r="41" spans="27:36" ht="13.5" hidden="1">
      <c r="AA41" s="4" t="s">
        <v>376</v>
      </c>
      <c r="AB41" s="48" t="s">
        <v>333</v>
      </c>
      <c r="AC41" s="48" t="s">
        <v>401</v>
      </c>
      <c r="AD41" s="48">
        <f ca="1" t="shared" si="4"/>
        <v>408</v>
      </c>
      <c r="AF41" s="45" t="str">
        <f>+'水洗化人口等'!B41</f>
        <v>21501</v>
      </c>
      <c r="AG41" s="12">
        <v>41</v>
      </c>
      <c r="AI41" s="45" t="s">
        <v>402</v>
      </c>
      <c r="AJ41" s="3" t="s">
        <v>18</v>
      </c>
    </row>
    <row r="42" spans="27:36" ht="13.5" hidden="1">
      <c r="AA42" s="4" t="s">
        <v>0</v>
      </c>
      <c r="AB42" s="48" t="s">
        <v>333</v>
      </c>
      <c r="AC42" s="48" t="s">
        <v>403</v>
      </c>
      <c r="AD42" s="48">
        <f ca="1" t="shared" si="4"/>
        <v>14843</v>
      </c>
      <c r="AF42" s="45" t="str">
        <f>+'水洗化人口等'!B42</f>
        <v>21502</v>
      </c>
      <c r="AG42" s="12">
        <v>42</v>
      </c>
      <c r="AI42" s="45" t="s">
        <v>404</v>
      </c>
      <c r="AJ42" s="3" t="s">
        <v>17</v>
      </c>
    </row>
    <row r="43" spans="27:36" ht="13.5" hidden="1">
      <c r="AA43" s="4" t="s">
        <v>191</v>
      </c>
      <c r="AB43" s="48" t="s">
        <v>333</v>
      </c>
      <c r="AC43" s="48" t="s">
        <v>405</v>
      </c>
      <c r="AD43" s="48">
        <f ca="1" t="shared" si="4"/>
        <v>992</v>
      </c>
      <c r="AF43" s="45" t="str">
        <f>+'水洗化人口等'!B43</f>
        <v>21503</v>
      </c>
      <c r="AG43" s="12">
        <v>43</v>
      </c>
      <c r="AI43" s="45" t="s">
        <v>406</v>
      </c>
      <c r="AJ43" s="3" t="s">
        <v>16</v>
      </c>
    </row>
    <row r="44" spans="27:36" ht="13.5" hidden="1">
      <c r="AA44" s="4" t="s">
        <v>1</v>
      </c>
      <c r="AB44" s="48" t="s">
        <v>333</v>
      </c>
      <c r="AC44" s="48" t="s">
        <v>407</v>
      </c>
      <c r="AD44" s="48">
        <f ca="1" t="shared" si="4"/>
        <v>0</v>
      </c>
      <c r="AF44" s="45" t="str">
        <f>+'水洗化人口等'!B44</f>
        <v>21504</v>
      </c>
      <c r="AG44" s="12">
        <v>44</v>
      </c>
      <c r="AI44" s="45" t="s">
        <v>408</v>
      </c>
      <c r="AJ44" s="3" t="s">
        <v>15</v>
      </c>
    </row>
    <row r="45" spans="27:36" ht="13.5" hidden="1">
      <c r="AA45" s="4" t="s">
        <v>2</v>
      </c>
      <c r="AB45" s="48" t="s">
        <v>333</v>
      </c>
      <c r="AC45" s="48" t="s">
        <v>409</v>
      </c>
      <c r="AD45" s="48">
        <f ca="1" t="shared" si="4"/>
        <v>245</v>
      </c>
      <c r="AF45" s="45" t="str">
        <f>+'水洗化人口等'!B45</f>
        <v>21505</v>
      </c>
      <c r="AG45" s="12">
        <v>45</v>
      </c>
      <c r="AI45" s="45" t="s">
        <v>410</v>
      </c>
      <c r="AJ45" s="3" t="s">
        <v>14</v>
      </c>
    </row>
    <row r="46" spans="27:36" ht="13.5" hidden="1">
      <c r="AA46" s="4" t="s">
        <v>3</v>
      </c>
      <c r="AB46" s="48" t="s">
        <v>333</v>
      </c>
      <c r="AC46" s="48" t="s">
        <v>411</v>
      </c>
      <c r="AD46" s="48">
        <f ca="1" t="shared" si="4"/>
        <v>80</v>
      </c>
      <c r="AF46" s="45" t="str">
        <f>+'水洗化人口等'!B46</f>
        <v>21506</v>
      </c>
      <c r="AG46" s="12">
        <v>46</v>
      </c>
      <c r="AI46" s="45" t="s">
        <v>412</v>
      </c>
      <c r="AJ46" s="3" t="s">
        <v>13</v>
      </c>
    </row>
    <row r="47" spans="27:36" ht="13.5" hidden="1">
      <c r="AA47" s="4" t="s">
        <v>4</v>
      </c>
      <c r="AB47" s="48" t="s">
        <v>333</v>
      </c>
      <c r="AC47" s="48" t="s">
        <v>413</v>
      </c>
      <c r="AD47" s="48">
        <f ca="1" t="shared" si="4"/>
        <v>0</v>
      </c>
      <c r="AF47" s="45" t="str">
        <f>+'水洗化人口等'!B47</f>
        <v>21507</v>
      </c>
      <c r="AG47" s="12">
        <v>47</v>
      </c>
      <c r="AI47" s="45" t="s">
        <v>414</v>
      </c>
      <c r="AJ47" s="3" t="s">
        <v>12</v>
      </c>
    </row>
    <row r="48" spans="27:36" ht="13.5" hidden="1">
      <c r="AA48" s="4" t="s">
        <v>5</v>
      </c>
      <c r="AB48" s="48" t="s">
        <v>333</v>
      </c>
      <c r="AC48" s="48" t="s">
        <v>415</v>
      </c>
      <c r="AD48" s="48">
        <f ca="1" t="shared" si="4"/>
        <v>1722</v>
      </c>
      <c r="AF48" s="45" t="str">
        <f>+'水洗化人口等'!B48</f>
        <v>21521</v>
      </c>
      <c r="AG48" s="12">
        <v>48</v>
      </c>
      <c r="AI48" s="45" t="s">
        <v>416</v>
      </c>
      <c r="AJ48" s="3" t="s">
        <v>11</v>
      </c>
    </row>
    <row r="49" spans="27:36" ht="13.5" hidden="1">
      <c r="AA49" s="4" t="s">
        <v>194</v>
      </c>
      <c r="AB49" s="48" t="s">
        <v>333</v>
      </c>
      <c r="AC49" s="48" t="s">
        <v>417</v>
      </c>
      <c r="AD49" s="48">
        <f ca="1" t="shared" si="4"/>
        <v>634</v>
      </c>
      <c r="AF49" s="45" t="str">
        <f>+'水洗化人口等'!B49</f>
        <v>21604</v>
      </c>
      <c r="AG49" s="12">
        <v>49</v>
      </c>
      <c r="AI49" s="45" t="s">
        <v>418</v>
      </c>
      <c r="AJ49" s="3" t="s">
        <v>10</v>
      </c>
    </row>
    <row r="50" spans="27:36" ht="13.5" hidden="1">
      <c r="AA50" s="4" t="s">
        <v>376</v>
      </c>
      <c r="AB50" s="48" t="s">
        <v>333</v>
      </c>
      <c r="AC50" s="48" t="s">
        <v>419</v>
      </c>
      <c r="AD50" s="48">
        <f ca="1" t="shared" si="4"/>
        <v>0</v>
      </c>
      <c r="AF50" s="45">
        <f>+'水洗化人口等'!B50</f>
        <v>0</v>
      </c>
      <c r="AG50" s="12">
        <v>50</v>
      </c>
      <c r="AI50" s="45" t="s">
        <v>420</v>
      </c>
      <c r="AJ50" s="3" t="s">
        <v>9</v>
      </c>
    </row>
    <row r="51" spans="27:36" ht="13.5" hidden="1">
      <c r="AA51" s="4" t="s">
        <v>0</v>
      </c>
      <c r="AB51" s="48" t="s">
        <v>333</v>
      </c>
      <c r="AC51" s="48" t="s">
        <v>421</v>
      </c>
      <c r="AD51" s="48">
        <f ca="1" t="shared" si="4"/>
        <v>359</v>
      </c>
      <c r="AF51" s="45">
        <f>+'水洗化人口等'!B51</f>
        <v>0</v>
      </c>
      <c r="AG51" s="12">
        <v>51</v>
      </c>
      <c r="AI51" s="45" t="s">
        <v>422</v>
      </c>
      <c r="AJ51" s="3" t="s">
        <v>8</v>
      </c>
    </row>
    <row r="52" spans="27:36" ht="13.5" hidden="1">
      <c r="AA52" s="4" t="s">
        <v>191</v>
      </c>
      <c r="AB52" s="48" t="s">
        <v>333</v>
      </c>
      <c r="AC52" s="48" t="s">
        <v>423</v>
      </c>
      <c r="AD52" s="48">
        <f ca="1" t="shared" si="4"/>
        <v>0</v>
      </c>
      <c r="AF52" s="45">
        <f>+'水洗化人口等'!B52</f>
        <v>0</v>
      </c>
      <c r="AG52" s="12">
        <v>52</v>
      </c>
      <c r="AI52" s="45" t="s">
        <v>424</v>
      </c>
      <c r="AJ52" s="3" t="s">
        <v>7</v>
      </c>
    </row>
    <row r="53" spans="27:33" ht="13.5" hidden="1">
      <c r="AA53" s="4" t="s">
        <v>1</v>
      </c>
      <c r="AB53" s="48" t="s">
        <v>333</v>
      </c>
      <c r="AC53" s="48" t="s">
        <v>425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2013-02-13T06:18:15Z</cp:lastPrinted>
  <dcterms:created xsi:type="dcterms:W3CDTF">2008-01-06T09:25:24Z</dcterms:created>
  <dcterms:modified xsi:type="dcterms:W3CDTF">2013-10-21T07:35:38Z</dcterms:modified>
  <cp:category/>
  <cp:version/>
  <cp:contentType/>
  <cp:contentStatus/>
</cp:coreProperties>
</file>