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'し尿処理状況'!$2:$40</definedName>
    <definedName name="_xlnm.Print_Area" localSheetId="0">'水洗化人口等'!$2:$40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<sst xmlns="http://schemas.openxmlformats.org/spreadsheetml/2006/main" count="750" uniqueCount="373">
  <si>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</si>
  <si>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</si>
  <si>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</si>
  <si>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</si>
  <si>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</si>
  <si>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</si>
  <si>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</si>
  <si>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</si>
  <si>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</si>
  <si>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</si>
  <si>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</si>
  <si>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</si>
  <si>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</si>
  <si>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</si>
  <si>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</si>
  <si>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</si>
  <si>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</si>
  <si>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</si>
  <si>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</si>
  <si>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</si>
  <si>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</si>
  <si>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</si>
  <si>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</si>
  <si>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</si>
  <si>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</si>
  <si>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</si>
  <si>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</si>
  <si>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</si>
  <si>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</si>
  <si>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</si>
  <si>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</si>
  <si>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</si>
  <si>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</si>
  <si>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</si>
  <si>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</si>
  <si>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</si>
  <si>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</si>
  <si>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</si>
  <si>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</si>
  <si>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</si>
  <si>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</si>
  <si>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</si>
  <si>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</si>
  <si>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</si>
  <si>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</si>
  <si>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</si>
  <si>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</si>
  <si>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</si>
  <si>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</si>
  <si>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</si>
  <si>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</si>
  <si>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</si>
  <si>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</si>
  <si>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</si>
  <si>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</si>
  <si>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</si>
  <si>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</si>
  <si>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</si>
  <si>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</si>
  <si>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</si>
  <si>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</si>
  <si>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</si>
  <si>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</si>
  <si>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</si>
  <si>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</si>
  <si>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</si>
  <si>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</si>
  <si>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</si>
  <si>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</si>
  <si>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</si>
  <si>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</si>
  <si>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</si>
  <si>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</si>
  <si>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</si>
  <si>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</si>
  <si>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</si>
  <si>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</si>
  <si>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</si>
  <si>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</si>
  <si>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</si>
  <si>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</si>
  <si>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</si>
  <si>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</si>
  <si>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</si>
  <si>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</si>
  <si>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神奈川県</t>
  </si>
  <si>
    <t>14000</t>
  </si>
  <si>
    <t>14000</t>
  </si>
  <si>
    <t>14100</t>
  </si>
  <si>
    <t>横浜市</t>
  </si>
  <si>
    <t>○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</si>
  <si>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</si>
  <si>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</si>
  <si>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</si>
  <si>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</si>
  <si>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</si>
  <si>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</si>
  <si>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</si>
  <si>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</si>
  <si>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</si>
  <si>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</si>
  <si>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</si>
  <si>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</si>
  <si>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</si>
  <si>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</si>
  <si>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</si>
  <si>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</si>
  <si>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</si>
  <si>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</si>
  <si>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</si>
  <si>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</si>
  <si>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</si>
  <si>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</si>
  <si>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</si>
  <si>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</si>
  <si>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</si>
  <si>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</si>
  <si>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</si>
  <si>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</si>
  <si>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</si>
  <si>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</si>
  <si>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</si>
  <si>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</si>
  <si>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</si>
  <si>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</si>
  <si>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</si>
  <si>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</si>
  <si>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</si>
  <si>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</si>
  <si>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</si>
  <si>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</si>
  <si>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</si>
  <si>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</si>
  <si>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</si>
  <si>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</si>
  <si>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</si>
  <si>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</si>
  <si>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</si>
  <si>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</si>
  <si>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</si>
  <si>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</si>
  <si>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</si>
  <si>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</si>
  <si>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</si>
  <si>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</si>
  <si>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</si>
  <si>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</si>
  <si>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</si>
  <si>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</si>
  <si>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</si>
  <si>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</si>
  <si>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</si>
  <si>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</si>
  <si>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</si>
  <si>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</si>
  <si>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し尿処理の状況（平成23年度実績）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</si>
  <si>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</si>
  <si>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</si>
  <si>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</si>
  <si>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</si>
  <si>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</si>
  <si>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</si>
  <si>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</si>
  <si>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</si>
  <si>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</si>
  <si>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</si>
  <si>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</si>
  <si>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</si>
  <si>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</si>
  <si>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</si>
  <si>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</si>
  <si>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</si>
  <si>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</si>
  <si>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</si>
  <si>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</si>
  <si>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</si>
  <si>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</si>
  <si>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</si>
  <si>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</si>
  <si>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</si>
  <si>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</si>
  <si>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</si>
  <si>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</si>
  <si>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</si>
  <si>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</si>
  <si>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</si>
  <si>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</si>
  <si>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</si>
  <si>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</si>
  <si>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</si>
  <si>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</si>
  <si>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</si>
  <si>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</si>
  <si>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</si>
  <si>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</si>
  <si>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神奈川県</t>
  </si>
  <si>
    <t>14000</t>
  </si>
  <si>
    <t>神奈川県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</si>
  <si>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</si>
  <si>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</si>
  <si>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</si>
  <si>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</si>
  <si>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</si>
  <si>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</si>
  <si>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</si>
  <si>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</si>
  <si>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</si>
  <si>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</si>
  <si>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</si>
  <si>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</si>
  <si>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</si>
  <si>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</si>
  <si>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</si>
  <si>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</si>
  <si>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</si>
  <si>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</si>
  <si>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</si>
  <si>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</si>
  <si>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</si>
  <si>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</si>
  <si>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神奈川県</t>
  </si>
  <si>
    <t>14215</t>
  </si>
  <si>
    <t>海老名市</t>
  </si>
  <si>
    <t>14216</t>
  </si>
  <si>
    <t>座間市</t>
  </si>
  <si>
    <t>14301</t>
  </si>
  <si>
    <t>葉山町</t>
  </si>
  <si>
    <t>14363</t>
  </si>
  <si>
    <t>松田町</t>
  </si>
  <si>
    <t>神奈川県</t>
  </si>
  <si>
    <t>14364</t>
  </si>
  <si>
    <t>山北町</t>
  </si>
  <si>
    <t>14366</t>
  </si>
  <si>
    <t>開成町</t>
  </si>
  <si>
    <t>神奈川県</t>
  </si>
  <si>
    <t>14382</t>
  </si>
  <si>
    <t>箱根町</t>
  </si>
  <si>
    <t>14383</t>
  </si>
  <si>
    <t>真鶴町</t>
  </si>
  <si>
    <t>14401</t>
  </si>
  <si>
    <t>愛川町</t>
  </si>
  <si>
    <t>14402</t>
  </si>
  <si>
    <t>清川村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</si>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</sst>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6" customWidth="1"/>
    <col min="6" max="6" width="11.69921875" style="79" customWidth="1"/>
    <col min="7" max="9" width="11.69921875" style="76" customWidth="1"/>
    <col min="10" max="10" width="11.69921875" style="79" customWidth="1"/>
    <col min="11" max="11" width="11.69921875" style="76" customWidth="1"/>
    <col min="12" max="12" width="11.69921875" style="96" customWidth="1"/>
    <col min="13" max="13" width="11.69921875" style="76" customWidth="1"/>
    <col min="14" max="14" width="11.69921875" style="96" customWidth="1"/>
    <col min="15" max="16" width="11.69921875" style="76" customWidth="1"/>
    <col min="17" max="17" width="11.69921875" style="96" customWidth="1"/>
    <col min="18" max="18" width="11.69921875" style="76" customWidth="1"/>
    <col min="19" max="22" width="8.59765625" style="50" customWidth="1"/>
    <col min="23" max="16384" width="9" style="50" customWidth="1"/>
  </cols>
  <sheetData>
    <row r="1" spans="1:22" s="54" customFormat="1" ht="17.25">
      <c r="A1" s="118" t="s">
        <v>55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4" customFormat="1" ht="24" customHeight="1">
      <c r="A2" s="134" t="s">
        <v>56</v>
      </c>
      <c r="B2" s="141" t="s">
        <v>57</v>
      </c>
      <c r="C2" s="141" t="s">
        <v>58</v>
      </c>
      <c r="D2" s="101" t="s">
        <v>59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9"/>
      <c r="B3" s="139"/>
      <c r="C3" s="142"/>
      <c r="D3" s="105" t="s">
        <v>64</v>
      </c>
      <c r="E3" s="120" t="s">
        <v>65</v>
      </c>
      <c r="F3" s="102"/>
      <c r="G3" s="102"/>
      <c r="H3" s="103"/>
      <c r="I3" s="120" t="s">
        <v>66</v>
      </c>
      <c r="J3" s="102"/>
      <c r="K3" s="102"/>
      <c r="L3" s="102"/>
      <c r="M3" s="102"/>
      <c r="N3" s="102"/>
      <c r="O3" s="102"/>
      <c r="P3" s="102"/>
      <c r="Q3" s="103"/>
      <c r="R3" s="106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9"/>
      <c r="B4" s="139"/>
      <c r="C4" s="142"/>
      <c r="D4" s="105"/>
      <c r="E4" s="137" t="s">
        <v>64</v>
      </c>
      <c r="F4" s="134" t="s">
        <v>67</v>
      </c>
      <c r="G4" s="134" t="s">
        <v>68</v>
      </c>
      <c r="H4" s="134" t="s">
        <v>70</v>
      </c>
      <c r="I4" s="137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38" t="s">
        <v>76</v>
      </c>
      <c r="P4" s="107"/>
      <c r="Q4" s="134" t="s">
        <v>77</v>
      </c>
      <c r="R4" s="108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9"/>
      <c r="B5" s="139"/>
      <c r="C5" s="142"/>
      <c r="D5" s="105"/>
      <c r="E5" s="137"/>
      <c r="F5" s="136"/>
      <c r="G5" s="136"/>
      <c r="H5" s="136"/>
      <c r="I5" s="137"/>
      <c r="J5" s="136"/>
      <c r="K5" s="136"/>
      <c r="L5" s="136"/>
      <c r="M5" s="136"/>
      <c r="N5" s="136"/>
      <c r="O5" s="136"/>
      <c r="P5" s="109" t="s">
        <v>82</v>
      </c>
      <c r="Q5" s="136"/>
      <c r="R5" s="110"/>
      <c r="S5" s="136"/>
      <c r="T5" s="136"/>
      <c r="U5" s="135"/>
      <c r="V5" s="135"/>
      <c r="W5" s="136"/>
      <c r="X5" s="136"/>
      <c r="Y5" s="135"/>
      <c r="Z5" s="135"/>
    </row>
    <row r="6" spans="1:26" s="111" customFormat="1" ht="18" customHeight="1">
      <c r="A6" s="140"/>
      <c r="B6" s="140"/>
      <c r="C6" s="143"/>
      <c r="D6" s="71" t="s">
        <v>83</v>
      </c>
      <c r="E6" s="71" t="s">
        <v>83</v>
      </c>
      <c r="F6" s="52" t="s">
        <v>84</v>
      </c>
      <c r="G6" s="71" t="s">
        <v>83</v>
      </c>
      <c r="H6" s="71" t="s">
        <v>83</v>
      </c>
      <c r="I6" s="71" t="s">
        <v>83</v>
      </c>
      <c r="J6" s="52" t="s">
        <v>84</v>
      </c>
      <c r="K6" s="71" t="s">
        <v>83</v>
      </c>
      <c r="L6" s="52" t="s">
        <v>84</v>
      </c>
      <c r="M6" s="71" t="s">
        <v>83</v>
      </c>
      <c r="N6" s="52" t="s">
        <v>84</v>
      </c>
      <c r="O6" s="71" t="s">
        <v>83</v>
      </c>
      <c r="P6" s="71" t="s">
        <v>83</v>
      </c>
      <c r="Q6" s="52" t="s">
        <v>84</v>
      </c>
      <c r="R6" s="72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3">
        <f>SUM(D8:D40)</f>
        <v>8967874</v>
      </c>
      <c r="E7" s="73">
        <f>SUM(E8:E40)</f>
        <v>49484</v>
      </c>
      <c r="F7" s="77">
        <f aca="true" t="shared" si="0" ref="F7:F40">IF(D7&gt;0,E7/D7*100,"-")</f>
        <v>0.5517918739714676</v>
      </c>
      <c r="G7" s="73">
        <f>SUM(G8:G40)</f>
        <v>49377</v>
      </c>
      <c r="H7" s="73">
        <f>SUM(H8:H40)</f>
        <v>107</v>
      </c>
      <c r="I7" s="73">
        <f>SUM(I8:I40)</f>
        <v>8918390</v>
      </c>
      <c r="J7" s="77">
        <f aca="true" t="shared" si="1" ref="J7:J40">IF($D7&gt;0,I7/$D7*100,"-")</f>
        <v>99.44820812602853</v>
      </c>
      <c r="K7" s="73">
        <f>SUM(K8:K40)</f>
        <v>8449780</v>
      </c>
      <c r="L7" s="77">
        <f aca="true" t="shared" si="2" ref="L7:L40">IF($D7&gt;0,K7/$D7*100,"-")</f>
        <v>94.22277788470265</v>
      </c>
      <c r="M7" s="73">
        <f>SUM(M8:M40)</f>
        <v>0</v>
      </c>
      <c r="N7" s="77">
        <f aca="true" t="shared" si="3" ref="N7:N40">IF($D7&gt;0,M7/$D7*100,"-")</f>
        <v>0</v>
      </c>
      <c r="O7" s="73">
        <f>SUM(O8:O40)</f>
        <v>468610</v>
      </c>
      <c r="P7" s="73">
        <f>SUM(P8:P40)</f>
        <v>146195</v>
      </c>
      <c r="Q7" s="77">
        <f aca="true" t="shared" si="4" ref="Q7:Q40">IF($D7&gt;0,O7/$D7*100,"-")</f>
        <v>5.225430241325871</v>
      </c>
      <c r="R7" s="73">
        <f>SUM(R8:R40)</f>
        <v>168341</v>
      </c>
      <c r="S7" s="112">
        <f aca="true" t="shared" si="5" ref="S7:Z7">COUNTIF(S8:S40,"○")</f>
        <v>5</v>
      </c>
      <c r="T7" s="112">
        <f t="shared" si="5"/>
        <v>27</v>
      </c>
      <c r="U7" s="112">
        <f t="shared" si="5"/>
        <v>1</v>
      </c>
      <c r="V7" s="112">
        <f t="shared" si="5"/>
        <v>0</v>
      </c>
      <c r="W7" s="112">
        <f t="shared" si="5"/>
        <v>11</v>
      </c>
      <c r="X7" s="112">
        <f t="shared" si="5"/>
        <v>1</v>
      </c>
      <c r="Y7" s="112">
        <f t="shared" si="5"/>
        <v>1</v>
      </c>
      <c r="Z7" s="112">
        <f t="shared" si="5"/>
        <v>20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4">
        <f aca="true" t="shared" si="6" ref="D8:D40">+SUM(E8,+I8)</f>
        <v>3629810</v>
      </c>
      <c r="E8" s="74">
        <f aca="true" t="shared" si="7" ref="E8:E40">+SUM(G8,+H8)</f>
        <v>7743</v>
      </c>
      <c r="F8" s="78">
        <f t="shared" si="0"/>
        <v>0.21331695047399177</v>
      </c>
      <c r="G8" s="74">
        <v>7743</v>
      </c>
      <c r="H8" s="74">
        <v>0</v>
      </c>
      <c r="I8" s="74">
        <f aca="true" t="shared" si="8" ref="I8:I40">+SUM(K8,+M8,+O8)</f>
        <v>3622067</v>
      </c>
      <c r="J8" s="78">
        <f t="shared" si="1"/>
        <v>99.786683049526</v>
      </c>
      <c r="K8" s="74">
        <v>3604611</v>
      </c>
      <c r="L8" s="78">
        <f t="shared" si="2"/>
        <v>99.30577633540048</v>
      </c>
      <c r="M8" s="74">
        <v>0</v>
      </c>
      <c r="N8" s="78">
        <f t="shared" si="3"/>
        <v>0</v>
      </c>
      <c r="O8" s="74">
        <v>17456</v>
      </c>
      <c r="P8" s="74">
        <v>3207</v>
      </c>
      <c r="Q8" s="78">
        <f t="shared" si="4"/>
        <v>0.4809067141255327</v>
      </c>
      <c r="R8" s="74">
        <v>77487</v>
      </c>
      <c r="S8" s="66" t="s">
        <v>90</v>
      </c>
      <c r="T8" s="66"/>
      <c r="U8" s="66"/>
      <c r="V8" s="66"/>
      <c r="W8" s="67"/>
      <c r="X8" s="67"/>
      <c r="Y8" s="67" t="s">
        <v>90</v>
      </c>
      <c r="Z8" s="67"/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4">
        <f t="shared" si="6"/>
        <v>1430773</v>
      </c>
      <c r="E9" s="74">
        <f t="shared" si="7"/>
        <v>4785</v>
      </c>
      <c r="F9" s="78">
        <f t="shared" si="0"/>
        <v>0.3344346028335732</v>
      </c>
      <c r="G9" s="74">
        <v>4785</v>
      </c>
      <c r="H9" s="74">
        <v>0</v>
      </c>
      <c r="I9" s="74">
        <f t="shared" si="8"/>
        <v>1425988</v>
      </c>
      <c r="J9" s="78">
        <f t="shared" si="1"/>
        <v>99.66556539716642</v>
      </c>
      <c r="K9" s="74">
        <v>1417082</v>
      </c>
      <c r="L9" s="78">
        <f t="shared" si="2"/>
        <v>99.04310467139092</v>
      </c>
      <c r="M9" s="74">
        <v>0</v>
      </c>
      <c r="N9" s="78">
        <f t="shared" si="3"/>
        <v>0</v>
      </c>
      <c r="O9" s="74">
        <v>8906</v>
      </c>
      <c r="P9" s="74">
        <v>1771</v>
      </c>
      <c r="Q9" s="78">
        <f t="shared" si="4"/>
        <v>0.6224607257755074</v>
      </c>
      <c r="R9" s="74">
        <v>31293</v>
      </c>
      <c r="S9" s="66"/>
      <c r="T9" s="66"/>
      <c r="U9" s="66" t="s">
        <v>90</v>
      </c>
      <c r="V9" s="66"/>
      <c r="W9" s="66" t="s">
        <v>90</v>
      </c>
      <c r="X9" s="66"/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4">
        <f t="shared" si="6"/>
        <v>701529</v>
      </c>
      <c r="E10" s="74">
        <f t="shared" si="7"/>
        <v>5654</v>
      </c>
      <c r="F10" s="78">
        <f t="shared" si="0"/>
        <v>0.8059538522284896</v>
      </c>
      <c r="G10" s="74">
        <v>5654</v>
      </c>
      <c r="H10" s="74">
        <v>0</v>
      </c>
      <c r="I10" s="74">
        <f t="shared" si="8"/>
        <v>695875</v>
      </c>
      <c r="J10" s="78">
        <f t="shared" si="1"/>
        <v>99.1940461477715</v>
      </c>
      <c r="K10" s="74">
        <v>661356</v>
      </c>
      <c r="L10" s="78">
        <f t="shared" si="2"/>
        <v>94.27350829402633</v>
      </c>
      <c r="M10" s="74">
        <v>0</v>
      </c>
      <c r="N10" s="78">
        <f t="shared" si="3"/>
        <v>0</v>
      </c>
      <c r="O10" s="74">
        <v>34519</v>
      </c>
      <c r="P10" s="74">
        <v>10737</v>
      </c>
      <c r="Q10" s="78">
        <f t="shared" si="4"/>
        <v>4.920537853745176</v>
      </c>
      <c r="R10" s="74">
        <v>10532</v>
      </c>
      <c r="S10" s="66" t="s">
        <v>90</v>
      </c>
      <c r="T10" s="66"/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4">
        <f t="shared" si="6"/>
        <v>423864</v>
      </c>
      <c r="E11" s="74">
        <f t="shared" si="7"/>
        <v>1375</v>
      </c>
      <c r="F11" s="78">
        <f t="shared" si="0"/>
        <v>0.32439650453919183</v>
      </c>
      <c r="G11" s="74">
        <v>1375</v>
      </c>
      <c r="H11" s="74">
        <v>0</v>
      </c>
      <c r="I11" s="74">
        <f t="shared" si="8"/>
        <v>422489</v>
      </c>
      <c r="J11" s="78">
        <f t="shared" si="1"/>
        <v>99.6756034954608</v>
      </c>
      <c r="K11" s="74">
        <v>391663</v>
      </c>
      <c r="L11" s="78">
        <f t="shared" si="2"/>
        <v>92.40298775078799</v>
      </c>
      <c r="M11" s="74">
        <v>0</v>
      </c>
      <c r="N11" s="78">
        <f t="shared" si="3"/>
        <v>0</v>
      </c>
      <c r="O11" s="74">
        <v>30826</v>
      </c>
      <c r="P11" s="74">
        <v>4747</v>
      </c>
      <c r="Q11" s="78">
        <f t="shared" si="4"/>
        <v>7.2726157446728195</v>
      </c>
      <c r="R11" s="74">
        <v>4698</v>
      </c>
      <c r="S11" s="66"/>
      <c r="T11" s="66" t="s">
        <v>90</v>
      </c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5">
        <f t="shared" si="6"/>
        <v>257195</v>
      </c>
      <c r="E12" s="75">
        <f t="shared" si="7"/>
        <v>1241</v>
      </c>
      <c r="F12" s="95">
        <f t="shared" si="0"/>
        <v>0.48251326814284884</v>
      </c>
      <c r="G12" s="75">
        <v>1241</v>
      </c>
      <c r="H12" s="75">
        <v>0</v>
      </c>
      <c r="I12" s="75">
        <f t="shared" si="8"/>
        <v>255954</v>
      </c>
      <c r="J12" s="95">
        <f t="shared" si="1"/>
        <v>99.51748673185715</v>
      </c>
      <c r="K12" s="75">
        <v>248670</v>
      </c>
      <c r="L12" s="95">
        <f t="shared" si="2"/>
        <v>96.68539435059002</v>
      </c>
      <c r="M12" s="75">
        <v>0</v>
      </c>
      <c r="N12" s="95">
        <f t="shared" si="3"/>
        <v>0</v>
      </c>
      <c r="O12" s="75">
        <v>7284</v>
      </c>
      <c r="P12" s="75">
        <v>4227</v>
      </c>
      <c r="Q12" s="95">
        <f t="shared" si="4"/>
        <v>2.832092381267132</v>
      </c>
      <c r="R12" s="75">
        <v>4515</v>
      </c>
      <c r="S12" s="68"/>
      <c r="T12" s="68" t="s">
        <v>90</v>
      </c>
      <c r="U12" s="68"/>
      <c r="V12" s="68"/>
      <c r="W12" s="68"/>
      <c r="X12" s="68"/>
      <c r="Y12" s="68"/>
      <c r="Z12" s="68" t="s">
        <v>90</v>
      </c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5">
        <f t="shared" si="6"/>
        <v>177290</v>
      </c>
      <c r="E13" s="75">
        <f t="shared" si="7"/>
        <v>604</v>
      </c>
      <c r="F13" s="95">
        <f t="shared" si="0"/>
        <v>0.34068475379322016</v>
      </c>
      <c r="G13" s="75">
        <v>604</v>
      </c>
      <c r="H13" s="75">
        <v>0</v>
      </c>
      <c r="I13" s="75">
        <f t="shared" si="8"/>
        <v>176686</v>
      </c>
      <c r="J13" s="95">
        <f t="shared" si="1"/>
        <v>99.65931524620679</v>
      </c>
      <c r="K13" s="75">
        <v>156339</v>
      </c>
      <c r="L13" s="95">
        <f t="shared" si="2"/>
        <v>88.18263861469909</v>
      </c>
      <c r="M13" s="75">
        <v>0</v>
      </c>
      <c r="N13" s="95">
        <f t="shared" si="3"/>
        <v>0</v>
      </c>
      <c r="O13" s="75">
        <v>20347</v>
      </c>
      <c r="P13" s="75">
        <v>1768</v>
      </c>
      <c r="Q13" s="95">
        <f t="shared" si="4"/>
        <v>11.4766766315077</v>
      </c>
      <c r="R13" s="75">
        <v>1245</v>
      </c>
      <c r="S13" s="68"/>
      <c r="T13" s="68" t="s">
        <v>90</v>
      </c>
      <c r="U13" s="68"/>
      <c r="V13" s="68"/>
      <c r="W13" s="68"/>
      <c r="X13" s="68"/>
      <c r="Y13" s="68"/>
      <c r="Z13" s="68" t="s">
        <v>90</v>
      </c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5">
        <f t="shared" si="6"/>
        <v>413826</v>
      </c>
      <c r="E14" s="75">
        <f t="shared" si="7"/>
        <v>3488</v>
      </c>
      <c r="F14" s="95">
        <f t="shared" si="0"/>
        <v>0.8428663254604593</v>
      </c>
      <c r="G14" s="75">
        <v>3488</v>
      </c>
      <c r="H14" s="75">
        <v>0</v>
      </c>
      <c r="I14" s="75">
        <f t="shared" si="8"/>
        <v>410338</v>
      </c>
      <c r="J14" s="95">
        <f t="shared" si="1"/>
        <v>99.15713367453954</v>
      </c>
      <c r="K14" s="75">
        <v>381832</v>
      </c>
      <c r="L14" s="95">
        <f t="shared" si="2"/>
        <v>92.26873130252812</v>
      </c>
      <c r="M14" s="75">
        <v>0</v>
      </c>
      <c r="N14" s="95">
        <f t="shared" si="3"/>
        <v>0</v>
      </c>
      <c r="O14" s="75">
        <v>28506</v>
      </c>
      <c r="P14" s="75">
        <v>3182</v>
      </c>
      <c r="Q14" s="95">
        <f t="shared" si="4"/>
        <v>6.8884023720114245</v>
      </c>
      <c r="R14" s="75">
        <v>5671</v>
      </c>
      <c r="S14" s="68"/>
      <c r="T14" s="68" t="s">
        <v>90</v>
      </c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5">
        <f t="shared" si="6"/>
        <v>197733</v>
      </c>
      <c r="E15" s="75">
        <f t="shared" si="7"/>
        <v>3342</v>
      </c>
      <c r="F15" s="95">
        <f t="shared" si="0"/>
        <v>1.6901579402527651</v>
      </c>
      <c r="G15" s="75">
        <v>3342</v>
      </c>
      <c r="H15" s="75">
        <v>0</v>
      </c>
      <c r="I15" s="75">
        <f t="shared" si="8"/>
        <v>194391</v>
      </c>
      <c r="J15" s="95">
        <f t="shared" si="1"/>
        <v>98.30984205974723</v>
      </c>
      <c r="K15" s="75">
        <v>159400</v>
      </c>
      <c r="L15" s="95">
        <f t="shared" si="2"/>
        <v>80.6137569348566</v>
      </c>
      <c r="M15" s="75">
        <v>0</v>
      </c>
      <c r="N15" s="95">
        <f t="shared" si="3"/>
        <v>0</v>
      </c>
      <c r="O15" s="75">
        <v>34991</v>
      </c>
      <c r="P15" s="75">
        <v>7271</v>
      </c>
      <c r="Q15" s="95">
        <f t="shared" si="4"/>
        <v>17.696085124890633</v>
      </c>
      <c r="R15" s="75">
        <v>1881</v>
      </c>
      <c r="S15" s="68"/>
      <c r="T15" s="68" t="s">
        <v>90</v>
      </c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5">
        <f t="shared" si="6"/>
        <v>236615</v>
      </c>
      <c r="E16" s="75">
        <f t="shared" si="7"/>
        <v>1451</v>
      </c>
      <c r="F16" s="95">
        <f t="shared" si="0"/>
        <v>0.6132324662426305</v>
      </c>
      <c r="G16" s="75">
        <v>1451</v>
      </c>
      <c r="H16" s="75">
        <v>0</v>
      </c>
      <c r="I16" s="75">
        <f t="shared" si="8"/>
        <v>235164</v>
      </c>
      <c r="J16" s="95">
        <f t="shared" si="1"/>
        <v>99.38676753375736</v>
      </c>
      <c r="K16" s="75">
        <v>219111</v>
      </c>
      <c r="L16" s="95">
        <f t="shared" si="2"/>
        <v>92.60232867738732</v>
      </c>
      <c r="M16" s="75">
        <v>0</v>
      </c>
      <c r="N16" s="95">
        <f t="shared" si="3"/>
        <v>0</v>
      </c>
      <c r="O16" s="75">
        <v>16053</v>
      </c>
      <c r="P16" s="75">
        <v>4645</v>
      </c>
      <c r="Q16" s="95">
        <f t="shared" si="4"/>
        <v>6.784438856370052</v>
      </c>
      <c r="R16" s="75">
        <v>1483</v>
      </c>
      <c r="S16" s="68"/>
      <c r="T16" s="68" t="s">
        <v>90</v>
      </c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5">
        <f t="shared" si="6"/>
        <v>60282</v>
      </c>
      <c r="E17" s="75">
        <f t="shared" si="7"/>
        <v>269</v>
      </c>
      <c r="F17" s="95">
        <f t="shared" si="0"/>
        <v>0.4462360240204373</v>
      </c>
      <c r="G17" s="75">
        <v>269</v>
      </c>
      <c r="H17" s="75">
        <v>0</v>
      </c>
      <c r="I17" s="75">
        <f t="shared" si="8"/>
        <v>60013</v>
      </c>
      <c r="J17" s="95">
        <f t="shared" si="1"/>
        <v>99.55376397597956</v>
      </c>
      <c r="K17" s="75">
        <v>59526</v>
      </c>
      <c r="L17" s="95">
        <f t="shared" si="2"/>
        <v>98.74589429680502</v>
      </c>
      <c r="M17" s="75">
        <v>0</v>
      </c>
      <c r="N17" s="95">
        <f t="shared" si="3"/>
        <v>0</v>
      </c>
      <c r="O17" s="75">
        <v>487</v>
      </c>
      <c r="P17" s="75">
        <v>0</v>
      </c>
      <c r="Q17" s="95">
        <f t="shared" si="4"/>
        <v>0.8078696791745462</v>
      </c>
      <c r="R17" s="75">
        <v>454</v>
      </c>
      <c r="S17" s="68"/>
      <c r="T17" s="68" t="s">
        <v>90</v>
      </c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5">
        <f t="shared" si="6"/>
        <v>47880</v>
      </c>
      <c r="E18" s="75">
        <f t="shared" si="7"/>
        <v>4649</v>
      </c>
      <c r="F18" s="95">
        <f t="shared" si="0"/>
        <v>9.709690893901419</v>
      </c>
      <c r="G18" s="75">
        <v>4649</v>
      </c>
      <c r="H18" s="75">
        <v>0</v>
      </c>
      <c r="I18" s="75">
        <f t="shared" si="8"/>
        <v>43231</v>
      </c>
      <c r="J18" s="95">
        <f t="shared" si="1"/>
        <v>90.29030910609858</v>
      </c>
      <c r="K18" s="75">
        <v>13389</v>
      </c>
      <c r="L18" s="95">
        <f t="shared" si="2"/>
        <v>27.963659147869674</v>
      </c>
      <c r="M18" s="75">
        <v>0</v>
      </c>
      <c r="N18" s="95">
        <f t="shared" si="3"/>
        <v>0</v>
      </c>
      <c r="O18" s="75">
        <v>29842</v>
      </c>
      <c r="P18" s="75">
        <v>11678</v>
      </c>
      <c r="Q18" s="95">
        <f t="shared" si="4"/>
        <v>62.326649958228906</v>
      </c>
      <c r="R18" s="75">
        <v>251</v>
      </c>
      <c r="S18" s="68"/>
      <c r="T18" s="68" t="s">
        <v>90</v>
      </c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5">
        <f t="shared" si="6"/>
        <v>162302</v>
      </c>
      <c r="E19" s="75">
        <f t="shared" si="7"/>
        <v>1584</v>
      </c>
      <c r="F19" s="95">
        <f t="shared" si="0"/>
        <v>0.9759583985409915</v>
      </c>
      <c r="G19" s="75">
        <v>1577</v>
      </c>
      <c r="H19" s="75">
        <v>7</v>
      </c>
      <c r="I19" s="75">
        <f t="shared" si="8"/>
        <v>160718</v>
      </c>
      <c r="J19" s="95">
        <f t="shared" si="1"/>
        <v>99.02404160145902</v>
      </c>
      <c r="K19" s="75">
        <v>122146</v>
      </c>
      <c r="L19" s="95">
        <f t="shared" si="2"/>
        <v>75.25846878042168</v>
      </c>
      <c r="M19" s="75">
        <v>0</v>
      </c>
      <c r="N19" s="95">
        <f t="shared" si="3"/>
        <v>0</v>
      </c>
      <c r="O19" s="75">
        <v>38572</v>
      </c>
      <c r="P19" s="75">
        <v>24108</v>
      </c>
      <c r="Q19" s="95">
        <f t="shared" si="4"/>
        <v>23.765572821037324</v>
      </c>
      <c r="R19" s="75">
        <v>3271</v>
      </c>
      <c r="S19" s="68"/>
      <c r="T19" s="68" t="s">
        <v>90</v>
      </c>
      <c r="U19" s="68"/>
      <c r="V19" s="68"/>
      <c r="W19" s="68"/>
      <c r="X19" s="68"/>
      <c r="Y19" s="68"/>
      <c r="Z19" s="68" t="s">
        <v>90</v>
      </c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5">
        <f t="shared" si="6"/>
        <v>219035</v>
      </c>
      <c r="E20" s="75">
        <f t="shared" si="7"/>
        <v>1786</v>
      </c>
      <c r="F20" s="95">
        <f t="shared" si="0"/>
        <v>0.8153947999178214</v>
      </c>
      <c r="G20" s="75">
        <v>1786</v>
      </c>
      <c r="H20" s="75">
        <v>0</v>
      </c>
      <c r="I20" s="75">
        <f t="shared" si="8"/>
        <v>217249</v>
      </c>
      <c r="J20" s="95">
        <f t="shared" si="1"/>
        <v>99.18460520008217</v>
      </c>
      <c r="K20" s="75">
        <v>192699</v>
      </c>
      <c r="L20" s="95">
        <f t="shared" si="2"/>
        <v>87.97635081151414</v>
      </c>
      <c r="M20" s="75">
        <v>0</v>
      </c>
      <c r="N20" s="95">
        <f t="shared" si="3"/>
        <v>0</v>
      </c>
      <c r="O20" s="75">
        <v>24550</v>
      </c>
      <c r="P20" s="75">
        <v>7421</v>
      </c>
      <c r="Q20" s="95">
        <f t="shared" si="4"/>
        <v>11.208254388568037</v>
      </c>
      <c r="R20" s="75">
        <v>5595</v>
      </c>
      <c r="S20" s="68"/>
      <c r="T20" s="68" t="s">
        <v>90</v>
      </c>
      <c r="U20" s="68"/>
      <c r="V20" s="68"/>
      <c r="W20" s="68"/>
      <c r="X20" s="68"/>
      <c r="Y20" s="68"/>
      <c r="Z20" s="68" t="s">
        <v>90</v>
      </c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5">
        <f t="shared" si="6"/>
        <v>224964</v>
      </c>
      <c r="E21" s="75">
        <f t="shared" si="7"/>
        <v>966</v>
      </c>
      <c r="F21" s="95">
        <f t="shared" si="0"/>
        <v>0.42940203765935886</v>
      </c>
      <c r="G21" s="75">
        <v>966</v>
      </c>
      <c r="H21" s="75">
        <v>0</v>
      </c>
      <c r="I21" s="75">
        <f t="shared" si="8"/>
        <v>223998</v>
      </c>
      <c r="J21" s="95">
        <f t="shared" si="1"/>
        <v>99.57059796234064</v>
      </c>
      <c r="K21" s="75">
        <v>209167</v>
      </c>
      <c r="L21" s="95">
        <f t="shared" si="2"/>
        <v>92.97798758912536</v>
      </c>
      <c r="M21" s="75">
        <v>0</v>
      </c>
      <c r="N21" s="95">
        <f t="shared" si="3"/>
        <v>0</v>
      </c>
      <c r="O21" s="75">
        <v>14831</v>
      </c>
      <c r="P21" s="75">
        <v>7016</v>
      </c>
      <c r="Q21" s="95">
        <f t="shared" si="4"/>
        <v>6.59261037321527</v>
      </c>
      <c r="R21" s="75">
        <v>6058</v>
      </c>
      <c r="S21" s="68"/>
      <c r="T21" s="68" t="s">
        <v>90</v>
      </c>
      <c r="U21" s="68"/>
      <c r="V21" s="68"/>
      <c r="W21" s="68"/>
      <c r="X21" s="68"/>
      <c r="Y21" s="68"/>
      <c r="Z21" s="68" t="s">
        <v>90</v>
      </c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5">
        <f t="shared" si="6"/>
        <v>98292</v>
      </c>
      <c r="E22" s="75">
        <f t="shared" si="7"/>
        <v>1802</v>
      </c>
      <c r="F22" s="95">
        <f t="shared" si="0"/>
        <v>1.83331298579742</v>
      </c>
      <c r="G22" s="75">
        <v>1702</v>
      </c>
      <c r="H22" s="75">
        <v>100</v>
      </c>
      <c r="I22" s="75">
        <f t="shared" si="8"/>
        <v>96490</v>
      </c>
      <c r="J22" s="95">
        <f t="shared" si="1"/>
        <v>98.16668701420258</v>
      </c>
      <c r="K22" s="75">
        <v>71059</v>
      </c>
      <c r="L22" s="95">
        <f t="shared" si="2"/>
        <v>72.29377772351768</v>
      </c>
      <c r="M22" s="75">
        <v>0</v>
      </c>
      <c r="N22" s="95">
        <f t="shared" si="3"/>
        <v>0</v>
      </c>
      <c r="O22" s="75">
        <v>25431</v>
      </c>
      <c r="P22" s="75">
        <v>10677</v>
      </c>
      <c r="Q22" s="95">
        <f t="shared" si="4"/>
        <v>25.8729092906849</v>
      </c>
      <c r="R22" s="75">
        <v>1423</v>
      </c>
      <c r="S22" s="68"/>
      <c r="T22" s="68" t="s">
        <v>90</v>
      </c>
      <c r="U22" s="68"/>
      <c r="V22" s="68"/>
      <c r="W22" s="68" t="s">
        <v>90</v>
      </c>
      <c r="X22" s="68"/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5">
        <f t="shared" si="6"/>
        <v>128113</v>
      </c>
      <c r="E23" s="75">
        <f t="shared" si="7"/>
        <v>422</v>
      </c>
      <c r="F23" s="95">
        <f t="shared" si="0"/>
        <v>0.32939670447183345</v>
      </c>
      <c r="G23" s="75">
        <v>422</v>
      </c>
      <c r="H23" s="75">
        <v>0</v>
      </c>
      <c r="I23" s="75">
        <f t="shared" si="8"/>
        <v>127691</v>
      </c>
      <c r="J23" s="95">
        <f t="shared" si="1"/>
        <v>99.67060329552817</v>
      </c>
      <c r="K23" s="75">
        <v>121299</v>
      </c>
      <c r="L23" s="95">
        <f t="shared" si="2"/>
        <v>94.68125795196428</v>
      </c>
      <c r="M23" s="75">
        <v>0</v>
      </c>
      <c r="N23" s="95">
        <f t="shared" si="3"/>
        <v>0</v>
      </c>
      <c r="O23" s="75">
        <v>6392</v>
      </c>
      <c r="P23" s="75">
        <v>5114</v>
      </c>
      <c r="Q23" s="95">
        <f t="shared" si="4"/>
        <v>4.989345343563885</v>
      </c>
      <c r="R23" s="75">
        <v>2149</v>
      </c>
      <c r="S23" s="68"/>
      <c r="T23" s="68" t="s">
        <v>90</v>
      </c>
      <c r="U23" s="68"/>
      <c r="V23" s="68"/>
      <c r="W23" s="68"/>
      <c r="X23" s="68"/>
      <c r="Y23" s="68"/>
      <c r="Z23" s="68" t="s">
        <v>90</v>
      </c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5">
        <f t="shared" si="6"/>
        <v>128113</v>
      </c>
      <c r="E24" s="75">
        <f t="shared" si="7"/>
        <v>705</v>
      </c>
      <c r="F24" s="95">
        <f t="shared" si="0"/>
        <v>0.5502954423048403</v>
      </c>
      <c r="G24" s="75">
        <v>705</v>
      </c>
      <c r="H24" s="75">
        <v>0</v>
      </c>
      <c r="I24" s="75">
        <f t="shared" si="8"/>
        <v>127408</v>
      </c>
      <c r="J24" s="95">
        <f t="shared" si="1"/>
        <v>99.44970455769516</v>
      </c>
      <c r="K24" s="75">
        <v>116639</v>
      </c>
      <c r="L24" s="95">
        <f t="shared" si="2"/>
        <v>91.04384410637483</v>
      </c>
      <c r="M24" s="75">
        <v>0</v>
      </c>
      <c r="N24" s="95">
        <f t="shared" si="3"/>
        <v>0</v>
      </c>
      <c r="O24" s="75">
        <v>10769</v>
      </c>
      <c r="P24" s="75">
        <v>2736</v>
      </c>
      <c r="Q24" s="95">
        <f t="shared" si="4"/>
        <v>8.405860451320319</v>
      </c>
      <c r="R24" s="75">
        <v>2462</v>
      </c>
      <c r="S24" s="68"/>
      <c r="T24" s="68" t="s">
        <v>90</v>
      </c>
      <c r="U24" s="68"/>
      <c r="V24" s="68"/>
      <c r="W24" s="68"/>
      <c r="X24" s="68"/>
      <c r="Y24" s="68"/>
      <c r="Z24" s="68" t="s">
        <v>90</v>
      </c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5">
        <f t="shared" si="6"/>
        <v>44021</v>
      </c>
      <c r="E25" s="75">
        <f t="shared" si="7"/>
        <v>1315</v>
      </c>
      <c r="F25" s="95">
        <f t="shared" si="0"/>
        <v>2.987210649462756</v>
      </c>
      <c r="G25" s="75">
        <v>1315</v>
      </c>
      <c r="H25" s="75">
        <v>0</v>
      </c>
      <c r="I25" s="75">
        <f t="shared" si="8"/>
        <v>42706</v>
      </c>
      <c r="J25" s="95">
        <f t="shared" si="1"/>
        <v>97.01278935053725</v>
      </c>
      <c r="K25" s="75">
        <v>26421</v>
      </c>
      <c r="L25" s="95">
        <f t="shared" si="2"/>
        <v>60.019081801867294</v>
      </c>
      <c r="M25" s="75">
        <v>0</v>
      </c>
      <c r="N25" s="95">
        <f t="shared" si="3"/>
        <v>0</v>
      </c>
      <c r="O25" s="75">
        <v>16285</v>
      </c>
      <c r="P25" s="75">
        <v>5175</v>
      </c>
      <c r="Q25" s="95">
        <f t="shared" si="4"/>
        <v>36.99370754866995</v>
      </c>
      <c r="R25" s="75">
        <v>348</v>
      </c>
      <c r="S25" s="68"/>
      <c r="T25" s="68" t="s">
        <v>90</v>
      </c>
      <c r="U25" s="68"/>
      <c r="V25" s="68"/>
      <c r="W25" s="68"/>
      <c r="X25" s="68"/>
      <c r="Y25" s="68"/>
      <c r="Z25" s="68" t="s">
        <v>90</v>
      </c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5">
        <f t="shared" si="6"/>
        <v>82035</v>
      </c>
      <c r="E26" s="75">
        <f t="shared" si="7"/>
        <v>1013</v>
      </c>
      <c r="F26" s="95">
        <f t="shared" si="0"/>
        <v>1.2348387883220577</v>
      </c>
      <c r="G26" s="75">
        <v>1013</v>
      </c>
      <c r="H26" s="75">
        <v>0</v>
      </c>
      <c r="I26" s="75">
        <f t="shared" si="8"/>
        <v>81022</v>
      </c>
      <c r="J26" s="95">
        <f t="shared" si="1"/>
        <v>98.76516121167795</v>
      </c>
      <c r="K26" s="75">
        <v>76007</v>
      </c>
      <c r="L26" s="95">
        <f t="shared" si="2"/>
        <v>92.65191686475285</v>
      </c>
      <c r="M26" s="75">
        <v>0</v>
      </c>
      <c r="N26" s="95">
        <f t="shared" si="3"/>
        <v>0</v>
      </c>
      <c r="O26" s="75">
        <v>5015</v>
      </c>
      <c r="P26" s="75">
        <v>2608</v>
      </c>
      <c r="Q26" s="95">
        <f t="shared" si="4"/>
        <v>6.113244346925093</v>
      </c>
      <c r="R26" s="75">
        <v>2929</v>
      </c>
      <c r="S26" s="68"/>
      <c r="T26" s="68" t="s">
        <v>90</v>
      </c>
      <c r="U26" s="68"/>
      <c r="V26" s="68"/>
      <c r="W26" s="68"/>
      <c r="X26" s="68"/>
      <c r="Y26" s="68"/>
      <c r="Z26" s="68" t="s">
        <v>90</v>
      </c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5">
        <f t="shared" si="6"/>
        <v>32861</v>
      </c>
      <c r="E27" s="75">
        <f t="shared" si="7"/>
        <v>241</v>
      </c>
      <c r="F27" s="95">
        <f t="shared" si="0"/>
        <v>0.7333921670064818</v>
      </c>
      <c r="G27" s="75">
        <v>241</v>
      </c>
      <c r="H27" s="75">
        <v>0</v>
      </c>
      <c r="I27" s="75">
        <f t="shared" si="8"/>
        <v>32620</v>
      </c>
      <c r="J27" s="95">
        <f t="shared" si="1"/>
        <v>99.26660783299351</v>
      </c>
      <c r="K27" s="75">
        <v>16304</v>
      </c>
      <c r="L27" s="95">
        <f t="shared" si="2"/>
        <v>49.61504519034722</v>
      </c>
      <c r="M27" s="75">
        <v>0</v>
      </c>
      <c r="N27" s="95">
        <f t="shared" si="3"/>
        <v>0</v>
      </c>
      <c r="O27" s="75">
        <v>16316</v>
      </c>
      <c r="P27" s="75">
        <v>4792</v>
      </c>
      <c r="Q27" s="95">
        <f t="shared" si="4"/>
        <v>49.6515626426463</v>
      </c>
      <c r="R27" s="75">
        <v>235</v>
      </c>
      <c r="S27" s="68"/>
      <c r="T27" s="68" t="s">
        <v>90</v>
      </c>
      <c r="U27" s="68"/>
      <c r="V27" s="68"/>
      <c r="W27" s="68"/>
      <c r="X27" s="68" t="s">
        <v>90</v>
      </c>
      <c r="Y27" s="68"/>
      <c r="Z27" s="68"/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5">
        <f t="shared" si="6"/>
        <v>47487</v>
      </c>
      <c r="E28" s="75">
        <f t="shared" si="7"/>
        <v>614</v>
      </c>
      <c r="F28" s="95">
        <f t="shared" si="0"/>
        <v>1.292985448649104</v>
      </c>
      <c r="G28" s="75">
        <v>614</v>
      </c>
      <c r="H28" s="75">
        <v>0</v>
      </c>
      <c r="I28" s="75">
        <f t="shared" si="8"/>
        <v>46873</v>
      </c>
      <c r="J28" s="95">
        <f t="shared" si="1"/>
        <v>98.7070145513509</v>
      </c>
      <c r="K28" s="75">
        <v>41167</v>
      </c>
      <c r="L28" s="95">
        <f t="shared" si="2"/>
        <v>86.69109440478447</v>
      </c>
      <c r="M28" s="75">
        <v>0</v>
      </c>
      <c r="N28" s="95">
        <f t="shared" si="3"/>
        <v>0</v>
      </c>
      <c r="O28" s="75">
        <v>5706</v>
      </c>
      <c r="P28" s="75">
        <v>2853</v>
      </c>
      <c r="Q28" s="95">
        <f t="shared" si="4"/>
        <v>12.01592014656643</v>
      </c>
      <c r="R28" s="75">
        <v>650</v>
      </c>
      <c r="S28" s="68"/>
      <c r="T28" s="68" t="s">
        <v>90</v>
      </c>
      <c r="U28" s="68"/>
      <c r="V28" s="68"/>
      <c r="W28" s="68"/>
      <c r="X28" s="68"/>
      <c r="Y28" s="68"/>
      <c r="Z28" s="68" t="s">
        <v>90</v>
      </c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5">
        <f t="shared" si="6"/>
        <v>33487</v>
      </c>
      <c r="E29" s="75">
        <f t="shared" si="7"/>
        <v>607</v>
      </c>
      <c r="F29" s="95">
        <f t="shared" si="0"/>
        <v>1.812643712485442</v>
      </c>
      <c r="G29" s="75">
        <v>607</v>
      </c>
      <c r="H29" s="75">
        <v>0</v>
      </c>
      <c r="I29" s="75">
        <f t="shared" si="8"/>
        <v>32880</v>
      </c>
      <c r="J29" s="95">
        <f t="shared" si="1"/>
        <v>98.18735628751456</v>
      </c>
      <c r="K29" s="75">
        <v>14015</v>
      </c>
      <c r="L29" s="95">
        <f t="shared" si="2"/>
        <v>41.85206199420671</v>
      </c>
      <c r="M29" s="75">
        <v>0</v>
      </c>
      <c r="N29" s="95">
        <f t="shared" si="3"/>
        <v>0</v>
      </c>
      <c r="O29" s="75">
        <v>18865</v>
      </c>
      <c r="P29" s="75">
        <v>7735</v>
      </c>
      <c r="Q29" s="95">
        <f t="shared" si="4"/>
        <v>56.33529429330785</v>
      </c>
      <c r="R29" s="75">
        <v>138</v>
      </c>
      <c r="S29" s="68"/>
      <c r="T29" s="68" t="s">
        <v>90</v>
      </c>
      <c r="U29" s="68"/>
      <c r="V29" s="68"/>
      <c r="W29" s="68"/>
      <c r="X29" s="68"/>
      <c r="Y29" s="68"/>
      <c r="Z29" s="68" t="s">
        <v>90</v>
      </c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5">
        <f t="shared" si="6"/>
        <v>30001</v>
      </c>
      <c r="E30" s="75">
        <f t="shared" si="7"/>
        <v>622</v>
      </c>
      <c r="F30" s="95">
        <f t="shared" si="0"/>
        <v>2.0732642245258495</v>
      </c>
      <c r="G30" s="75">
        <v>622</v>
      </c>
      <c r="H30" s="75">
        <v>0</v>
      </c>
      <c r="I30" s="75">
        <f t="shared" si="8"/>
        <v>29379</v>
      </c>
      <c r="J30" s="95">
        <f t="shared" si="1"/>
        <v>97.92673577547416</v>
      </c>
      <c r="K30" s="75">
        <v>16750</v>
      </c>
      <c r="L30" s="95">
        <f t="shared" si="2"/>
        <v>55.83147228425719</v>
      </c>
      <c r="M30" s="75">
        <v>0</v>
      </c>
      <c r="N30" s="95">
        <f t="shared" si="3"/>
        <v>0</v>
      </c>
      <c r="O30" s="75">
        <v>12629</v>
      </c>
      <c r="P30" s="75">
        <v>2121</v>
      </c>
      <c r="Q30" s="95">
        <f t="shared" si="4"/>
        <v>42.09526349121696</v>
      </c>
      <c r="R30" s="75">
        <v>164</v>
      </c>
      <c r="S30" s="68" t="s">
        <v>90</v>
      </c>
      <c r="T30" s="68"/>
      <c r="U30" s="68"/>
      <c r="V30" s="68"/>
      <c r="W30" s="68"/>
      <c r="X30" s="68"/>
      <c r="Y30" s="68"/>
      <c r="Z30" s="68" t="s">
        <v>90</v>
      </c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5">
        <f t="shared" si="6"/>
        <v>9891</v>
      </c>
      <c r="E31" s="75">
        <f t="shared" si="7"/>
        <v>235</v>
      </c>
      <c r="F31" s="95">
        <f t="shared" si="0"/>
        <v>2.375897280355879</v>
      </c>
      <c r="G31" s="75">
        <v>235</v>
      </c>
      <c r="H31" s="75">
        <v>0</v>
      </c>
      <c r="I31" s="75">
        <f t="shared" si="8"/>
        <v>9656</v>
      </c>
      <c r="J31" s="95">
        <f t="shared" si="1"/>
        <v>97.62410271964413</v>
      </c>
      <c r="K31" s="75">
        <v>4436</v>
      </c>
      <c r="L31" s="95">
        <f t="shared" si="2"/>
        <v>44.848852492164596</v>
      </c>
      <c r="M31" s="75">
        <v>0</v>
      </c>
      <c r="N31" s="95">
        <f t="shared" si="3"/>
        <v>0</v>
      </c>
      <c r="O31" s="75">
        <v>5220</v>
      </c>
      <c r="P31" s="75">
        <v>971</v>
      </c>
      <c r="Q31" s="95">
        <f t="shared" si="4"/>
        <v>52.77525022747953</v>
      </c>
      <c r="R31" s="75">
        <v>121</v>
      </c>
      <c r="S31" s="68"/>
      <c r="T31" s="68" t="s">
        <v>90</v>
      </c>
      <c r="U31" s="68"/>
      <c r="V31" s="68"/>
      <c r="W31" s="68"/>
      <c r="X31" s="68"/>
      <c r="Y31" s="68"/>
      <c r="Z31" s="68" t="s">
        <v>90</v>
      </c>
    </row>
    <row r="32" spans="1:26" s="59" customFormat="1" ht="12" customHeight="1">
      <c r="A32" s="60" t="s">
        <v>85</v>
      </c>
      <c r="B32" s="61" t="s">
        <v>137</v>
      </c>
      <c r="C32" s="60" t="s">
        <v>138</v>
      </c>
      <c r="D32" s="75">
        <f t="shared" si="6"/>
        <v>17708</v>
      </c>
      <c r="E32" s="75">
        <f t="shared" si="7"/>
        <v>176</v>
      </c>
      <c r="F32" s="95">
        <f t="shared" si="0"/>
        <v>0.9939010616670432</v>
      </c>
      <c r="G32" s="75">
        <v>176</v>
      </c>
      <c r="H32" s="75">
        <v>0</v>
      </c>
      <c r="I32" s="75">
        <f t="shared" si="8"/>
        <v>17532</v>
      </c>
      <c r="J32" s="95">
        <f t="shared" si="1"/>
        <v>99.00609893833295</v>
      </c>
      <c r="K32" s="75">
        <v>14639</v>
      </c>
      <c r="L32" s="95">
        <f t="shared" si="2"/>
        <v>82.66885023718093</v>
      </c>
      <c r="M32" s="75">
        <v>0</v>
      </c>
      <c r="N32" s="95">
        <f t="shared" si="3"/>
        <v>0</v>
      </c>
      <c r="O32" s="75">
        <v>2893</v>
      </c>
      <c r="P32" s="75">
        <v>851</v>
      </c>
      <c r="Q32" s="95">
        <f t="shared" si="4"/>
        <v>16.33724870115202</v>
      </c>
      <c r="R32" s="75">
        <v>66</v>
      </c>
      <c r="S32" s="68"/>
      <c r="T32" s="68" t="s">
        <v>90</v>
      </c>
      <c r="U32" s="68"/>
      <c r="V32" s="68"/>
      <c r="W32" s="68"/>
      <c r="X32" s="68"/>
      <c r="Y32" s="68"/>
      <c r="Z32" s="68" t="s">
        <v>90</v>
      </c>
    </row>
    <row r="33" spans="1:26" s="59" customFormat="1" ht="12" customHeight="1">
      <c r="A33" s="60" t="s">
        <v>85</v>
      </c>
      <c r="B33" s="61" t="s">
        <v>139</v>
      </c>
      <c r="C33" s="60" t="s">
        <v>140</v>
      </c>
      <c r="D33" s="75">
        <f t="shared" si="6"/>
        <v>11695</v>
      </c>
      <c r="E33" s="75">
        <f t="shared" si="7"/>
        <v>480</v>
      </c>
      <c r="F33" s="95">
        <f t="shared" si="0"/>
        <v>4.104318084651561</v>
      </c>
      <c r="G33" s="75">
        <v>480</v>
      </c>
      <c r="H33" s="75">
        <v>0</v>
      </c>
      <c r="I33" s="75">
        <f t="shared" si="8"/>
        <v>11215</v>
      </c>
      <c r="J33" s="95">
        <f t="shared" si="1"/>
        <v>95.89568191534845</v>
      </c>
      <c r="K33" s="75">
        <v>8613</v>
      </c>
      <c r="L33" s="95">
        <f t="shared" si="2"/>
        <v>73.64685763146643</v>
      </c>
      <c r="M33" s="75">
        <v>0</v>
      </c>
      <c r="N33" s="95">
        <f t="shared" si="3"/>
        <v>0</v>
      </c>
      <c r="O33" s="75">
        <v>2602</v>
      </c>
      <c r="P33" s="75">
        <v>408</v>
      </c>
      <c r="Q33" s="95">
        <f t="shared" si="4"/>
        <v>22.248824283882</v>
      </c>
      <c r="R33" s="75">
        <v>63</v>
      </c>
      <c r="S33" s="68"/>
      <c r="T33" s="68" t="s">
        <v>90</v>
      </c>
      <c r="U33" s="68"/>
      <c r="V33" s="68"/>
      <c r="W33" s="68"/>
      <c r="X33" s="68"/>
      <c r="Y33" s="68"/>
      <c r="Z33" s="68" t="s">
        <v>90</v>
      </c>
    </row>
    <row r="34" spans="1:26" s="59" customFormat="1" ht="12" customHeight="1">
      <c r="A34" s="60" t="s">
        <v>85</v>
      </c>
      <c r="B34" s="61" t="s">
        <v>141</v>
      </c>
      <c r="C34" s="60" t="s">
        <v>142</v>
      </c>
      <c r="D34" s="75">
        <f t="shared" si="6"/>
        <v>11908</v>
      </c>
      <c r="E34" s="75">
        <f t="shared" si="7"/>
        <v>400</v>
      </c>
      <c r="F34" s="95">
        <f t="shared" si="0"/>
        <v>3.359086328518643</v>
      </c>
      <c r="G34" s="75">
        <v>400</v>
      </c>
      <c r="H34" s="75">
        <v>0</v>
      </c>
      <c r="I34" s="75">
        <f t="shared" si="8"/>
        <v>11508</v>
      </c>
      <c r="J34" s="95">
        <f t="shared" si="1"/>
        <v>96.64091367148136</v>
      </c>
      <c r="K34" s="75">
        <v>7953</v>
      </c>
      <c r="L34" s="95">
        <f t="shared" si="2"/>
        <v>66.78703392677193</v>
      </c>
      <c r="M34" s="75">
        <v>0</v>
      </c>
      <c r="N34" s="95">
        <f t="shared" si="3"/>
        <v>0</v>
      </c>
      <c r="O34" s="75">
        <v>3555</v>
      </c>
      <c r="P34" s="75">
        <v>846</v>
      </c>
      <c r="Q34" s="95">
        <f t="shared" si="4"/>
        <v>29.853879744709438</v>
      </c>
      <c r="R34" s="75">
        <v>57</v>
      </c>
      <c r="S34" s="68"/>
      <c r="T34" s="68" t="s">
        <v>90</v>
      </c>
      <c r="U34" s="68"/>
      <c r="V34" s="68"/>
      <c r="W34" s="68"/>
      <c r="X34" s="68"/>
      <c r="Y34" s="68"/>
      <c r="Z34" s="68" t="s">
        <v>90</v>
      </c>
    </row>
    <row r="35" spans="1:26" s="59" customFormat="1" ht="12" customHeight="1">
      <c r="A35" s="60" t="s">
        <v>85</v>
      </c>
      <c r="B35" s="61" t="s">
        <v>143</v>
      </c>
      <c r="C35" s="60" t="s">
        <v>144</v>
      </c>
      <c r="D35" s="75">
        <f t="shared" si="6"/>
        <v>16413</v>
      </c>
      <c r="E35" s="75">
        <f t="shared" si="7"/>
        <v>504</v>
      </c>
      <c r="F35" s="95">
        <f t="shared" si="0"/>
        <v>3.070736611222811</v>
      </c>
      <c r="G35" s="75">
        <v>504</v>
      </c>
      <c r="H35" s="75">
        <v>0</v>
      </c>
      <c r="I35" s="75">
        <f t="shared" si="8"/>
        <v>15909</v>
      </c>
      <c r="J35" s="95">
        <f t="shared" si="1"/>
        <v>96.92926338877719</v>
      </c>
      <c r="K35" s="75">
        <v>10445</v>
      </c>
      <c r="L35" s="95">
        <f t="shared" si="2"/>
        <v>63.63857917504417</v>
      </c>
      <c r="M35" s="75">
        <v>0</v>
      </c>
      <c r="N35" s="95">
        <f t="shared" si="3"/>
        <v>0</v>
      </c>
      <c r="O35" s="75">
        <v>5464</v>
      </c>
      <c r="P35" s="75">
        <v>2346</v>
      </c>
      <c r="Q35" s="95">
        <f t="shared" si="4"/>
        <v>33.290684213733016</v>
      </c>
      <c r="R35" s="75">
        <v>127</v>
      </c>
      <c r="S35" s="68"/>
      <c r="T35" s="68" t="s">
        <v>90</v>
      </c>
      <c r="U35" s="68"/>
      <c r="V35" s="68"/>
      <c r="W35" s="68"/>
      <c r="X35" s="68"/>
      <c r="Y35" s="68"/>
      <c r="Z35" s="68" t="s">
        <v>90</v>
      </c>
    </row>
    <row r="36" spans="1:26" s="59" customFormat="1" ht="12" customHeight="1">
      <c r="A36" s="60" t="s">
        <v>85</v>
      </c>
      <c r="B36" s="61" t="s">
        <v>145</v>
      </c>
      <c r="C36" s="60" t="s">
        <v>146</v>
      </c>
      <c r="D36" s="75">
        <f t="shared" si="6"/>
        <v>13557</v>
      </c>
      <c r="E36" s="75">
        <f t="shared" si="7"/>
        <v>191</v>
      </c>
      <c r="F36" s="95">
        <f t="shared" si="0"/>
        <v>1.4088662683484547</v>
      </c>
      <c r="G36" s="75">
        <v>191</v>
      </c>
      <c r="H36" s="75">
        <v>0</v>
      </c>
      <c r="I36" s="75">
        <f t="shared" si="8"/>
        <v>13366</v>
      </c>
      <c r="J36" s="95">
        <f t="shared" si="1"/>
        <v>98.59113373165155</v>
      </c>
      <c r="K36" s="75">
        <v>7549</v>
      </c>
      <c r="L36" s="95">
        <f t="shared" si="2"/>
        <v>55.68341078409678</v>
      </c>
      <c r="M36" s="75">
        <v>0</v>
      </c>
      <c r="N36" s="95">
        <f t="shared" si="3"/>
        <v>0</v>
      </c>
      <c r="O36" s="75">
        <v>5817</v>
      </c>
      <c r="P36" s="75">
        <v>1082</v>
      </c>
      <c r="Q36" s="95">
        <f t="shared" si="4"/>
        <v>42.90772294755477</v>
      </c>
      <c r="R36" s="75">
        <v>166</v>
      </c>
      <c r="S36" s="68"/>
      <c r="T36" s="68" t="s">
        <v>90</v>
      </c>
      <c r="U36" s="68"/>
      <c r="V36" s="68"/>
      <c r="W36" s="68"/>
      <c r="X36" s="68"/>
      <c r="Y36" s="68"/>
      <c r="Z36" s="68" t="s">
        <v>90</v>
      </c>
    </row>
    <row r="37" spans="1:26" s="59" customFormat="1" ht="12" customHeight="1">
      <c r="A37" s="60" t="s">
        <v>85</v>
      </c>
      <c r="B37" s="61" t="s">
        <v>147</v>
      </c>
      <c r="C37" s="60" t="s">
        <v>148</v>
      </c>
      <c r="D37" s="75">
        <f t="shared" si="6"/>
        <v>8332</v>
      </c>
      <c r="E37" s="75">
        <f t="shared" si="7"/>
        <v>305</v>
      </c>
      <c r="F37" s="95">
        <f t="shared" si="0"/>
        <v>3.6605856937109937</v>
      </c>
      <c r="G37" s="75">
        <v>305</v>
      </c>
      <c r="H37" s="75">
        <v>0</v>
      </c>
      <c r="I37" s="75">
        <f t="shared" si="8"/>
        <v>8027</v>
      </c>
      <c r="J37" s="95">
        <f t="shared" si="1"/>
        <v>96.339414306289</v>
      </c>
      <c r="K37" s="75">
        <v>613</v>
      </c>
      <c r="L37" s="95">
        <f t="shared" si="2"/>
        <v>7.357177148343736</v>
      </c>
      <c r="M37" s="75">
        <v>0</v>
      </c>
      <c r="N37" s="95">
        <f t="shared" si="3"/>
        <v>0</v>
      </c>
      <c r="O37" s="75">
        <v>7414</v>
      </c>
      <c r="P37" s="75">
        <v>1218</v>
      </c>
      <c r="Q37" s="95">
        <f t="shared" si="4"/>
        <v>88.98223715794528</v>
      </c>
      <c r="R37" s="75">
        <v>57</v>
      </c>
      <c r="S37" s="68"/>
      <c r="T37" s="68" t="s">
        <v>90</v>
      </c>
      <c r="U37" s="68"/>
      <c r="V37" s="68"/>
      <c r="W37" s="68"/>
      <c r="X37" s="68"/>
      <c r="Y37" s="68"/>
      <c r="Z37" s="68" t="s">
        <v>90</v>
      </c>
    </row>
    <row r="38" spans="1:26" s="59" customFormat="1" ht="12" customHeight="1">
      <c r="A38" s="60" t="s">
        <v>85</v>
      </c>
      <c r="B38" s="61" t="s">
        <v>149</v>
      </c>
      <c r="C38" s="60" t="s">
        <v>150</v>
      </c>
      <c r="D38" s="75">
        <f t="shared" si="6"/>
        <v>27078</v>
      </c>
      <c r="E38" s="75">
        <f t="shared" si="7"/>
        <v>126</v>
      </c>
      <c r="F38" s="95">
        <f t="shared" si="0"/>
        <v>0.4653224019499224</v>
      </c>
      <c r="G38" s="75">
        <v>126</v>
      </c>
      <c r="H38" s="75">
        <v>0</v>
      </c>
      <c r="I38" s="75">
        <f t="shared" si="8"/>
        <v>26952</v>
      </c>
      <c r="J38" s="95">
        <f t="shared" si="1"/>
        <v>99.53467759805008</v>
      </c>
      <c r="K38" s="75">
        <v>21428</v>
      </c>
      <c r="L38" s="95">
        <f t="shared" si="2"/>
        <v>79.1343526109757</v>
      </c>
      <c r="M38" s="75">
        <v>0</v>
      </c>
      <c r="N38" s="95">
        <f t="shared" si="3"/>
        <v>0</v>
      </c>
      <c r="O38" s="75">
        <v>5524</v>
      </c>
      <c r="P38" s="75">
        <v>1391</v>
      </c>
      <c r="Q38" s="95">
        <f t="shared" si="4"/>
        <v>20.400324987074377</v>
      </c>
      <c r="R38" s="75">
        <v>320</v>
      </c>
      <c r="S38" s="68"/>
      <c r="T38" s="68" t="s">
        <v>90</v>
      </c>
      <c r="U38" s="68"/>
      <c r="V38" s="68"/>
      <c r="W38" s="68"/>
      <c r="X38" s="68"/>
      <c r="Y38" s="68"/>
      <c r="Z38" s="68" t="s">
        <v>90</v>
      </c>
    </row>
    <row r="39" spans="1:26" s="59" customFormat="1" ht="12" customHeight="1">
      <c r="A39" s="60" t="s">
        <v>85</v>
      </c>
      <c r="B39" s="61" t="s">
        <v>151</v>
      </c>
      <c r="C39" s="60" t="s">
        <v>152</v>
      </c>
      <c r="D39" s="75">
        <f t="shared" si="6"/>
        <v>40599</v>
      </c>
      <c r="E39" s="75">
        <f t="shared" si="7"/>
        <v>766</v>
      </c>
      <c r="F39" s="95">
        <f t="shared" si="0"/>
        <v>1.8867459789649992</v>
      </c>
      <c r="G39" s="75">
        <v>766</v>
      </c>
      <c r="H39" s="75">
        <v>0</v>
      </c>
      <c r="I39" s="75">
        <f t="shared" si="8"/>
        <v>39833</v>
      </c>
      <c r="J39" s="95">
        <f t="shared" si="1"/>
        <v>98.113254021035</v>
      </c>
      <c r="K39" s="75">
        <v>34520</v>
      </c>
      <c r="L39" s="95">
        <f t="shared" si="2"/>
        <v>85.02672479617725</v>
      </c>
      <c r="M39" s="75">
        <v>0</v>
      </c>
      <c r="N39" s="95">
        <f t="shared" si="3"/>
        <v>0</v>
      </c>
      <c r="O39" s="75">
        <v>5313</v>
      </c>
      <c r="P39" s="75">
        <v>1427</v>
      </c>
      <c r="Q39" s="95">
        <f t="shared" si="4"/>
        <v>13.086529224857754</v>
      </c>
      <c r="R39" s="75">
        <v>2405</v>
      </c>
      <c r="S39" s="68" t="s">
        <v>90</v>
      </c>
      <c r="T39" s="68"/>
      <c r="U39" s="68"/>
      <c r="V39" s="68"/>
      <c r="W39" s="68" t="s">
        <v>90</v>
      </c>
      <c r="X39" s="68"/>
      <c r="Y39" s="68"/>
      <c r="Z39" s="68"/>
    </row>
    <row r="40" spans="1:26" s="59" customFormat="1" ht="12" customHeight="1">
      <c r="A40" s="60" t="s">
        <v>85</v>
      </c>
      <c r="B40" s="61" t="s">
        <v>153</v>
      </c>
      <c r="C40" s="60" t="s">
        <v>154</v>
      </c>
      <c r="D40" s="75">
        <f t="shared" si="6"/>
        <v>3185</v>
      </c>
      <c r="E40" s="75">
        <f t="shared" si="7"/>
        <v>23</v>
      </c>
      <c r="F40" s="95">
        <f t="shared" si="0"/>
        <v>0.7221350078492936</v>
      </c>
      <c r="G40" s="75">
        <v>23</v>
      </c>
      <c r="H40" s="75">
        <v>0</v>
      </c>
      <c r="I40" s="75">
        <f t="shared" si="8"/>
        <v>3162</v>
      </c>
      <c r="J40" s="95">
        <f t="shared" si="1"/>
        <v>99.27786499215071</v>
      </c>
      <c r="K40" s="75">
        <v>2932</v>
      </c>
      <c r="L40" s="95">
        <f t="shared" si="2"/>
        <v>92.05651491365778</v>
      </c>
      <c r="M40" s="75">
        <v>0</v>
      </c>
      <c r="N40" s="95">
        <f t="shared" si="3"/>
        <v>0</v>
      </c>
      <c r="O40" s="75">
        <v>230</v>
      </c>
      <c r="P40" s="75">
        <v>66</v>
      </c>
      <c r="Q40" s="95">
        <f t="shared" si="4"/>
        <v>7.221350078492936</v>
      </c>
      <c r="R40" s="75">
        <v>27</v>
      </c>
      <c r="S40" s="68" t="s">
        <v>90</v>
      </c>
      <c r="T40" s="68"/>
      <c r="U40" s="68"/>
      <c r="V40" s="68"/>
      <c r="W40" s="68" t="s">
        <v>90</v>
      </c>
      <c r="X40" s="68"/>
      <c r="Y40" s="68"/>
      <c r="Z40" s="68"/>
    </row>
  </sheetData>
  <sheetProtection/>
  <mergeCells count="25">
    <mergeCell ref="A2:A6"/>
    <mergeCell ref="B2:B6"/>
    <mergeCell ref="C2:C6"/>
    <mergeCell ref="F4:F5"/>
    <mergeCell ref="E4:E5"/>
    <mergeCell ref="V4:V5"/>
    <mergeCell ref="U4:U5"/>
    <mergeCell ref="J4:J5"/>
    <mergeCell ref="K4:K5"/>
    <mergeCell ref="I4:I5"/>
    <mergeCell ref="G4:G5"/>
    <mergeCell ref="L4:L5"/>
    <mergeCell ref="M4:M5"/>
    <mergeCell ref="N4:N5"/>
    <mergeCell ref="O4:O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6" customWidth="1"/>
    <col min="56" max="16384" width="9" style="50" customWidth="1"/>
  </cols>
  <sheetData>
    <row r="1" spans="1:55" ht="17.25">
      <c r="A1" s="119" t="s">
        <v>155</v>
      </c>
      <c r="B1" s="81"/>
      <c r="C1" s="49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156</v>
      </c>
      <c r="B2" s="144" t="s">
        <v>157</v>
      </c>
      <c r="C2" s="144" t="s">
        <v>158</v>
      </c>
      <c r="D2" s="121" t="s">
        <v>159</v>
      </c>
      <c r="E2" s="84"/>
      <c r="F2" s="84"/>
      <c r="G2" s="84"/>
      <c r="H2" s="84"/>
      <c r="I2" s="84"/>
      <c r="J2" s="84"/>
      <c r="K2" s="84"/>
      <c r="L2" s="84"/>
      <c r="M2" s="85"/>
      <c r="N2" s="121" t="s">
        <v>160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50" t="s">
        <v>161</v>
      </c>
      <c r="AG2" s="151"/>
      <c r="AH2" s="151"/>
      <c r="AI2" s="152"/>
      <c r="AJ2" s="150" t="s">
        <v>162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6" t="s">
        <v>163</v>
      </c>
      <c r="AU2" s="144"/>
      <c r="AV2" s="144"/>
      <c r="AW2" s="144"/>
      <c r="AX2" s="144"/>
      <c r="AY2" s="144"/>
      <c r="AZ2" s="150" t="s">
        <v>164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8" t="s">
        <v>165</v>
      </c>
      <c r="E3" s="153" t="s">
        <v>166</v>
      </c>
      <c r="F3" s="151"/>
      <c r="G3" s="152"/>
      <c r="H3" s="156" t="s">
        <v>167</v>
      </c>
      <c r="I3" s="157"/>
      <c r="J3" s="158"/>
      <c r="K3" s="153" t="s">
        <v>168</v>
      </c>
      <c r="L3" s="157"/>
      <c r="M3" s="158"/>
      <c r="N3" s="88" t="s">
        <v>165</v>
      </c>
      <c r="O3" s="153" t="s">
        <v>169</v>
      </c>
      <c r="P3" s="154"/>
      <c r="Q3" s="154"/>
      <c r="R3" s="154"/>
      <c r="S3" s="154"/>
      <c r="T3" s="154"/>
      <c r="U3" s="155"/>
      <c r="V3" s="153" t="s">
        <v>170</v>
      </c>
      <c r="W3" s="154"/>
      <c r="X3" s="154"/>
      <c r="Y3" s="154"/>
      <c r="Z3" s="154"/>
      <c r="AA3" s="154"/>
      <c r="AB3" s="155"/>
      <c r="AC3" s="122" t="s">
        <v>171</v>
      </c>
      <c r="AD3" s="86"/>
      <c r="AE3" s="87"/>
      <c r="AF3" s="147" t="s">
        <v>165</v>
      </c>
      <c r="AG3" s="144" t="s">
        <v>173</v>
      </c>
      <c r="AH3" s="144" t="s">
        <v>175</v>
      </c>
      <c r="AI3" s="144" t="s">
        <v>176</v>
      </c>
      <c r="AJ3" s="145" t="s">
        <v>165</v>
      </c>
      <c r="AK3" s="144" t="s">
        <v>178</v>
      </c>
      <c r="AL3" s="144" t="s">
        <v>179</v>
      </c>
      <c r="AM3" s="144" t="s">
        <v>180</v>
      </c>
      <c r="AN3" s="144" t="s">
        <v>175</v>
      </c>
      <c r="AO3" s="144" t="s">
        <v>176</v>
      </c>
      <c r="AP3" s="144" t="s">
        <v>181</v>
      </c>
      <c r="AQ3" s="144" t="s">
        <v>182</v>
      </c>
      <c r="AR3" s="144" t="s">
        <v>183</v>
      </c>
      <c r="AS3" s="144" t="s">
        <v>184</v>
      </c>
      <c r="AT3" s="147" t="s">
        <v>165</v>
      </c>
      <c r="AU3" s="144" t="s">
        <v>178</v>
      </c>
      <c r="AV3" s="144" t="s">
        <v>179</v>
      </c>
      <c r="AW3" s="144" t="s">
        <v>180</v>
      </c>
      <c r="AX3" s="144" t="s">
        <v>175</v>
      </c>
      <c r="AY3" s="144" t="s">
        <v>176</v>
      </c>
      <c r="AZ3" s="147" t="s">
        <v>165</v>
      </c>
      <c r="BA3" s="144" t="s">
        <v>173</v>
      </c>
      <c r="BB3" s="144" t="s">
        <v>175</v>
      </c>
      <c r="BC3" s="144" t="s">
        <v>176</v>
      </c>
    </row>
    <row r="4" spans="1:55" s="51" customFormat="1" ht="26.25" customHeight="1">
      <c r="A4" s="145"/>
      <c r="B4" s="145"/>
      <c r="C4" s="145"/>
      <c r="D4" s="88"/>
      <c r="E4" s="88" t="s">
        <v>165</v>
      </c>
      <c r="F4" s="70" t="s">
        <v>185</v>
      </c>
      <c r="G4" s="70" t="s">
        <v>186</v>
      </c>
      <c r="H4" s="88" t="s">
        <v>165</v>
      </c>
      <c r="I4" s="70" t="s">
        <v>185</v>
      </c>
      <c r="J4" s="70" t="s">
        <v>186</v>
      </c>
      <c r="K4" s="88" t="s">
        <v>165</v>
      </c>
      <c r="L4" s="70" t="s">
        <v>185</v>
      </c>
      <c r="M4" s="70" t="s">
        <v>186</v>
      </c>
      <c r="N4" s="88"/>
      <c r="O4" s="88" t="s">
        <v>165</v>
      </c>
      <c r="P4" s="70" t="s">
        <v>173</v>
      </c>
      <c r="Q4" s="70" t="s">
        <v>175</v>
      </c>
      <c r="R4" s="70" t="s">
        <v>176</v>
      </c>
      <c r="S4" s="70" t="s">
        <v>188</v>
      </c>
      <c r="T4" s="70" t="s">
        <v>190</v>
      </c>
      <c r="U4" s="70" t="s">
        <v>192</v>
      </c>
      <c r="V4" s="88" t="s">
        <v>165</v>
      </c>
      <c r="W4" s="70" t="s">
        <v>173</v>
      </c>
      <c r="X4" s="70" t="s">
        <v>175</v>
      </c>
      <c r="Y4" s="70" t="s">
        <v>176</v>
      </c>
      <c r="Z4" s="70" t="s">
        <v>188</v>
      </c>
      <c r="AA4" s="70" t="s">
        <v>190</v>
      </c>
      <c r="AB4" s="70" t="s">
        <v>192</v>
      </c>
      <c r="AC4" s="88" t="s">
        <v>165</v>
      </c>
      <c r="AD4" s="70" t="s">
        <v>185</v>
      </c>
      <c r="AE4" s="70" t="s">
        <v>186</v>
      </c>
      <c r="AF4" s="147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7"/>
      <c r="AU4" s="145"/>
      <c r="AV4" s="145"/>
      <c r="AW4" s="145"/>
      <c r="AX4" s="145"/>
      <c r="AY4" s="145"/>
      <c r="AZ4" s="147"/>
      <c r="BA4" s="145"/>
      <c r="BB4" s="145"/>
      <c r="BC4" s="145"/>
    </row>
    <row r="5" spans="1:55" s="62" customFormat="1" ht="23.25" customHeight="1">
      <c r="A5" s="145"/>
      <c r="B5" s="145"/>
      <c r="C5" s="145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89"/>
      <c r="T5" s="89"/>
      <c r="U5" s="89"/>
      <c r="V5" s="89"/>
      <c r="W5" s="91"/>
      <c r="X5" s="92"/>
      <c r="Y5" s="92"/>
      <c r="Z5" s="91"/>
      <c r="AA5" s="91"/>
      <c r="AB5" s="91"/>
      <c r="AC5" s="89"/>
      <c r="AD5" s="91"/>
      <c r="AE5" s="91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3" t="s">
        <v>193</v>
      </c>
      <c r="E6" s="93" t="s">
        <v>193</v>
      </c>
      <c r="F6" s="93" t="s">
        <v>193</v>
      </c>
      <c r="G6" s="93" t="s">
        <v>193</v>
      </c>
      <c r="H6" s="93" t="s">
        <v>193</v>
      </c>
      <c r="I6" s="93" t="s">
        <v>193</v>
      </c>
      <c r="J6" s="93" t="s">
        <v>193</v>
      </c>
      <c r="K6" s="93" t="s">
        <v>193</v>
      </c>
      <c r="L6" s="93" t="s">
        <v>193</v>
      </c>
      <c r="M6" s="93" t="s">
        <v>193</v>
      </c>
      <c r="N6" s="93" t="s">
        <v>193</v>
      </c>
      <c r="O6" s="93" t="s">
        <v>193</v>
      </c>
      <c r="P6" s="93" t="s">
        <v>193</v>
      </c>
      <c r="Q6" s="93" t="s">
        <v>193</v>
      </c>
      <c r="R6" s="93" t="s">
        <v>193</v>
      </c>
      <c r="S6" s="93" t="s">
        <v>193</v>
      </c>
      <c r="T6" s="93" t="s">
        <v>193</v>
      </c>
      <c r="U6" s="93" t="s">
        <v>193</v>
      </c>
      <c r="V6" s="93" t="s">
        <v>193</v>
      </c>
      <c r="W6" s="93" t="s">
        <v>193</v>
      </c>
      <c r="X6" s="93" t="s">
        <v>193</v>
      </c>
      <c r="Y6" s="93" t="s">
        <v>193</v>
      </c>
      <c r="Z6" s="93" t="s">
        <v>193</v>
      </c>
      <c r="AA6" s="93" t="s">
        <v>193</v>
      </c>
      <c r="AB6" s="93" t="s">
        <v>193</v>
      </c>
      <c r="AC6" s="93" t="s">
        <v>193</v>
      </c>
      <c r="AD6" s="93" t="s">
        <v>193</v>
      </c>
      <c r="AE6" s="93" t="s">
        <v>193</v>
      </c>
      <c r="AF6" s="94" t="s">
        <v>194</v>
      </c>
      <c r="AG6" s="94" t="s">
        <v>194</v>
      </c>
      <c r="AH6" s="94" t="s">
        <v>194</v>
      </c>
      <c r="AI6" s="94" t="s">
        <v>194</v>
      </c>
      <c r="AJ6" s="94" t="s">
        <v>194</v>
      </c>
      <c r="AK6" s="94" t="s">
        <v>194</v>
      </c>
      <c r="AL6" s="94" t="s">
        <v>194</v>
      </c>
      <c r="AM6" s="94" t="s">
        <v>194</v>
      </c>
      <c r="AN6" s="94" t="s">
        <v>194</v>
      </c>
      <c r="AO6" s="94" t="s">
        <v>194</v>
      </c>
      <c r="AP6" s="94" t="s">
        <v>194</v>
      </c>
      <c r="AQ6" s="94" t="s">
        <v>194</v>
      </c>
      <c r="AR6" s="94" t="s">
        <v>194</v>
      </c>
      <c r="AS6" s="94" t="s">
        <v>194</v>
      </c>
      <c r="AT6" s="94" t="s">
        <v>194</v>
      </c>
      <c r="AU6" s="94" t="s">
        <v>194</v>
      </c>
      <c r="AV6" s="94" t="s">
        <v>194</v>
      </c>
      <c r="AW6" s="94" t="s">
        <v>194</v>
      </c>
      <c r="AX6" s="94" t="s">
        <v>194</v>
      </c>
      <c r="AY6" s="94" t="s">
        <v>194</v>
      </c>
      <c r="AZ6" s="94" t="s">
        <v>194</v>
      </c>
      <c r="BA6" s="94" t="s">
        <v>194</v>
      </c>
      <c r="BB6" s="94" t="s">
        <v>194</v>
      </c>
      <c r="BC6" s="94" t="s">
        <v>194</v>
      </c>
    </row>
    <row r="7" spans="1:55" s="57" customFormat="1" ht="12" customHeight="1">
      <c r="A7" s="113" t="s">
        <v>195</v>
      </c>
      <c r="B7" s="114" t="s">
        <v>196</v>
      </c>
      <c r="C7" s="113" t="s">
        <v>165</v>
      </c>
      <c r="D7" s="80">
        <f aca="true" t="shared" si="0" ref="D7:AI7">SUM(D8:D40)</f>
        <v>368606</v>
      </c>
      <c r="E7" s="80">
        <f t="shared" si="0"/>
        <v>67126</v>
      </c>
      <c r="F7" s="80">
        <f t="shared" si="0"/>
        <v>22557</v>
      </c>
      <c r="G7" s="80">
        <f t="shared" si="0"/>
        <v>44569</v>
      </c>
      <c r="H7" s="80">
        <f t="shared" si="0"/>
        <v>118603</v>
      </c>
      <c r="I7" s="80">
        <f t="shared" si="0"/>
        <v>32678</v>
      </c>
      <c r="J7" s="80">
        <f t="shared" si="0"/>
        <v>85925</v>
      </c>
      <c r="K7" s="80">
        <f t="shared" si="0"/>
        <v>182877</v>
      </c>
      <c r="L7" s="80">
        <f t="shared" si="0"/>
        <v>188</v>
      </c>
      <c r="M7" s="80">
        <f t="shared" si="0"/>
        <v>182689</v>
      </c>
      <c r="N7" s="80">
        <f t="shared" si="0"/>
        <v>369685</v>
      </c>
      <c r="O7" s="80">
        <f t="shared" si="0"/>
        <v>55423</v>
      </c>
      <c r="P7" s="80">
        <f t="shared" si="0"/>
        <v>25678</v>
      </c>
      <c r="Q7" s="80">
        <f t="shared" si="0"/>
        <v>0</v>
      </c>
      <c r="R7" s="80">
        <f t="shared" si="0"/>
        <v>0</v>
      </c>
      <c r="S7" s="80">
        <f t="shared" si="0"/>
        <v>29745</v>
      </c>
      <c r="T7" s="80">
        <f t="shared" si="0"/>
        <v>0</v>
      </c>
      <c r="U7" s="80">
        <f t="shared" si="0"/>
        <v>0</v>
      </c>
      <c r="V7" s="80">
        <f t="shared" si="0"/>
        <v>313183</v>
      </c>
      <c r="W7" s="80">
        <f t="shared" si="0"/>
        <v>156261</v>
      </c>
      <c r="X7" s="80">
        <f t="shared" si="0"/>
        <v>0</v>
      </c>
      <c r="Y7" s="80">
        <f t="shared" si="0"/>
        <v>0</v>
      </c>
      <c r="Z7" s="80">
        <f t="shared" si="0"/>
        <v>156922</v>
      </c>
      <c r="AA7" s="80">
        <f t="shared" si="0"/>
        <v>0</v>
      </c>
      <c r="AB7" s="80">
        <f t="shared" si="0"/>
        <v>0</v>
      </c>
      <c r="AC7" s="80">
        <f t="shared" si="0"/>
        <v>1079</v>
      </c>
      <c r="AD7" s="80">
        <f t="shared" si="0"/>
        <v>97</v>
      </c>
      <c r="AE7" s="80">
        <f t="shared" si="0"/>
        <v>982</v>
      </c>
      <c r="AF7" s="80">
        <f t="shared" si="0"/>
        <v>4582</v>
      </c>
      <c r="AG7" s="80">
        <f t="shared" si="0"/>
        <v>4582</v>
      </c>
      <c r="AH7" s="80">
        <f t="shared" si="0"/>
        <v>0</v>
      </c>
      <c r="AI7" s="80">
        <f t="shared" si="0"/>
        <v>0</v>
      </c>
      <c r="AJ7" s="80">
        <f aca="true" t="shared" si="1" ref="AJ7:BC7">SUM(AJ8:AJ40)</f>
        <v>28609</v>
      </c>
      <c r="AK7" s="80">
        <f t="shared" si="1"/>
        <v>115</v>
      </c>
      <c r="AL7" s="80">
        <f t="shared" si="1"/>
        <v>23922</v>
      </c>
      <c r="AM7" s="80">
        <f t="shared" si="1"/>
        <v>3731</v>
      </c>
      <c r="AN7" s="80">
        <f t="shared" si="1"/>
        <v>58</v>
      </c>
      <c r="AO7" s="80">
        <f t="shared" si="1"/>
        <v>0</v>
      </c>
      <c r="AP7" s="80">
        <f t="shared" si="1"/>
        <v>0</v>
      </c>
      <c r="AQ7" s="80">
        <f t="shared" si="1"/>
        <v>642</v>
      </c>
      <c r="AR7" s="80">
        <f t="shared" si="1"/>
        <v>58</v>
      </c>
      <c r="AS7" s="80">
        <f t="shared" si="1"/>
        <v>83</v>
      </c>
      <c r="AT7" s="80">
        <f t="shared" si="1"/>
        <v>270</v>
      </c>
      <c r="AU7" s="80">
        <f t="shared" si="1"/>
        <v>10</v>
      </c>
      <c r="AV7" s="80">
        <f t="shared" si="1"/>
        <v>0</v>
      </c>
      <c r="AW7" s="80">
        <f t="shared" si="1"/>
        <v>260</v>
      </c>
      <c r="AX7" s="80">
        <f t="shared" si="1"/>
        <v>0</v>
      </c>
      <c r="AY7" s="80">
        <f t="shared" si="1"/>
        <v>0</v>
      </c>
      <c r="AZ7" s="80">
        <f t="shared" si="1"/>
        <v>900</v>
      </c>
      <c r="BA7" s="80">
        <f t="shared" si="1"/>
        <v>900</v>
      </c>
      <c r="BB7" s="80">
        <f t="shared" si="1"/>
        <v>0</v>
      </c>
      <c r="BC7" s="80">
        <f t="shared" si="1"/>
        <v>0</v>
      </c>
    </row>
    <row r="8" spans="1:55" s="59" customFormat="1" ht="12" customHeight="1">
      <c r="A8" s="115" t="s">
        <v>85</v>
      </c>
      <c r="B8" s="116" t="s">
        <v>88</v>
      </c>
      <c r="C8" s="115" t="s">
        <v>89</v>
      </c>
      <c r="D8" s="74">
        <f aca="true" t="shared" si="2" ref="D8:D40">SUM(E8,+H8,+K8)</f>
        <v>34813</v>
      </c>
      <c r="E8" s="74">
        <f aca="true" t="shared" si="3" ref="E8:E40">SUM(F8:G8)</f>
        <v>7967</v>
      </c>
      <c r="F8" s="74">
        <v>7967</v>
      </c>
      <c r="G8" s="74">
        <v>0</v>
      </c>
      <c r="H8" s="74">
        <f aca="true" t="shared" si="4" ref="H8:H40">SUM(I8:J8)</f>
        <v>0</v>
      </c>
      <c r="I8" s="74">
        <v>0</v>
      </c>
      <c r="J8" s="74">
        <v>0</v>
      </c>
      <c r="K8" s="74">
        <f aca="true" t="shared" si="5" ref="K8:K40">SUM(L8:M8)</f>
        <v>26846</v>
      </c>
      <c r="L8" s="74">
        <v>0</v>
      </c>
      <c r="M8" s="74">
        <v>26846</v>
      </c>
      <c r="N8" s="74">
        <f aca="true" t="shared" si="6" ref="N8:N40">SUM(O8,+V8,+AC8)</f>
        <v>34813</v>
      </c>
      <c r="O8" s="74">
        <f aca="true" t="shared" si="7" ref="O8:O40">SUM(P8:U8)</f>
        <v>7967</v>
      </c>
      <c r="P8" s="74">
        <v>0</v>
      </c>
      <c r="Q8" s="74">
        <v>0</v>
      </c>
      <c r="R8" s="74">
        <v>0</v>
      </c>
      <c r="S8" s="74">
        <v>7967</v>
      </c>
      <c r="T8" s="74">
        <v>0</v>
      </c>
      <c r="U8" s="74">
        <v>0</v>
      </c>
      <c r="V8" s="74">
        <f aca="true" t="shared" si="8" ref="V8:V40">SUM(W8:AB8)</f>
        <v>26846</v>
      </c>
      <c r="W8" s="74">
        <v>0</v>
      </c>
      <c r="X8" s="74">
        <v>0</v>
      </c>
      <c r="Y8" s="74">
        <v>0</v>
      </c>
      <c r="Z8" s="74">
        <v>26846</v>
      </c>
      <c r="AA8" s="74">
        <v>0</v>
      </c>
      <c r="AB8" s="74">
        <v>0</v>
      </c>
      <c r="AC8" s="74">
        <f aca="true" t="shared" si="9" ref="AC8:AC40">SUM(AD8:AE8)</f>
        <v>0</v>
      </c>
      <c r="AD8" s="74">
        <v>0</v>
      </c>
      <c r="AE8" s="74">
        <v>0</v>
      </c>
      <c r="AF8" s="74">
        <f aca="true" t="shared" si="10" ref="AF8:AF40">SUM(AG8:AI8)</f>
        <v>0</v>
      </c>
      <c r="AG8" s="74">
        <v>0</v>
      </c>
      <c r="AH8" s="74">
        <v>0</v>
      </c>
      <c r="AI8" s="74">
        <v>0</v>
      </c>
      <c r="AJ8" s="74">
        <f aca="true" t="shared" si="11" ref="AJ8:AJ40">SUM(AK8:AS8)</f>
        <v>0</v>
      </c>
      <c r="AK8" s="74">
        <v>0</v>
      </c>
      <c r="AL8" s="74">
        <v>0</v>
      </c>
      <c r="AM8" s="74">
        <v>0</v>
      </c>
      <c r="AN8" s="74">
        <v>0</v>
      </c>
      <c r="AO8" s="74">
        <v>0</v>
      </c>
      <c r="AP8" s="74">
        <v>0</v>
      </c>
      <c r="AQ8" s="74">
        <v>0</v>
      </c>
      <c r="AR8" s="74">
        <v>0</v>
      </c>
      <c r="AS8" s="74">
        <v>0</v>
      </c>
      <c r="AT8" s="74">
        <f aca="true" t="shared" si="12" ref="AT8:AT40">SUM(AU8:AY8)</f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f aca="true" t="shared" si="13" ref="AZ8:AZ40">SUM(BA8:BC8)</f>
        <v>0</v>
      </c>
      <c r="BA8" s="74">
        <v>0</v>
      </c>
      <c r="BB8" s="74">
        <v>0</v>
      </c>
      <c r="BC8" s="74">
        <v>0</v>
      </c>
    </row>
    <row r="9" spans="1:55" s="59" customFormat="1" ht="12" customHeight="1">
      <c r="A9" s="115" t="s">
        <v>85</v>
      </c>
      <c r="B9" s="116" t="s">
        <v>91</v>
      </c>
      <c r="C9" s="115" t="s">
        <v>92</v>
      </c>
      <c r="D9" s="74">
        <f t="shared" si="2"/>
        <v>42682</v>
      </c>
      <c r="E9" s="74">
        <f t="shared" si="3"/>
        <v>42682</v>
      </c>
      <c r="F9" s="74">
        <v>9418</v>
      </c>
      <c r="G9" s="74">
        <v>33264</v>
      </c>
      <c r="H9" s="74">
        <f t="shared" si="4"/>
        <v>0</v>
      </c>
      <c r="I9" s="74">
        <v>0</v>
      </c>
      <c r="J9" s="74">
        <v>0</v>
      </c>
      <c r="K9" s="74">
        <f t="shared" si="5"/>
        <v>0</v>
      </c>
      <c r="L9" s="74">
        <v>0</v>
      </c>
      <c r="M9" s="74">
        <v>0</v>
      </c>
      <c r="N9" s="74">
        <f t="shared" si="6"/>
        <v>42682</v>
      </c>
      <c r="O9" s="74">
        <f t="shared" si="7"/>
        <v>9418</v>
      </c>
      <c r="P9" s="74">
        <v>0</v>
      </c>
      <c r="Q9" s="74">
        <v>0</v>
      </c>
      <c r="R9" s="74">
        <v>0</v>
      </c>
      <c r="S9" s="74">
        <v>9418</v>
      </c>
      <c r="T9" s="74">
        <v>0</v>
      </c>
      <c r="U9" s="74">
        <v>0</v>
      </c>
      <c r="V9" s="74">
        <f t="shared" si="8"/>
        <v>33264</v>
      </c>
      <c r="W9" s="74">
        <v>0</v>
      </c>
      <c r="X9" s="74">
        <v>0</v>
      </c>
      <c r="Y9" s="74">
        <v>0</v>
      </c>
      <c r="Z9" s="74">
        <v>33264</v>
      </c>
      <c r="AA9" s="74">
        <v>0</v>
      </c>
      <c r="AB9" s="74">
        <v>0</v>
      </c>
      <c r="AC9" s="74">
        <f t="shared" si="9"/>
        <v>0</v>
      </c>
      <c r="AD9" s="74">
        <v>0</v>
      </c>
      <c r="AE9" s="74">
        <v>0</v>
      </c>
      <c r="AF9" s="74">
        <f t="shared" si="10"/>
        <v>0</v>
      </c>
      <c r="AG9" s="74">
        <v>0</v>
      </c>
      <c r="AH9" s="74">
        <v>0</v>
      </c>
      <c r="AI9" s="74">
        <v>0</v>
      </c>
      <c r="AJ9" s="74">
        <f t="shared" si="11"/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f t="shared" si="12"/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f t="shared" si="13"/>
        <v>0</v>
      </c>
      <c r="BA9" s="74">
        <v>0</v>
      </c>
      <c r="BB9" s="74">
        <v>0</v>
      </c>
      <c r="BC9" s="74">
        <v>0</v>
      </c>
    </row>
    <row r="10" spans="1:55" s="59" customFormat="1" ht="12" customHeight="1">
      <c r="A10" s="115" t="s">
        <v>197</v>
      </c>
      <c r="B10" s="116" t="s">
        <v>198</v>
      </c>
      <c r="C10" s="115" t="s">
        <v>199</v>
      </c>
      <c r="D10" s="74">
        <f t="shared" si="2"/>
        <v>29010</v>
      </c>
      <c r="E10" s="74">
        <f t="shared" si="3"/>
        <v>6624</v>
      </c>
      <c r="F10" s="74">
        <v>1590</v>
      </c>
      <c r="G10" s="74">
        <v>5034</v>
      </c>
      <c r="H10" s="74">
        <f t="shared" si="4"/>
        <v>2165</v>
      </c>
      <c r="I10" s="74">
        <v>2165</v>
      </c>
      <c r="J10" s="74">
        <v>0</v>
      </c>
      <c r="K10" s="74">
        <f t="shared" si="5"/>
        <v>20221</v>
      </c>
      <c r="L10" s="74">
        <v>0</v>
      </c>
      <c r="M10" s="74">
        <v>20221</v>
      </c>
      <c r="N10" s="74">
        <f t="shared" si="6"/>
        <v>29010</v>
      </c>
      <c r="O10" s="74">
        <f t="shared" si="7"/>
        <v>3755</v>
      </c>
      <c r="P10" s="74">
        <v>3755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f t="shared" si="8"/>
        <v>25255</v>
      </c>
      <c r="W10" s="74">
        <v>25255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f t="shared" si="9"/>
        <v>0</v>
      </c>
      <c r="AD10" s="74">
        <v>0</v>
      </c>
      <c r="AE10" s="74">
        <v>0</v>
      </c>
      <c r="AF10" s="74">
        <f t="shared" si="10"/>
        <v>551</v>
      </c>
      <c r="AG10" s="74">
        <v>551</v>
      </c>
      <c r="AH10" s="74">
        <v>0</v>
      </c>
      <c r="AI10" s="74">
        <v>0</v>
      </c>
      <c r="AJ10" s="74">
        <f t="shared" si="11"/>
        <v>551</v>
      </c>
      <c r="AK10" s="74">
        <v>0</v>
      </c>
      <c r="AL10" s="74">
        <v>0</v>
      </c>
      <c r="AM10" s="74">
        <v>536</v>
      </c>
      <c r="AN10" s="74">
        <v>0</v>
      </c>
      <c r="AO10" s="74">
        <v>0</v>
      </c>
      <c r="AP10" s="74">
        <v>0</v>
      </c>
      <c r="AQ10" s="74">
        <v>0</v>
      </c>
      <c r="AR10" s="74">
        <v>15</v>
      </c>
      <c r="AS10" s="74">
        <v>0</v>
      </c>
      <c r="AT10" s="74">
        <f t="shared" si="12"/>
        <v>59</v>
      </c>
      <c r="AU10" s="74">
        <v>0</v>
      </c>
      <c r="AV10" s="74">
        <v>0</v>
      </c>
      <c r="AW10" s="74">
        <v>59</v>
      </c>
      <c r="AX10" s="74">
        <v>0</v>
      </c>
      <c r="AY10" s="74">
        <v>0</v>
      </c>
      <c r="AZ10" s="74">
        <f t="shared" si="13"/>
        <v>0</v>
      </c>
      <c r="BA10" s="74">
        <v>0</v>
      </c>
      <c r="BB10" s="74">
        <v>0</v>
      </c>
      <c r="BC10" s="74">
        <v>0</v>
      </c>
    </row>
    <row r="11" spans="1:55" s="59" customFormat="1" ht="12" customHeight="1">
      <c r="A11" s="115" t="s">
        <v>197</v>
      </c>
      <c r="B11" s="116" t="s">
        <v>200</v>
      </c>
      <c r="C11" s="115" t="s">
        <v>201</v>
      </c>
      <c r="D11" s="74">
        <f t="shared" si="2"/>
        <v>16391</v>
      </c>
      <c r="E11" s="74">
        <f t="shared" si="3"/>
        <v>0</v>
      </c>
      <c r="F11" s="74">
        <v>0</v>
      </c>
      <c r="G11" s="74">
        <v>0</v>
      </c>
      <c r="H11" s="74">
        <f t="shared" si="4"/>
        <v>16203</v>
      </c>
      <c r="I11" s="74">
        <v>2847</v>
      </c>
      <c r="J11" s="74">
        <v>13356</v>
      </c>
      <c r="K11" s="74">
        <f t="shared" si="5"/>
        <v>188</v>
      </c>
      <c r="L11" s="74">
        <v>188</v>
      </c>
      <c r="M11" s="74">
        <v>0</v>
      </c>
      <c r="N11" s="74">
        <f t="shared" si="6"/>
        <v>16391</v>
      </c>
      <c r="O11" s="74">
        <f t="shared" si="7"/>
        <v>3035</v>
      </c>
      <c r="P11" s="74">
        <v>0</v>
      </c>
      <c r="Q11" s="74">
        <v>0</v>
      </c>
      <c r="R11" s="74">
        <v>0</v>
      </c>
      <c r="S11" s="74">
        <v>3035</v>
      </c>
      <c r="T11" s="74">
        <v>0</v>
      </c>
      <c r="U11" s="74">
        <v>0</v>
      </c>
      <c r="V11" s="74">
        <f t="shared" si="8"/>
        <v>13356</v>
      </c>
      <c r="W11" s="74">
        <v>0</v>
      </c>
      <c r="X11" s="74">
        <v>0</v>
      </c>
      <c r="Y11" s="74">
        <v>0</v>
      </c>
      <c r="Z11" s="74">
        <v>13356</v>
      </c>
      <c r="AA11" s="74">
        <v>0</v>
      </c>
      <c r="AB11" s="74">
        <v>0</v>
      </c>
      <c r="AC11" s="74">
        <f t="shared" si="9"/>
        <v>0</v>
      </c>
      <c r="AD11" s="74">
        <v>0</v>
      </c>
      <c r="AE11" s="74">
        <v>0</v>
      </c>
      <c r="AF11" s="74">
        <f t="shared" si="10"/>
        <v>0</v>
      </c>
      <c r="AG11" s="74">
        <v>0</v>
      </c>
      <c r="AH11" s="74">
        <v>0</v>
      </c>
      <c r="AI11" s="74">
        <v>0</v>
      </c>
      <c r="AJ11" s="74">
        <f t="shared" si="11"/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f t="shared" si="12"/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f t="shared" si="13"/>
        <v>0</v>
      </c>
      <c r="BA11" s="74">
        <v>0</v>
      </c>
      <c r="BB11" s="74">
        <v>0</v>
      </c>
      <c r="BC11" s="74">
        <v>0</v>
      </c>
    </row>
    <row r="12" spans="1:55" s="59" customFormat="1" ht="12" customHeight="1">
      <c r="A12" s="68" t="s">
        <v>197</v>
      </c>
      <c r="B12" s="117" t="s">
        <v>202</v>
      </c>
      <c r="C12" s="68" t="s">
        <v>203</v>
      </c>
      <c r="D12" s="75">
        <f t="shared" si="2"/>
        <v>8237</v>
      </c>
      <c r="E12" s="75">
        <f t="shared" si="3"/>
        <v>0</v>
      </c>
      <c r="F12" s="75">
        <v>0</v>
      </c>
      <c r="G12" s="75">
        <v>0</v>
      </c>
      <c r="H12" s="75">
        <f t="shared" si="4"/>
        <v>1624</v>
      </c>
      <c r="I12" s="75">
        <v>1624</v>
      </c>
      <c r="J12" s="75">
        <v>0</v>
      </c>
      <c r="K12" s="75">
        <f t="shared" si="5"/>
        <v>6613</v>
      </c>
      <c r="L12" s="75">
        <v>0</v>
      </c>
      <c r="M12" s="75">
        <v>6613</v>
      </c>
      <c r="N12" s="75">
        <f t="shared" si="6"/>
        <v>8237</v>
      </c>
      <c r="O12" s="75">
        <f t="shared" si="7"/>
        <v>1624</v>
      </c>
      <c r="P12" s="75">
        <v>1624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8"/>
        <v>6613</v>
      </c>
      <c r="W12" s="75">
        <v>6180</v>
      </c>
      <c r="X12" s="75">
        <v>0</v>
      </c>
      <c r="Y12" s="75">
        <v>0</v>
      </c>
      <c r="Z12" s="75">
        <v>433</v>
      </c>
      <c r="AA12" s="75">
        <v>0</v>
      </c>
      <c r="AB12" s="75">
        <v>0</v>
      </c>
      <c r="AC12" s="75">
        <f t="shared" si="9"/>
        <v>0</v>
      </c>
      <c r="AD12" s="75">
        <v>0</v>
      </c>
      <c r="AE12" s="75">
        <v>0</v>
      </c>
      <c r="AF12" s="75">
        <f t="shared" si="10"/>
        <v>330</v>
      </c>
      <c r="AG12" s="75">
        <v>330</v>
      </c>
      <c r="AH12" s="75">
        <v>0</v>
      </c>
      <c r="AI12" s="75">
        <v>0</v>
      </c>
      <c r="AJ12" s="75">
        <f t="shared" si="11"/>
        <v>330</v>
      </c>
      <c r="AK12" s="74">
        <v>0</v>
      </c>
      <c r="AL12" s="75">
        <v>0</v>
      </c>
      <c r="AM12" s="75">
        <v>52</v>
      </c>
      <c r="AN12" s="75">
        <v>0</v>
      </c>
      <c r="AO12" s="75">
        <v>0</v>
      </c>
      <c r="AP12" s="75">
        <v>0</v>
      </c>
      <c r="AQ12" s="75">
        <v>276</v>
      </c>
      <c r="AR12" s="75">
        <v>0</v>
      </c>
      <c r="AS12" s="75">
        <v>2</v>
      </c>
      <c r="AT12" s="75">
        <f t="shared" si="12"/>
        <v>2</v>
      </c>
      <c r="AU12" s="75">
        <v>0</v>
      </c>
      <c r="AV12" s="75">
        <v>0</v>
      </c>
      <c r="AW12" s="75">
        <v>2</v>
      </c>
      <c r="AX12" s="75">
        <v>0</v>
      </c>
      <c r="AY12" s="75">
        <v>0</v>
      </c>
      <c r="AZ12" s="75">
        <f t="shared" si="13"/>
        <v>0</v>
      </c>
      <c r="BA12" s="75">
        <v>0</v>
      </c>
      <c r="BB12" s="75">
        <v>0</v>
      </c>
      <c r="BC12" s="75">
        <v>0</v>
      </c>
    </row>
    <row r="13" spans="1:55" s="59" customFormat="1" ht="12" customHeight="1">
      <c r="A13" s="68" t="s">
        <v>197</v>
      </c>
      <c r="B13" s="117" t="s">
        <v>204</v>
      </c>
      <c r="C13" s="68" t="s">
        <v>205</v>
      </c>
      <c r="D13" s="75">
        <f t="shared" si="2"/>
        <v>4608</v>
      </c>
      <c r="E13" s="75">
        <f t="shared" si="3"/>
        <v>0</v>
      </c>
      <c r="F13" s="75">
        <v>0</v>
      </c>
      <c r="G13" s="75">
        <v>0</v>
      </c>
      <c r="H13" s="75">
        <f t="shared" si="4"/>
        <v>1181</v>
      </c>
      <c r="I13" s="75">
        <v>1181</v>
      </c>
      <c r="J13" s="75">
        <v>0</v>
      </c>
      <c r="K13" s="75">
        <f t="shared" si="5"/>
        <v>3427</v>
      </c>
      <c r="L13" s="75">
        <v>0</v>
      </c>
      <c r="M13" s="75">
        <v>3427</v>
      </c>
      <c r="N13" s="75">
        <f t="shared" si="6"/>
        <v>4608</v>
      </c>
      <c r="O13" s="75">
        <f t="shared" si="7"/>
        <v>1181</v>
      </c>
      <c r="P13" s="75">
        <v>0</v>
      </c>
      <c r="Q13" s="75">
        <v>0</v>
      </c>
      <c r="R13" s="75">
        <v>0</v>
      </c>
      <c r="S13" s="75">
        <v>1181</v>
      </c>
      <c r="T13" s="75">
        <v>0</v>
      </c>
      <c r="U13" s="75">
        <v>0</v>
      </c>
      <c r="V13" s="75">
        <f t="shared" si="8"/>
        <v>3427</v>
      </c>
      <c r="W13" s="75">
        <v>0</v>
      </c>
      <c r="X13" s="75">
        <v>0</v>
      </c>
      <c r="Y13" s="75">
        <v>0</v>
      </c>
      <c r="Z13" s="75">
        <v>3427</v>
      </c>
      <c r="AA13" s="75">
        <v>0</v>
      </c>
      <c r="AB13" s="75">
        <v>0</v>
      </c>
      <c r="AC13" s="75">
        <f t="shared" si="9"/>
        <v>0</v>
      </c>
      <c r="AD13" s="75">
        <v>0</v>
      </c>
      <c r="AE13" s="75">
        <v>0</v>
      </c>
      <c r="AF13" s="75">
        <f t="shared" si="10"/>
        <v>0</v>
      </c>
      <c r="AG13" s="75">
        <v>0</v>
      </c>
      <c r="AH13" s="75">
        <v>0</v>
      </c>
      <c r="AI13" s="75">
        <v>0</v>
      </c>
      <c r="AJ13" s="75">
        <f t="shared" si="11"/>
        <v>0</v>
      </c>
      <c r="AK13" s="74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2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f t="shared" si="13"/>
        <v>0</v>
      </c>
      <c r="BA13" s="75">
        <v>0</v>
      </c>
      <c r="BB13" s="75">
        <v>0</v>
      </c>
      <c r="BC13" s="75">
        <v>0</v>
      </c>
    </row>
    <row r="14" spans="1:55" s="59" customFormat="1" ht="12" customHeight="1">
      <c r="A14" s="68" t="s">
        <v>197</v>
      </c>
      <c r="B14" s="117" t="s">
        <v>206</v>
      </c>
      <c r="C14" s="68" t="s">
        <v>207</v>
      </c>
      <c r="D14" s="75">
        <f t="shared" si="2"/>
        <v>14150</v>
      </c>
      <c r="E14" s="75">
        <f t="shared" si="3"/>
        <v>0</v>
      </c>
      <c r="F14" s="75">
        <v>0</v>
      </c>
      <c r="G14" s="75">
        <v>0</v>
      </c>
      <c r="H14" s="75">
        <f t="shared" si="4"/>
        <v>14150</v>
      </c>
      <c r="I14" s="75">
        <v>3305</v>
      </c>
      <c r="J14" s="75">
        <v>10845</v>
      </c>
      <c r="K14" s="75">
        <f t="shared" si="5"/>
        <v>0</v>
      </c>
      <c r="L14" s="75">
        <v>0</v>
      </c>
      <c r="M14" s="75">
        <v>0</v>
      </c>
      <c r="N14" s="75">
        <f t="shared" si="6"/>
        <v>14150</v>
      </c>
      <c r="O14" s="75">
        <f t="shared" si="7"/>
        <v>3305</v>
      </c>
      <c r="P14" s="75">
        <v>3305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8"/>
        <v>10845</v>
      </c>
      <c r="W14" s="75">
        <v>10845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f t="shared" si="9"/>
        <v>0</v>
      </c>
      <c r="AD14" s="75">
        <v>0</v>
      </c>
      <c r="AE14" s="75">
        <v>0</v>
      </c>
      <c r="AF14" s="75">
        <f t="shared" si="10"/>
        <v>480</v>
      </c>
      <c r="AG14" s="75">
        <v>480</v>
      </c>
      <c r="AH14" s="75">
        <v>0</v>
      </c>
      <c r="AI14" s="75">
        <v>0</v>
      </c>
      <c r="AJ14" s="75">
        <f t="shared" si="11"/>
        <v>480</v>
      </c>
      <c r="AK14" s="74">
        <v>0</v>
      </c>
      <c r="AL14" s="75">
        <v>0</v>
      </c>
      <c r="AM14" s="75">
        <v>480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f t="shared" si="12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f t="shared" si="13"/>
        <v>0</v>
      </c>
      <c r="BA14" s="75">
        <v>0</v>
      </c>
      <c r="BB14" s="75">
        <v>0</v>
      </c>
      <c r="BC14" s="75">
        <v>0</v>
      </c>
    </row>
    <row r="15" spans="1:55" s="59" customFormat="1" ht="12" customHeight="1">
      <c r="A15" s="68" t="s">
        <v>197</v>
      </c>
      <c r="B15" s="117" t="s">
        <v>208</v>
      </c>
      <c r="C15" s="68" t="s">
        <v>209</v>
      </c>
      <c r="D15" s="75">
        <f t="shared" si="2"/>
        <v>32523</v>
      </c>
      <c r="E15" s="75">
        <f t="shared" si="3"/>
        <v>0</v>
      </c>
      <c r="F15" s="75">
        <v>0</v>
      </c>
      <c r="G15" s="75">
        <v>0</v>
      </c>
      <c r="H15" s="75">
        <f t="shared" si="4"/>
        <v>32523</v>
      </c>
      <c r="I15" s="75">
        <v>2709</v>
      </c>
      <c r="J15" s="75">
        <v>29814</v>
      </c>
      <c r="K15" s="75">
        <f t="shared" si="5"/>
        <v>0</v>
      </c>
      <c r="L15" s="75">
        <v>0</v>
      </c>
      <c r="M15" s="75">
        <v>0</v>
      </c>
      <c r="N15" s="75">
        <f t="shared" si="6"/>
        <v>32523</v>
      </c>
      <c r="O15" s="75">
        <f t="shared" si="7"/>
        <v>2709</v>
      </c>
      <c r="P15" s="75"/>
      <c r="Q15" s="75"/>
      <c r="R15" s="75"/>
      <c r="S15" s="75">
        <v>2709</v>
      </c>
      <c r="T15" s="75"/>
      <c r="U15" s="75"/>
      <c r="V15" s="75">
        <f t="shared" si="8"/>
        <v>29814</v>
      </c>
      <c r="W15" s="75"/>
      <c r="X15" s="75"/>
      <c r="Y15" s="75"/>
      <c r="Z15" s="75">
        <v>29814</v>
      </c>
      <c r="AA15" s="75"/>
      <c r="AB15" s="75"/>
      <c r="AC15" s="75">
        <f t="shared" si="9"/>
        <v>0</v>
      </c>
      <c r="AD15" s="75">
        <v>0</v>
      </c>
      <c r="AE15" s="75">
        <v>0</v>
      </c>
      <c r="AF15" s="75">
        <f t="shared" si="10"/>
        <v>0</v>
      </c>
      <c r="AG15" s="75">
        <v>0</v>
      </c>
      <c r="AH15" s="75">
        <v>0</v>
      </c>
      <c r="AI15" s="75">
        <v>0</v>
      </c>
      <c r="AJ15" s="75">
        <f t="shared" si="11"/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f t="shared" si="12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f t="shared" si="13"/>
        <v>0</v>
      </c>
      <c r="BA15" s="75">
        <v>0</v>
      </c>
      <c r="BB15" s="75">
        <v>0</v>
      </c>
      <c r="BC15" s="75">
        <v>0</v>
      </c>
    </row>
    <row r="16" spans="1:55" s="59" customFormat="1" ht="12" customHeight="1">
      <c r="A16" s="68" t="s">
        <v>85</v>
      </c>
      <c r="B16" s="117" t="s">
        <v>105</v>
      </c>
      <c r="C16" s="68" t="s">
        <v>106</v>
      </c>
      <c r="D16" s="75">
        <f t="shared" si="2"/>
        <v>10757</v>
      </c>
      <c r="E16" s="75">
        <f t="shared" si="3"/>
        <v>0</v>
      </c>
      <c r="F16" s="75">
        <v>0</v>
      </c>
      <c r="G16" s="75">
        <v>0</v>
      </c>
      <c r="H16" s="75">
        <f t="shared" si="4"/>
        <v>10757</v>
      </c>
      <c r="I16" s="75">
        <v>2279</v>
      </c>
      <c r="J16" s="75">
        <v>8478</v>
      </c>
      <c r="K16" s="75">
        <f t="shared" si="5"/>
        <v>0</v>
      </c>
      <c r="L16" s="75">
        <v>0</v>
      </c>
      <c r="M16" s="75">
        <v>0</v>
      </c>
      <c r="N16" s="75">
        <f t="shared" si="6"/>
        <v>10757</v>
      </c>
      <c r="O16" s="75">
        <f t="shared" si="7"/>
        <v>2279</v>
      </c>
      <c r="P16" s="75">
        <v>2279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8"/>
        <v>8478</v>
      </c>
      <c r="W16" s="75">
        <v>8478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f t="shared" si="9"/>
        <v>0</v>
      </c>
      <c r="AD16" s="75">
        <v>0</v>
      </c>
      <c r="AE16" s="75">
        <v>0</v>
      </c>
      <c r="AF16" s="75">
        <f t="shared" si="10"/>
        <v>27</v>
      </c>
      <c r="AG16" s="75">
        <v>27</v>
      </c>
      <c r="AH16" s="75">
        <v>0</v>
      </c>
      <c r="AI16" s="75">
        <v>0</v>
      </c>
      <c r="AJ16" s="75">
        <f t="shared" si="11"/>
        <v>27</v>
      </c>
      <c r="AK16" s="74">
        <v>0</v>
      </c>
      <c r="AL16" s="75">
        <v>0</v>
      </c>
      <c r="AM16" s="75">
        <v>27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2"/>
        <v>3</v>
      </c>
      <c r="AU16" s="75">
        <v>0</v>
      </c>
      <c r="AV16" s="75">
        <v>0</v>
      </c>
      <c r="AW16" s="75">
        <v>3</v>
      </c>
      <c r="AX16" s="75">
        <v>0</v>
      </c>
      <c r="AY16" s="75">
        <v>0</v>
      </c>
      <c r="AZ16" s="75">
        <f t="shared" si="13"/>
        <v>0</v>
      </c>
      <c r="BA16" s="75">
        <v>0</v>
      </c>
      <c r="BB16" s="75">
        <v>0</v>
      </c>
      <c r="BC16" s="75">
        <v>0</v>
      </c>
    </row>
    <row r="17" spans="1:55" s="59" customFormat="1" ht="12" customHeight="1">
      <c r="A17" s="68" t="s">
        <v>85</v>
      </c>
      <c r="B17" s="117" t="s">
        <v>107</v>
      </c>
      <c r="C17" s="68" t="s">
        <v>108</v>
      </c>
      <c r="D17" s="75">
        <f t="shared" si="2"/>
        <v>438</v>
      </c>
      <c r="E17" s="75">
        <f t="shared" si="3"/>
        <v>0</v>
      </c>
      <c r="F17" s="75">
        <v>0</v>
      </c>
      <c r="G17" s="75">
        <v>0</v>
      </c>
      <c r="H17" s="75">
        <f t="shared" si="4"/>
        <v>438</v>
      </c>
      <c r="I17" s="75">
        <v>328</v>
      </c>
      <c r="J17" s="75">
        <v>110</v>
      </c>
      <c r="K17" s="75">
        <f t="shared" si="5"/>
        <v>0</v>
      </c>
      <c r="L17" s="75">
        <v>0</v>
      </c>
      <c r="M17" s="75">
        <v>0</v>
      </c>
      <c r="N17" s="75">
        <f t="shared" si="6"/>
        <v>438</v>
      </c>
      <c r="O17" s="75">
        <f t="shared" si="7"/>
        <v>328</v>
      </c>
      <c r="P17" s="75">
        <v>0</v>
      </c>
      <c r="Q17" s="75">
        <v>0</v>
      </c>
      <c r="R17" s="75">
        <v>0</v>
      </c>
      <c r="S17" s="75">
        <v>328</v>
      </c>
      <c r="T17" s="75">
        <v>0</v>
      </c>
      <c r="U17" s="75">
        <v>0</v>
      </c>
      <c r="V17" s="75">
        <f t="shared" si="8"/>
        <v>110</v>
      </c>
      <c r="W17" s="75">
        <v>0</v>
      </c>
      <c r="X17" s="75">
        <v>0</v>
      </c>
      <c r="Y17" s="75">
        <v>0</v>
      </c>
      <c r="Z17" s="75">
        <v>110</v>
      </c>
      <c r="AA17" s="75">
        <v>0</v>
      </c>
      <c r="AB17" s="75">
        <v>0</v>
      </c>
      <c r="AC17" s="75">
        <f t="shared" si="9"/>
        <v>0</v>
      </c>
      <c r="AD17" s="75">
        <v>0</v>
      </c>
      <c r="AE17" s="75">
        <v>0</v>
      </c>
      <c r="AF17" s="75">
        <f t="shared" si="10"/>
        <v>0</v>
      </c>
      <c r="AG17" s="75">
        <v>0</v>
      </c>
      <c r="AH17" s="75">
        <v>0</v>
      </c>
      <c r="AI17" s="75">
        <v>0</v>
      </c>
      <c r="AJ17" s="75">
        <f t="shared" si="11"/>
        <v>0</v>
      </c>
      <c r="AK17" s="74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2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f t="shared" si="13"/>
        <v>0</v>
      </c>
      <c r="BA17" s="75">
        <v>0</v>
      </c>
      <c r="BB17" s="75">
        <v>0</v>
      </c>
      <c r="BC17" s="75">
        <v>0</v>
      </c>
    </row>
    <row r="18" spans="1:55" s="59" customFormat="1" ht="12" customHeight="1">
      <c r="A18" s="68" t="s">
        <v>197</v>
      </c>
      <c r="B18" s="117" t="s">
        <v>210</v>
      </c>
      <c r="C18" s="68" t="s">
        <v>211</v>
      </c>
      <c r="D18" s="75">
        <f t="shared" si="2"/>
        <v>23158</v>
      </c>
      <c r="E18" s="75">
        <f t="shared" si="3"/>
        <v>2693</v>
      </c>
      <c r="F18" s="75">
        <v>0</v>
      </c>
      <c r="G18" s="75">
        <v>2693</v>
      </c>
      <c r="H18" s="75">
        <f t="shared" si="4"/>
        <v>4788</v>
      </c>
      <c r="I18" s="75">
        <v>4788</v>
      </c>
      <c r="J18" s="75">
        <v>0</v>
      </c>
      <c r="K18" s="75">
        <f t="shared" si="5"/>
        <v>15677</v>
      </c>
      <c r="L18" s="75">
        <v>0</v>
      </c>
      <c r="M18" s="75">
        <v>15677</v>
      </c>
      <c r="N18" s="75">
        <f t="shared" si="6"/>
        <v>23158</v>
      </c>
      <c r="O18" s="75">
        <f t="shared" si="7"/>
        <v>4788</v>
      </c>
      <c r="P18" s="75">
        <v>4788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8"/>
        <v>18370</v>
      </c>
      <c r="W18" s="75">
        <v>18370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f t="shared" si="9"/>
        <v>0</v>
      </c>
      <c r="AD18" s="75">
        <v>0</v>
      </c>
      <c r="AE18" s="75">
        <v>0</v>
      </c>
      <c r="AF18" s="75">
        <f t="shared" si="10"/>
        <v>43</v>
      </c>
      <c r="AG18" s="75">
        <v>43</v>
      </c>
      <c r="AH18" s="75">
        <v>0</v>
      </c>
      <c r="AI18" s="75">
        <v>0</v>
      </c>
      <c r="AJ18" s="75">
        <f t="shared" si="11"/>
        <v>23158</v>
      </c>
      <c r="AK18" s="74">
        <v>0</v>
      </c>
      <c r="AL18" s="75">
        <v>23115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43</v>
      </c>
      <c r="AS18" s="75">
        <v>0</v>
      </c>
      <c r="AT18" s="75">
        <f t="shared" si="12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f t="shared" si="13"/>
        <v>433</v>
      </c>
      <c r="BA18" s="75">
        <v>433</v>
      </c>
      <c r="BB18" s="75">
        <v>0</v>
      </c>
      <c r="BC18" s="75">
        <v>0</v>
      </c>
    </row>
    <row r="19" spans="1:55" s="59" customFormat="1" ht="12" customHeight="1">
      <c r="A19" s="68" t="s">
        <v>197</v>
      </c>
      <c r="B19" s="117" t="s">
        <v>212</v>
      </c>
      <c r="C19" s="68" t="s">
        <v>213</v>
      </c>
      <c r="D19" s="75">
        <f t="shared" si="2"/>
        <v>21462</v>
      </c>
      <c r="E19" s="75">
        <f t="shared" si="3"/>
        <v>0</v>
      </c>
      <c r="F19" s="75">
        <v>0</v>
      </c>
      <c r="G19" s="75">
        <v>0</v>
      </c>
      <c r="H19" s="75">
        <f t="shared" si="4"/>
        <v>1186</v>
      </c>
      <c r="I19" s="75">
        <v>1186</v>
      </c>
      <c r="J19" s="75">
        <v>0</v>
      </c>
      <c r="K19" s="75">
        <f t="shared" si="5"/>
        <v>20276</v>
      </c>
      <c r="L19" s="75">
        <v>0</v>
      </c>
      <c r="M19" s="75">
        <v>20276</v>
      </c>
      <c r="N19" s="75">
        <f t="shared" si="6"/>
        <v>21557</v>
      </c>
      <c r="O19" s="75">
        <f t="shared" si="7"/>
        <v>1186</v>
      </c>
      <c r="P19" s="75">
        <v>0</v>
      </c>
      <c r="Q19" s="75">
        <v>0</v>
      </c>
      <c r="R19" s="75">
        <v>0</v>
      </c>
      <c r="S19" s="75">
        <v>1186</v>
      </c>
      <c r="T19" s="75">
        <v>0</v>
      </c>
      <c r="U19" s="75">
        <v>0</v>
      </c>
      <c r="V19" s="75">
        <f t="shared" si="8"/>
        <v>20276</v>
      </c>
      <c r="W19" s="75">
        <v>0</v>
      </c>
      <c r="X19" s="75">
        <v>0</v>
      </c>
      <c r="Y19" s="75">
        <v>0</v>
      </c>
      <c r="Z19" s="75">
        <v>20276</v>
      </c>
      <c r="AA19" s="75">
        <v>0</v>
      </c>
      <c r="AB19" s="75">
        <v>0</v>
      </c>
      <c r="AC19" s="75">
        <f t="shared" si="9"/>
        <v>95</v>
      </c>
      <c r="AD19" s="75">
        <v>5</v>
      </c>
      <c r="AE19" s="75">
        <v>90</v>
      </c>
      <c r="AF19" s="75">
        <f t="shared" si="10"/>
        <v>0</v>
      </c>
      <c r="AG19" s="75">
        <v>0</v>
      </c>
      <c r="AH19" s="75">
        <v>0</v>
      </c>
      <c r="AI19" s="75">
        <v>0</v>
      </c>
      <c r="AJ19" s="75">
        <f t="shared" si="11"/>
        <v>0</v>
      </c>
      <c r="AK19" s="74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2"/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f t="shared" si="13"/>
        <v>0</v>
      </c>
      <c r="BA19" s="75">
        <v>0</v>
      </c>
      <c r="BB19" s="75">
        <v>0</v>
      </c>
      <c r="BC19" s="75">
        <v>0</v>
      </c>
    </row>
    <row r="20" spans="1:55" s="59" customFormat="1" ht="12" customHeight="1">
      <c r="A20" s="68" t="s">
        <v>197</v>
      </c>
      <c r="B20" s="117" t="s">
        <v>214</v>
      </c>
      <c r="C20" s="68" t="s">
        <v>215</v>
      </c>
      <c r="D20" s="75">
        <f t="shared" si="2"/>
        <v>13956</v>
      </c>
      <c r="E20" s="75">
        <f t="shared" si="3"/>
        <v>0</v>
      </c>
      <c r="F20" s="75">
        <v>0</v>
      </c>
      <c r="G20" s="75">
        <v>0</v>
      </c>
      <c r="H20" s="75">
        <f t="shared" si="4"/>
        <v>1932</v>
      </c>
      <c r="I20" s="75">
        <v>1932</v>
      </c>
      <c r="J20" s="75">
        <v>0</v>
      </c>
      <c r="K20" s="75">
        <f t="shared" si="5"/>
        <v>12024</v>
      </c>
      <c r="L20" s="75">
        <v>0</v>
      </c>
      <c r="M20" s="75">
        <v>12024</v>
      </c>
      <c r="N20" s="75">
        <f t="shared" si="6"/>
        <v>13956</v>
      </c>
      <c r="O20" s="75">
        <f t="shared" si="7"/>
        <v>1932</v>
      </c>
      <c r="P20" s="75">
        <v>1932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8"/>
        <v>12024</v>
      </c>
      <c r="W20" s="75">
        <v>12024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f t="shared" si="9"/>
        <v>0</v>
      </c>
      <c r="AD20" s="75">
        <v>0</v>
      </c>
      <c r="AE20" s="75">
        <v>0</v>
      </c>
      <c r="AF20" s="75">
        <f t="shared" si="10"/>
        <v>437</v>
      </c>
      <c r="AG20" s="75">
        <v>437</v>
      </c>
      <c r="AH20" s="75">
        <v>0</v>
      </c>
      <c r="AI20" s="75">
        <v>0</v>
      </c>
      <c r="AJ20" s="75">
        <f t="shared" si="11"/>
        <v>437</v>
      </c>
      <c r="AK20" s="74">
        <v>0</v>
      </c>
      <c r="AL20" s="75">
        <v>0</v>
      </c>
      <c r="AM20" s="75">
        <v>437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2"/>
        <v>48</v>
      </c>
      <c r="AU20" s="75">
        <v>0</v>
      </c>
      <c r="AV20" s="75">
        <v>0</v>
      </c>
      <c r="AW20" s="75">
        <v>48</v>
      </c>
      <c r="AX20" s="75">
        <v>0</v>
      </c>
      <c r="AY20" s="75">
        <v>0</v>
      </c>
      <c r="AZ20" s="75">
        <f t="shared" si="13"/>
        <v>0</v>
      </c>
      <c r="BA20" s="75">
        <v>0</v>
      </c>
      <c r="BB20" s="75">
        <v>0</v>
      </c>
      <c r="BC20" s="75">
        <v>0</v>
      </c>
    </row>
    <row r="21" spans="1:55" s="59" customFormat="1" ht="12" customHeight="1">
      <c r="A21" s="68" t="s">
        <v>197</v>
      </c>
      <c r="B21" s="117" t="s">
        <v>216</v>
      </c>
      <c r="C21" s="68" t="s">
        <v>217</v>
      </c>
      <c r="D21" s="75">
        <f t="shared" si="2"/>
        <v>6797</v>
      </c>
      <c r="E21" s="75">
        <f t="shared" si="3"/>
        <v>0</v>
      </c>
      <c r="F21" s="75">
        <v>0</v>
      </c>
      <c r="G21" s="75">
        <v>0</v>
      </c>
      <c r="H21" s="75">
        <f t="shared" si="4"/>
        <v>2220</v>
      </c>
      <c r="I21" s="75">
        <v>2220</v>
      </c>
      <c r="J21" s="75">
        <v>0</v>
      </c>
      <c r="K21" s="75">
        <f t="shared" si="5"/>
        <v>4577</v>
      </c>
      <c r="L21" s="75">
        <v>0</v>
      </c>
      <c r="M21" s="75">
        <v>4577</v>
      </c>
      <c r="N21" s="75">
        <f t="shared" si="6"/>
        <v>6797</v>
      </c>
      <c r="O21" s="75">
        <f t="shared" si="7"/>
        <v>2220</v>
      </c>
      <c r="P21" s="75">
        <v>0</v>
      </c>
      <c r="Q21" s="75">
        <v>0</v>
      </c>
      <c r="R21" s="75">
        <v>0</v>
      </c>
      <c r="S21" s="75">
        <v>2220</v>
      </c>
      <c r="T21" s="75">
        <v>0</v>
      </c>
      <c r="U21" s="75">
        <v>0</v>
      </c>
      <c r="V21" s="75">
        <f t="shared" si="8"/>
        <v>4577</v>
      </c>
      <c r="W21" s="75">
        <v>0</v>
      </c>
      <c r="X21" s="75">
        <v>0</v>
      </c>
      <c r="Y21" s="75">
        <v>0</v>
      </c>
      <c r="Z21" s="75">
        <v>4577</v>
      </c>
      <c r="AA21" s="75">
        <v>0</v>
      </c>
      <c r="AB21" s="75">
        <v>0</v>
      </c>
      <c r="AC21" s="75">
        <f t="shared" si="9"/>
        <v>0</v>
      </c>
      <c r="AD21" s="75">
        <v>0</v>
      </c>
      <c r="AE21" s="75">
        <v>0</v>
      </c>
      <c r="AF21" s="75">
        <f t="shared" si="10"/>
        <v>0</v>
      </c>
      <c r="AG21" s="75">
        <v>0</v>
      </c>
      <c r="AH21" s="75">
        <v>0</v>
      </c>
      <c r="AI21" s="75">
        <v>0</v>
      </c>
      <c r="AJ21" s="75">
        <f t="shared" si="11"/>
        <v>0</v>
      </c>
      <c r="AK21" s="74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f t="shared" si="12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f t="shared" si="13"/>
        <v>0</v>
      </c>
      <c r="BA21" s="75">
        <v>0</v>
      </c>
      <c r="BB21" s="75">
        <v>0</v>
      </c>
      <c r="BC21" s="75">
        <v>0</v>
      </c>
    </row>
    <row r="22" spans="1:55" s="59" customFormat="1" ht="12" customHeight="1">
      <c r="A22" s="68" t="s">
        <v>197</v>
      </c>
      <c r="B22" s="117" t="s">
        <v>218</v>
      </c>
      <c r="C22" s="68" t="s">
        <v>219</v>
      </c>
      <c r="D22" s="75">
        <f t="shared" si="2"/>
        <v>16748</v>
      </c>
      <c r="E22" s="75">
        <f t="shared" si="3"/>
        <v>0</v>
      </c>
      <c r="F22" s="75">
        <v>0</v>
      </c>
      <c r="G22" s="75">
        <v>0</v>
      </c>
      <c r="H22" s="75">
        <f t="shared" si="4"/>
        <v>1564</v>
      </c>
      <c r="I22" s="75">
        <v>1564</v>
      </c>
      <c r="J22" s="75">
        <v>0</v>
      </c>
      <c r="K22" s="75">
        <f t="shared" si="5"/>
        <v>15184</v>
      </c>
      <c r="L22" s="75">
        <v>0</v>
      </c>
      <c r="M22" s="75">
        <v>15184</v>
      </c>
      <c r="N22" s="75">
        <f t="shared" si="6"/>
        <v>17732</v>
      </c>
      <c r="O22" s="75">
        <f t="shared" si="7"/>
        <v>1564</v>
      </c>
      <c r="P22" s="75">
        <v>57</v>
      </c>
      <c r="Q22" s="75">
        <v>0</v>
      </c>
      <c r="R22" s="75">
        <v>0</v>
      </c>
      <c r="S22" s="75">
        <v>1507</v>
      </c>
      <c r="T22" s="75">
        <v>0</v>
      </c>
      <c r="U22" s="75">
        <v>0</v>
      </c>
      <c r="V22" s="75">
        <f t="shared" si="8"/>
        <v>15184</v>
      </c>
      <c r="W22" s="75">
        <v>561</v>
      </c>
      <c r="X22" s="75">
        <v>0</v>
      </c>
      <c r="Y22" s="75">
        <v>0</v>
      </c>
      <c r="Z22" s="75">
        <v>14623</v>
      </c>
      <c r="AA22" s="75">
        <v>0</v>
      </c>
      <c r="AB22" s="75">
        <v>0</v>
      </c>
      <c r="AC22" s="75">
        <f t="shared" si="9"/>
        <v>984</v>
      </c>
      <c r="AD22" s="75">
        <v>92</v>
      </c>
      <c r="AE22" s="75">
        <v>892</v>
      </c>
      <c r="AF22" s="75">
        <f t="shared" si="10"/>
        <v>618</v>
      </c>
      <c r="AG22" s="75">
        <v>618</v>
      </c>
      <c r="AH22" s="75">
        <v>0</v>
      </c>
      <c r="AI22" s="75">
        <v>0</v>
      </c>
      <c r="AJ22" s="75">
        <f t="shared" si="11"/>
        <v>618</v>
      </c>
      <c r="AK22" s="74">
        <v>0</v>
      </c>
      <c r="AL22" s="75">
        <v>0</v>
      </c>
      <c r="AM22" s="75">
        <v>537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81</v>
      </c>
      <c r="AT22" s="75">
        <f t="shared" si="12"/>
        <v>67</v>
      </c>
      <c r="AU22" s="75">
        <v>0</v>
      </c>
      <c r="AV22" s="75">
        <v>0</v>
      </c>
      <c r="AW22" s="75">
        <v>67</v>
      </c>
      <c r="AX22" s="75">
        <v>0</v>
      </c>
      <c r="AY22" s="75">
        <v>0</v>
      </c>
      <c r="AZ22" s="75">
        <f t="shared" si="13"/>
        <v>0</v>
      </c>
      <c r="BA22" s="75">
        <v>0</v>
      </c>
      <c r="BB22" s="75">
        <v>0</v>
      </c>
      <c r="BC22" s="75">
        <v>0</v>
      </c>
    </row>
    <row r="23" spans="1:55" s="59" customFormat="1" ht="12" customHeight="1">
      <c r="A23" s="68" t="s">
        <v>220</v>
      </c>
      <c r="B23" s="117" t="s">
        <v>221</v>
      </c>
      <c r="C23" s="68" t="s">
        <v>222</v>
      </c>
      <c r="D23" s="75">
        <f t="shared" si="2"/>
        <v>4031</v>
      </c>
      <c r="E23" s="75">
        <f t="shared" si="3"/>
        <v>863</v>
      </c>
      <c r="F23" s="75">
        <v>863</v>
      </c>
      <c r="G23" s="75">
        <v>0</v>
      </c>
      <c r="H23" s="75">
        <f t="shared" si="4"/>
        <v>0</v>
      </c>
      <c r="I23" s="75">
        <v>0</v>
      </c>
      <c r="J23" s="75">
        <v>0</v>
      </c>
      <c r="K23" s="75">
        <f t="shared" si="5"/>
        <v>3168</v>
      </c>
      <c r="L23" s="75">
        <v>0</v>
      </c>
      <c r="M23" s="75">
        <v>3168</v>
      </c>
      <c r="N23" s="75">
        <f t="shared" si="6"/>
        <v>4031</v>
      </c>
      <c r="O23" s="75">
        <f t="shared" si="7"/>
        <v>863</v>
      </c>
      <c r="P23" s="75">
        <v>863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8"/>
        <v>3168</v>
      </c>
      <c r="W23" s="75">
        <v>3168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f t="shared" si="9"/>
        <v>0</v>
      </c>
      <c r="AD23" s="75">
        <v>0</v>
      </c>
      <c r="AE23" s="75">
        <v>0</v>
      </c>
      <c r="AF23" s="75">
        <f t="shared" si="10"/>
        <v>226</v>
      </c>
      <c r="AG23" s="75">
        <v>226</v>
      </c>
      <c r="AH23" s="75">
        <v>0</v>
      </c>
      <c r="AI23" s="75">
        <v>0</v>
      </c>
      <c r="AJ23" s="75">
        <f t="shared" si="11"/>
        <v>226</v>
      </c>
      <c r="AK23" s="74">
        <v>0</v>
      </c>
      <c r="AL23" s="75">
        <v>0</v>
      </c>
      <c r="AM23" s="75">
        <v>226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2"/>
        <v>1</v>
      </c>
      <c r="AU23" s="75">
        <v>0</v>
      </c>
      <c r="AV23" s="75">
        <v>0</v>
      </c>
      <c r="AW23" s="75">
        <v>1</v>
      </c>
      <c r="AX23" s="75">
        <v>0</v>
      </c>
      <c r="AY23" s="75">
        <v>0</v>
      </c>
      <c r="AZ23" s="75">
        <f t="shared" si="13"/>
        <v>0</v>
      </c>
      <c r="BA23" s="75">
        <v>0</v>
      </c>
      <c r="BB23" s="75">
        <v>0</v>
      </c>
      <c r="BC23" s="75">
        <v>0</v>
      </c>
    </row>
    <row r="24" spans="1:55" s="59" customFormat="1" ht="12" customHeight="1">
      <c r="A24" s="68" t="s">
        <v>220</v>
      </c>
      <c r="B24" s="117" t="s">
        <v>223</v>
      </c>
      <c r="C24" s="68" t="s">
        <v>224</v>
      </c>
      <c r="D24" s="75">
        <f t="shared" si="2"/>
        <v>5713</v>
      </c>
      <c r="E24" s="75">
        <f t="shared" si="3"/>
        <v>1224</v>
      </c>
      <c r="F24" s="75">
        <v>1224</v>
      </c>
      <c r="G24" s="75">
        <v>0</v>
      </c>
      <c r="H24" s="75">
        <f t="shared" si="4"/>
        <v>0</v>
      </c>
      <c r="I24" s="75">
        <v>0</v>
      </c>
      <c r="J24" s="75">
        <v>0</v>
      </c>
      <c r="K24" s="75">
        <f t="shared" si="5"/>
        <v>4489</v>
      </c>
      <c r="L24" s="75">
        <v>0</v>
      </c>
      <c r="M24" s="75">
        <v>4489</v>
      </c>
      <c r="N24" s="75">
        <f t="shared" si="6"/>
        <v>5713</v>
      </c>
      <c r="O24" s="75">
        <f t="shared" si="7"/>
        <v>1224</v>
      </c>
      <c r="P24" s="75">
        <v>1224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f t="shared" si="8"/>
        <v>4489</v>
      </c>
      <c r="W24" s="75">
        <v>4489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f t="shared" si="9"/>
        <v>0</v>
      </c>
      <c r="AD24" s="75">
        <v>0</v>
      </c>
      <c r="AE24" s="75">
        <v>0</v>
      </c>
      <c r="AF24" s="75">
        <f t="shared" si="10"/>
        <v>321</v>
      </c>
      <c r="AG24" s="75">
        <v>321</v>
      </c>
      <c r="AH24" s="75">
        <v>0</v>
      </c>
      <c r="AI24" s="75">
        <v>0</v>
      </c>
      <c r="AJ24" s="75">
        <f t="shared" si="11"/>
        <v>321</v>
      </c>
      <c r="AK24" s="74">
        <v>0</v>
      </c>
      <c r="AL24" s="75">
        <v>0</v>
      </c>
      <c r="AM24" s="75">
        <v>321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2"/>
        <v>2</v>
      </c>
      <c r="AU24" s="75">
        <v>0</v>
      </c>
      <c r="AV24" s="75">
        <v>0</v>
      </c>
      <c r="AW24" s="75">
        <v>2</v>
      </c>
      <c r="AX24" s="75">
        <v>0</v>
      </c>
      <c r="AY24" s="75">
        <v>0</v>
      </c>
      <c r="AZ24" s="75">
        <f t="shared" si="13"/>
        <v>0</v>
      </c>
      <c r="BA24" s="75">
        <v>0</v>
      </c>
      <c r="BB24" s="75">
        <v>0</v>
      </c>
      <c r="BC24" s="75">
        <v>0</v>
      </c>
    </row>
    <row r="25" spans="1:55" s="59" customFormat="1" ht="12" customHeight="1">
      <c r="A25" s="68" t="s">
        <v>85</v>
      </c>
      <c r="B25" s="117" t="s">
        <v>123</v>
      </c>
      <c r="C25" s="68" t="s">
        <v>124</v>
      </c>
      <c r="D25" s="75">
        <f t="shared" si="2"/>
        <v>13806</v>
      </c>
      <c r="E25" s="75">
        <f t="shared" si="3"/>
        <v>0</v>
      </c>
      <c r="F25" s="75">
        <v>0</v>
      </c>
      <c r="G25" s="75">
        <v>0</v>
      </c>
      <c r="H25" s="75">
        <f t="shared" si="4"/>
        <v>13806</v>
      </c>
      <c r="I25" s="75">
        <v>879</v>
      </c>
      <c r="J25" s="75">
        <v>12927</v>
      </c>
      <c r="K25" s="75">
        <f t="shared" si="5"/>
        <v>0</v>
      </c>
      <c r="L25" s="75">
        <v>0</v>
      </c>
      <c r="M25" s="75">
        <v>0</v>
      </c>
      <c r="N25" s="75">
        <f t="shared" si="6"/>
        <v>13806</v>
      </c>
      <c r="O25" s="75">
        <f t="shared" si="7"/>
        <v>879</v>
      </c>
      <c r="P25" s="75">
        <v>879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f t="shared" si="8"/>
        <v>12927</v>
      </c>
      <c r="W25" s="75">
        <v>12927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f t="shared" si="9"/>
        <v>0</v>
      </c>
      <c r="AD25" s="75">
        <v>0</v>
      </c>
      <c r="AE25" s="75">
        <v>0</v>
      </c>
      <c r="AF25" s="75">
        <f t="shared" si="10"/>
        <v>14</v>
      </c>
      <c r="AG25" s="75">
        <v>14</v>
      </c>
      <c r="AH25" s="75">
        <v>0</v>
      </c>
      <c r="AI25" s="75">
        <v>0</v>
      </c>
      <c r="AJ25" s="75">
        <f t="shared" si="11"/>
        <v>330</v>
      </c>
      <c r="AK25" s="74">
        <v>0</v>
      </c>
      <c r="AL25" s="75">
        <v>316</v>
      </c>
      <c r="AM25" s="75">
        <v>14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2"/>
        <v>2</v>
      </c>
      <c r="AU25" s="75">
        <v>0</v>
      </c>
      <c r="AV25" s="75">
        <v>0</v>
      </c>
      <c r="AW25" s="75">
        <v>2</v>
      </c>
      <c r="AX25" s="75">
        <v>0</v>
      </c>
      <c r="AY25" s="75">
        <v>0</v>
      </c>
      <c r="AZ25" s="75">
        <f t="shared" si="13"/>
        <v>183</v>
      </c>
      <c r="BA25" s="75">
        <v>183</v>
      </c>
      <c r="BB25" s="75">
        <v>0</v>
      </c>
      <c r="BC25" s="75">
        <v>0</v>
      </c>
    </row>
    <row r="26" spans="1:55" s="59" customFormat="1" ht="12" customHeight="1">
      <c r="A26" s="68" t="s">
        <v>85</v>
      </c>
      <c r="B26" s="117" t="s">
        <v>125</v>
      </c>
      <c r="C26" s="68" t="s">
        <v>126</v>
      </c>
      <c r="D26" s="75">
        <f t="shared" si="2"/>
        <v>4604</v>
      </c>
      <c r="E26" s="75">
        <f t="shared" si="3"/>
        <v>932</v>
      </c>
      <c r="F26" s="75">
        <v>932</v>
      </c>
      <c r="G26" s="75">
        <v>0</v>
      </c>
      <c r="H26" s="75">
        <f t="shared" si="4"/>
        <v>0</v>
      </c>
      <c r="I26" s="75">
        <v>0</v>
      </c>
      <c r="J26" s="75">
        <v>0</v>
      </c>
      <c r="K26" s="75">
        <f t="shared" si="5"/>
        <v>3672</v>
      </c>
      <c r="L26" s="75">
        <v>0</v>
      </c>
      <c r="M26" s="75">
        <v>3672</v>
      </c>
      <c r="N26" s="75">
        <f t="shared" si="6"/>
        <v>4604</v>
      </c>
      <c r="O26" s="75">
        <f t="shared" si="7"/>
        <v>932</v>
      </c>
      <c r="P26" s="75">
        <v>932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f t="shared" si="8"/>
        <v>3672</v>
      </c>
      <c r="W26" s="75">
        <v>3672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f t="shared" si="9"/>
        <v>0</v>
      </c>
      <c r="AD26" s="75">
        <v>0</v>
      </c>
      <c r="AE26" s="75">
        <v>0</v>
      </c>
      <c r="AF26" s="75">
        <f t="shared" si="10"/>
        <v>259</v>
      </c>
      <c r="AG26" s="75">
        <v>259</v>
      </c>
      <c r="AH26" s="75">
        <v>0</v>
      </c>
      <c r="AI26" s="75">
        <v>0</v>
      </c>
      <c r="AJ26" s="75">
        <f t="shared" si="11"/>
        <v>259</v>
      </c>
      <c r="AK26" s="74">
        <v>0</v>
      </c>
      <c r="AL26" s="75">
        <v>0</v>
      </c>
      <c r="AM26" s="75">
        <v>259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2"/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f t="shared" si="13"/>
        <v>0</v>
      </c>
      <c r="BA26" s="75">
        <v>0</v>
      </c>
      <c r="BB26" s="75">
        <v>0</v>
      </c>
      <c r="BC26" s="75">
        <v>0</v>
      </c>
    </row>
    <row r="27" spans="1:55" s="59" customFormat="1" ht="12" customHeight="1">
      <c r="A27" s="68" t="s">
        <v>220</v>
      </c>
      <c r="B27" s="117" t="s">
        <v>225</v>
      </c>
      <c r="C27" s="68" t="s">
        <v>226</v>
      </c>
      <c r="D27" s="75">
        <f t="shared" si="2"/>
        <v>10390</v>
      </c>
      <c r="E27" s="75">
        <f t="shared" si="3"/>
        <v>0</v>
      </c>
      <c r="F27" s="75">
        <v>0</v>
      </c>
      <c r="G27" s="75">
        <v>0</v>
      </c>
      <c r="H27" s="75">
        <f t="shared" si="4"/>
        <v>10390</v>
      </c>
      <c r="I27" s="75">
        <v>194</v>
      </c>
      <c r="J27" s="75">
        <v>10196</v>
      </c>
      <c r="K27" s="75">
        <f t="shared" si="5"/>
        <v>0</v>
      </c>
      <c r="L27" s="75">
        <v>0</v>
      </c>
      <c r="M27" s="75">
        <v>0</v>
      </c>
      <c r="N27" s="75">
        <f t="shared" si="6"/>
        <v>10390</v>
      </c>
      <c r="O27" s="75">
        <f t="shared" si="7"/>
        <v>194</v>
      </c>
      <c r="P27" s="75">
        <v>0</v>
      </c>
      <c r="Q27" s="75">
        <v>0</v>
      </c>
      <c r="R27" s="75">
        <v>0</v>
      </c>
      <c r="S27" s="75">
        <v>194</v>
      </c>
      <c r="T27" s="75">
        <v>0</v>
      </c>
      <c r="U27" s="75">
        <v>0</v>
      </c>
      <c r="V27" s="75">
        <f t="shared" si="8"/>
        <v>10196</v>
      </c>
      <c r="W27" s="75">
        <v>0</v>
      </c>
      <c r="X27" s="75">
        <v>0</v>
      </c>
      <c r="Y27" s="75">
        <v>0</v>
      </c>
      <c r="Z27" s="75">
        <v>10196</v>
      </c>
      <c r="AA27" s="75">
        <v>0</v>
      </c>
      <c r="AB27" s="75">
        <v>0</v>
      </c>
      <c r="AC27" s="75">
        <f t="shared" si="9"/>
        <v>0</v>
      </c>
      <c r="AD27" s="75">
        <v>0</v>
      </c>
      <c r="AE27" s="75">
        <v>0</v>
      </c>
      <c r="AF27" s="75">
        <f t="shared" si="10"/>
        <v>0</v>
      </c>
      <c r="AG27" s="75">
        <v>0</v>
      </c>
      <c r="AH27" s="75">
        <v>0</v>
      </c>
      <c r="AI27" s="75">
        <v>0</v>
      </c>
      <c r="AJ27" s="75">
        <f t="shared" si="11"/>
        <v>0</v>
      </c>
      <c r="AK27" s="74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2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f t="shared" si="13"/>
        <v>0</v>
      </c>
      <c r="BA27" s="75">
        <v>0</v>
      </c>
      <c r="BB27" s="75">
        <v>0</v>
      </c>
      <c r="BC27" s="75">
        <v>0</v>
      </c>
    </row>
    <row r="28" spans="1:55" s="59" customFormat="1" ht="12" customHeight="1">
      <c r="A28" s="68" t="s">
        <v>85</v>
      </c>
      <c r="B28" s="117" t="s">
        <v>129</v>
      </c>
      <c r="C28" s="68" t="s">
        <v>130</v>
      </c>
      <c r="D28" s="75">
        <f t="shared" si="2"/>
        <v>2641</v>
      </c>
      <c r="E28" s="75">
        <f t="shared" si="3"/>
        <v>0</v>
      </c>
      <c r="F28" s="75">
        <v>0</v>
      </c>
      <c r="G28" s="75">
        <v>0</v>
      </c>
      <c r="H28" s="75">
        <f t="shared" si="4"/>
        <v>768</v>
      </c>
      <c r="I28" s="75">
        <v>768</v>
      </c>
      <c r="J28" s="75"/>
      <c r="K28" s="75">
        <f t="shared" si="5"/>
        <v>1873</v>
      </c>
      <c r="L28" s="75">
        <v>0</v>
      </c>
      <c r="M28" s="75">
        <v>1873</v>
      </c>
      <c r="N28" s="75">
        <f t="shared" si="6"/>
        <v>2641</v>
      </c>
      <c r="O28" s="75">
        <f t="shared" si="7"/>
        <v>768</v>
      </c>
      <c r="P28" s="75">
        <v>768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f t="shared" si="8"/>
        <v>1873</v>
      </c>
      <c r="W28" s="75">
        <v>1873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f t="shared" si="9"/>
        <v>0</v>
      </c>
      <c r="AD28" s="75">
        <v>0</v>
      </c>
      <c r="AE28" s="75">
        <v>0</v>
      </c>
      <c r="AF28" s="75">
        <f t="shared" si="10"/>
        <v>65</v>
      </c>
      <c r="AG28" s="75">
        <v>65</v>
      </c>
      <c r="AH28" s="75">
        <v>0</v>
      </c>
      <c r="AI28" s="75">
        <v>0</v>
      </c>
      <c r="AJ28" s="75">
        <f t="shared" si="11"/>
        <v>65</v>
      </c>
      <c r="AK28" s="74">
        <v>0</v>
      </c>
      <c r="AL28" s="75">
        <v>0</v>
      </c>
      <c r="AM28" s="75">
        <v>7</v>
      </c>
      <c r="AN28" s="75">
        <v>58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f t="shared" si="12"/>
        <v>1</v>
      </c>
      <c r="AU28" s="75">
        <v>0</v>
      </c>
      <c r="AV28" s="75">
        <v>0</v>
      </c>
      <c r="AW28" s="75">
        <v>1</v>
      </c>
      <c r="AX28" s="75">
        <v>0</v>
      </c>
      <c r="AY28" s="75">
        <v>0</v>
      </c>
      <c r="AZ28" s="75">
        <f t="shared" si="13"/>
        <v>0</v>
      </c>
      <c r="BA28" s="75">
        <v>0</v>
      </c>
      <c r="BB28" s="75">
        <v>0</v>
      </c>
      <c r="BC28" s="75">
        <v>0</v>
      </c>
    </row>
    <row r="29" spans="1:55" s="59" customFormat="1" ht="12" customHeight="1">
      <c r="A29" s="68" t="s">
        <v>85</v>
      </c>
      <c r="B29" s="117" t="s">
        <v>131</v>
      </c>
      <c r="C29" s="68" t="s">
        <v>132</v>
      </c>
      <c r="D29" s="75">
        <f t="shared" si="2"/>
        <v>9997</v>
      </c>
      <c r="E29" s="75">
        <f t="shared" si="3"/>
        <v>0</v>
      </c>
      <c r="F29" s="75">
        <v>0</v>
      </c>
      <c r="G29" s="75">
        <v>0</v>
      </c>
      <c r="H29" s="75">
        <f t="shared" si="4"/>
        <v>482</v>
      </c>
      <c r="I29" s="75">
        <v>482</v>
      </c>
      <c r="J29" s="75">
        <v>0</v>
      </c>
      <c r="K29" s="75">
        <f t="shared" si="5"/>
        <v>9515</v>
      </c>
      <c r="L29" s="75">
        <v>0</v>
      </c>
      <c r="M29" s="75">
        <v>9515</v>
      </c>
      <c r="N29" s="75">
        <f t="shared" si="6"/>
        <v>9997</v>
      </c>
      <c r="O29" s="75">
        <f t="shared" si="7"/>
        <v>482</v>
      </c>
      <c r="P29" s="75">
        <v>482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f t="shared" si="8"/>
        <v>9515</v>
      </c>
      <c r="W29" s="75">
        <v>9515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f t="shared" si="9"/>
        <v>0</v>
      </c>
      <c r="AD29" s="75">
        <v>0</v>
      </c>
      <c r="AE29" s="75">
        <v>0</v>
      </c>
      <c r="AF29" s="75">
        <f t="shared" si="10"/>
        <v>418</v>
      </c>
      <c r="AG29" s="75">
        <v>418</v>
      </c>
      <c r="AH29" s="75">
        <v>0</v>
      </c>
      <c r="AI29" s="75">
        <v>0</v>
      </c>
      <c r="AJ29" s="75">
        <f t="shared" si="11"/>
        <v>418</v>
      </c>
      <c r="AK29" s="74">
        <v>0</v>
      </c>
      <c r="AL29" s="75">
        <v>0</v>
      </c>
      <c r="AM29" s="75">
        <v>52</v>
      </c>
      <c r="AN29" s="75">
        <v>0</v>
      </c>
      <c r="AO29" s="75">
        <v>0</v>
      </c>
      <c r="AP29" s="75">
        <v>0</v>
      </c>
      <c r="AQ29" s="75">
        <v>366</v>
      </c>
      <c r="AR29" s="75">
        <v>0</v>
      </c>
      <c r="AS29" s="75">
        <v>0</v>
      </c>
      <c r="AT29" s="75">
        <f t="shared" si="12"/>
        <v>2</v>
      </c>
      <c r="AU29" s="75">
        <v>0</v>
      </c>
      <c r="AV29" s="75">
        <v>0</v>
      </c>
      <c r="AW29" s="75">
        <v>2</v>
      </c>
      <c r="AX29" s="75">
        <v>0</v>
      </c>
      <c r="AY29" s="75">
        <v>0</v>
      </c>
      <c r="AZ29" s="75">
        <f t="shared" si="13"/>
        <v>0</v>
      </c>
      <c r="BA29" s="75">
        <v>0</v>
      </c>
      <c r="BB29" s="75">
        <v>0</v>
      </c>
      <c r="BC29" s="75">
        <v>0</v>
      </c>
    </row>
    <row r="30" spans="1:55" s="59" customFormat="1" ht="12" customHeight="1">
      <c r="A30" s="68" t="s">
        <v>85</v>
      </c>
      <c r="B30" s="117" t="s">
        <v>133</v>
      </c>
      <c r="C30" s="68" t="s">
        <v>134</v>
      </c>
      <c r="D30" s="75">
        <f t="shared" si="2"/>
        <v>6655</v>
      </c>
      <c r="E30" s="75">
        <f t="shared" si="3"/>
        <v>0</v>
      </c>
      <c r="F30" s="75">
        <v>0</v>
      </c>
      <c r="G30" s="75">
        <v>0</v>
      </c>
      <c r="H30" s="75">
        <f t="shared" si="4"/>
        <v>414</v>
      </c>
      <c r="I30" s="75">
        <v>414</v>
      </c>
      <c r="J30" s="75">
        <v>0</v>
      </c>
      <c r="K30" s="75">
        <f t="shared" si="5"/>
        <v>6241</v>
      </c>
      <c r="L30" s="75">
        <v>0</v>
      </c>
      <c r="M30" s="75">
        <v>6241</v>
      </c>
      <c r="N30" s="75">
        <f t="shared" si="6"/>
        <v>6655</v>
      </c>
      <c r="O30" s="75">
        <f t="shared" si="7"/>
        <v>414</v>
      </c>
      <c r="P30" s="75">
        <v>414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f t="shared" si="8"/>
        <v>6241</v>
      </c>
      <c r="W30" s="75">
        <v>6241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f t="shared" si="9"/>
        <v>0</v>
      </c>
      <c r="AD30" s="75">
        <v>0</v>
      </c>
      <c r="AE30" s="75">
        <v>0</v>
      </c>
      <c r="AF30" s="75">
        <f t="shared" si="10"/>
        <v>243</v>
      </c>
      <c r="AG30" s="75">
        <v>243</v>
      </c>
      <c r="AH30" s="75">
        <v>0</v>
      </c>
      <c r="AI30" s="75">
        <v>0</v>
      </c>
      <c r="AJ30" s="75">
        <f t="shared" si="11"/>
        <v>243</v>
      </c>
      <c r="AK30" s="74">
        <v>0</v>
      </c>
      <c r="AL30" s="75">
        <v>0</v>
      </c>
      <c r="AM30" s="75">
        <v>243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f t="shared" si="12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f t="shared" si="13"/>
        <v>0</v>
      </c>
      <c r="BA30" s="75">
        <v>0</v>
      </c>
      <c r="BB30" s="75">
        <v>0</v>
      </c>
      <c r="BC30" s="75">
        <v>0</v>
      </c>
    </row>
    <row r="31" spans="1:55" s="59" customFormat="1" ht="12" customHeight="1">
      <c r="A31" s="68" t="s">
        <v>85</v>
      </c>
      <c r="B31" s="117" t="s">
        <v>135</v>
      </c>
      <c r="C31" s="68" t="s">
        <v>136</v>
      </c>
      <c r="D31" s="75">
        <f t="shared" si="2"/>
        <v>2573</v>
      </c>
      <c r="E31" s="75">
        <f t="shared" si="3"/>
        <v>0</v>
      </c>
      <c r="F31" s="75">
        <v>0</v>
      </c>
      <c r="G31" s="75">
        <v>0</v>
      </c>
      <c r="H31" s="75">
        <f t="shared" si="4"/>
        <v>105</v>
      </c>
      <c r="I31" s="75">
        <v>105</v>
      </c>
      <c r="J31" s="75">
        <v>0</v>
      </c>
      <c r="K31" s="75">
        <f t="shared" si="5"/>
        <v>2468</v>
      </c>
      <c r="L31" s="75">
        <v>0</v>
      </c>
      <c r="M31" s="75">
        <v>2468</v>
      </c>
      <c r="N31" s="75">
        <f t="shared" si="6"/>
        <v>2573</v>
      </c>
      <c r="O31" s="75">
        <f t="shared" si="7"/>
        <v>105</v>
      </c>
      <c r="P31" s="75">
        <v>105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f t="shared" si="8"/>
        <v>2468</v>
      </c>
      <c r="W31" s="75">
        <v>2468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f t="shared" si="9"/>
        <v>0</v>
      </c>
      <c r="AD31" s="75">
        <v>0</v>
      </c>
      <c r="AE31" s="75">
        <v>0</v>
      </c>
      <c r="AF31" s="75">
        <f t="shared" si="10"/>
        <v>3</v>
      </c>
      <c r="AG31" s="75">
        <v>3</v>
      </c>
      <c r="AH31" s="75">
        <v>0</v>
      </c>
      <c r="AI31" s="75">
        <v>0</v>
      </c>
      <c r="AJ31" s="75">
        <f t="shared" si="11"/>
        <v>62</v>
      </c>
      <c r="AK31" s="74">
        <v>0</v>
      </c>
      <c r="AL31" s="75">
        <v>59</v>
      </c>
      <c r="AM31" s="75">
        <v>3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f t="shared" si="12"/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f t="shared" si="13"/>
        <v>34</v>
      </c>
      <c r="BA31" s="75">
        <v>34</v>
      </c>
      <c r="BB31" s="75">
        <v>0</v>
      </c>
      <c r="BC31" s="75">
        <v>0</v>
      </c>
    </row>
    <row r="32" spans="1:55" s="59" customFormat="1" ht="12" customHeight="1">
      <c r="A32" s="68" t="s">
        <v>85</v>
      </c>
      <c r="B32" s="117" t="s">
        <v>137</v>
      </c>
      <c r="C32" s="68" t="s">
        <v>138</v>
      </c>
      <c r="D32" s="75">
        <f t="shared" si="2"/>
        <v>1665</v>
      </c>
      <c r="E32" s="75">
        <f t="shared" si="3"/>
        <v>0</v>
      </c>
      <c r="F32" s="75">
        <v>0</v>
      </c>
      <c r="G32" s="75">
        <v>0</v>
      </c>
      <c r="H32" s="75">
        <f t="shared" si="4"/>
        <v>76</v>
      </c>
      <c r="I32" s="75">
        <v>76</v>
      </c>
      <c r="J32" s="75">
        <v>0</v>
      </c>
      <c r="K32" s="75">
        <f t="shared" si="5"/>
        <v>1589</v>
      </c>
      <c r="L32" s="75">
        <v>0</v>
      </c>
      <c r="M32" s="75">
        <v>1589</v>
      </c>
      <c r="N32" s="75">
        <f t="shared" si="6"/>
        <v>1665</v>
      </c>
      <c r="O32" s="75">
        <f t="shared" si="7"/>
        <v>76</v>
      </c>
      <c r="P32" s="75">
        <v>76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f t="shared" si="8"/>
        <v>1589</v>
      </c>
      <c r="W32" s="75">
        <v>1589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f t="shared" si="9"/>
        <v>0</v>
      </c>
      <c r="AD32" s="75">
        <v>0</v>
      </c>
      <c r="AE32" s="75">
        <v>0</v>
      </c>
      <c r="AF32" s="75">
        <f t="shared" si="10"/>
        <v>2</v>
      </c>
      <c r="AG32" s="75">
        <v>2</v>
      </c>
      <c r="AH32" s="75">
        <v>0</v>
      </c>
      <c r="AI32" s="75">
        <v>0</v>
      </c>
      <c r="AJ32" s="75">
        <f t="shared" si="11"/>
        <v>40</v>
      </c>
      <c r="AK32" s="75">
        <v>0</v>
      </c>
      <c r="AL32" s="75">
        <v>38</v>
      </c>
      <c r="AM32" s="75">
        <v>2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f t="shared" si="12"/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f t="shared" si="13"/>
        <v>22</v>
      </c>
      <c r="BA32" s="75">
        <v>22</v>
      </c>
      <c r="BB32" s="75">
        <v>0</v>
      </c>
      <c r="BC32" s="75">
        <v>0</v>
      </c>
    </row>
    <row r="33" spans="1:55" s="59" customFormat="1" ht="12" customHeight="1">
      <c r="A33" s="68" t="s">
        <v>220</v>
      </c>
      <c r="B33" s="117" t="s">
        <v>227</v>
      </c>
      <c r="C33" s="68" t="s">
        <v>228</v>
      </c>
      <c r="D33" s="75">
        <f t="shared" si="2"/>
        <v>1671</v>
      </c>
      <c r="E33" s="75">
        <f t="shared" si="3"/>
        <v>0</v>
      </c>
      <c r="F33" s="75">
        <v>0</v>
      </c>
      <c r="G33" s="75">
        <v>0</v>
      </c>
      <c r="H33" s="75">
        <f t="shared" si="4"/>
        <v>249</v>
      </c>
      <c r="I33" s="75">
        <v>249</v>
      </c>
      <c r="J33" s="75">
        <v>0</v>
      </c>
      <c r="K33" s="75">
        <f t="shared" si="5"/>
        <v>1422</v>
      </c>
      <c r="L33" s="75">
        <v>0</v>
      </c>
      <c r="M33" s="75">
        <v>1422</v>
      </c>
      <c r="N33" s="75">
        <f t="shared" si="6"/>
        <v>1671</v>
      </c>
      <c r="O33" s="75">
        <f t="shared" si="7"/>
        <v>249</v>
      </c>
      <c r="P33" s="75">
        <v>249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f t="shared" si="8"/>
        <v>1422</v>
      </c>
      <c r="W33" s="75">
        <v>1422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f t="shared" si="9"/>
        <v>0</v>
      </c>
      <c r="AD33" s="75">
        <v>0</v>
      </c>
      <c r="AE33" s="75">
        <v>0</v>
      </c>
      <c r="AF33" s="75">
        <f t="shared" si="10"/>
        <v>2</v>
      </c>
      <c r="AG33" s="75">
        <v>2</v>
      </c>
      <c r="AH33" s="75">
        <v>0</v>
      </c>
      <c r="AI33" s="75">
        <v>0</v>
      </c>
      <c r="AJ33" s="75">
        <f t="shared" si="11"/>
        <v>40</v>
      </c>
      <c r="AK33" s="74">
        <v>0</v>
      </c>
      <c r="AL33" s="75">
        <v>38</v>
      </c>
      <c r="AM33" s="75">
        <v>2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f t="shared" si="12"/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f t="shared" si="13"/>
        <v>22</v>
      </c>
      <c r="BA33" s="75">
        <v>22</v>
      </c>
      <c r="BB33" s="75">
        <v>0</v>
      </c>
      <c r="BC33" s="75">
        <v>0</v>
      </c>
    </row>
    <row r="34" spans="1:55" s="59" customFormat="1" ht="12" customHeight="1">
      <c r="A34" s="68" t="s">
        <v>229</v>
      </c>
      <c r="B34" s="117" t="s">
        <v>230</v>
      </c>
      <c r="C34" s="68" t="s">
        <v>231</v>
      </c>
      <c r="D34" s="75">
        <f t="shared" si="2"/>
        <v>3404</v>
      </c>
      <c r="E34" s="75">
        <f t="shared" si="3"/>
        <v>0</v>
      </c>
      <c r="F34" s="75">
        <v>0</v>
      </c>
      <c r="G34" s="75">
        <v>0</v>
      </c>
      <c r="H34" s="75">
        <f t="shared" si="4"/>
        <v>280</v>
      </c>
      <c r="I34" s="75">
        <v>280</v>
      </c>
      <c r="J34" s="75">
        <v>0</v>
      </c>
      <c r="K34" s="75">
        <f t="shared" si="5"/>
        <v>3124</v>
      </c>
      <c r="L34" s="75">
        <v>0</v>
      </c>
      <c r="M34" s="75">
        <v>3124</v>
      </c>
      <c r="N34" s="75">
        <f t="shared" si="6"/>
        <v>3404</v>
      </c>
      <c r="O34" s="75">
        <f t="shared" si="7"/>
        <v>280</v>
      </c>
      <c r="P34" s="75">
        <v>280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f t="shared" si="8"/>
        <v>3124</v>
      </c>
      <c r="W34" s="75">
        <v>3124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f t="shared" si="9"/>
        <v>0</v>
      </c>
      <c r="AD34" s="75">
        <v>0</v>
      </c>
      <c r="AE34" s="75">
        <v>0</v>
      </c>
      <c r="AF34" s="75">
        <f t="shared" si="10"/>
        <v>3</v>
      </c>
      <c r="AG34" s="75">
        <v>3</v>
      </c>
      <c r="AH34" s="75">
        <v>0</v>
      </c>
      <c r="AI34" s="75">
        <v>0</v>
      </c>
      <c r="AJ34" s="75">
        <f t="shared" si="11"/>
        <v>81</v>
      </c>
      <c r="AK34" s="74">
        <v>0</v>
      </c>
      <c r="AL34" s="75">
        <v>78</v>
      </c>
      <c r="AM34" s="75">
        <v>3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f t="shared" si="12"/>
        <v>1</v>
      </c>
      <c r="AU34" s="75">
        <v>0</v>
      </c>
      <c r="AV34" s="75">
        <v>0</v>
      </c>
      <c r="AW34" s="75">
        <v>1</v>
      </c>
      <c r="AX34" s="75">
        <v>0</v>
      </c>
      <c r="AY34" s="75">
        <v>0</v>
      </c>
      <c r="AZ34" s="75">
        <f t="shared" si="13"/>
        <v>45</v>
      </c>
      <c r="BA34" s="75">
        <v>45</v>
      </c>
      <c r="BB34" s="75">
        <v>0</v>
      </c>
      <c r="BC34" s="75">
        <v>0</v>
      </c>
    </row>
    <row r="35" spans="1:55" s="59" customFormat="1" ht="12" customHeight="1">
      <c r="A35" s="68" t="s">
        <v>220</v>
      </c>
      <c r="B35" s="117" t="s">
        <v>232</v>
      </c>
      <c r="C35" s="68" t="s">
        <v>233</v>
      </c>
      <c r="D35" s="75">
        <f t="shared" si="2"/>
        <v>2944</v>
      </c>
      <c r="E35" s="75">
        <f t="shared" si="3"/>
        <v>0</v>
      </c>
      <c r="F35" s="75">
        <v>0</v>
      </c>
      <c r="G35" s="75">
        <v>0</v>
      </c>
      <c r="H35" s="75">
        <f t="shared" si="4"/>
        <v>238</v>
      </c>
      <c r="I35" s="75">
        <v>238</v>
      </c>
      <c r="J35" s="75">
        <v>0</v>
      </c>
      <c r="K35" s="75">
        <f t="shared" si="5"/>
        <v>2706</v>
      </c>
      <c r="L35" s="75">
        <v>0</v>
      </c>
      <c r="M35" s="75">
        <v>2706</v>
      </c>
      <c r="N35" s="75">
        <f t="shared" si="6"/>
        <v>2944</v>
      </c>
      <c r="O35" s="75">
        <f t="shared" si="7"/>
        <v>238</v>
      </c>
      <c r="P35" s="75">
        <v>238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f t="shared" si="8"/>
        <v>2706</v>
      </c>
      <c r="W35" s="75">
        <v>2706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f t="shared" si="9"/>
        <v>0</v>
      </c>
      <c r="AD35" s="75">
        <v>0</v>
      </c>
      <c r="AE35" s="75">
        <v>0</v>
      </c>
      <c r="AF35" s="75">
        <f t="shared" si="10"/>
        <v>3</v>
      </c>
      <c r="AG35" s="75">
        <v>3</v>
      </c>
      <c r="AH35" s="75">
        <v>0</v>
      </c>
      <c r="AI35" s="75">
        <v>0</v>
      </c>
      <c r="AJ35" s="75">
        <f t="shared" si="11"/>
        <v>71</v>
      </c>
      <c r="AK35" s="75">
        <v>0</v>
      </c>
      <c r="AL35" s="75">
        <v>68</v>
      </c>
      <c r="AM35" s="75">
        <v>3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2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f t="shared" si="13"/>
        <v>39</v>
      </c>
      <c r="BA35" s="75">
        <v>39</v>
      </c>
      <c r="BB35" s="75">
        <v>0</v>
      </c>
      <c r="BC35" s="75">
        <v>0</v>
      </c>
    </row>
    <row r="36" spans="1:55" s="59" customFormat="1" ht="12" customHeight="1">
      <c r="A36" s="68" t="s">
        <v>234</v>
      </c>
      <c r="B36" s="117" t="s">
        <v>235</v>
      </c>
      <c r="C36" s="68" t="s">
        <v>236</v>
      </c>
      <c r="D36" s="75">
        <f t="shared" si="2"/>
        <v>9255</v>
      </c>
      <c r="E36" s="75">
        <f t="shared" si="3"/>
        <v>0</v>
      </c>
      <c r="F36" s="75">
        <v>0</v>
      </c>
      <c r="G36" s="75">
        <v>0</v>
      </c>
      <c r="H36" s="75">
        <f t="shared" si="4"/>
        <v>376</v>
      </c>
      <c r="I36" s="75">
        <v>376</v>
      </c>
      <c r="J36" s="75">
        <v>0</v>
      </c>
      <c r="K36" s="75">
        <f t="shared" si="5"/>
        <v>8879</v>
      </c>
      <c r="L36" s="75">
        <v>0</v>
      </c>
      <c r="M36" s="75">
        <v>8879</v>
      </c>
      <c r="N36" s="75">
        <f t="shared" si="6"/>
        <v>9255</v>
      </c>
      <c r="O36" s="75">
        <f t="shared" si="7"/>
        <v>376</v>
      </c>
      <c r="P36" s="75">
        <v>376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f t="shared" si="8"/>
        <v>8879</v>
      </c>
      <c r="W36" s="75">
        <v>8879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f t="shared" si="9"/>
        <v>0</v>
      </c>
      <c r="AD36" s="75">
        <v>0</v>
      </c>
      <c r="AE36" s="75">
        <v>0</v>
      </c>
      <c r="AF36" s="75">
        <f t="shared" si="10"/>
        <v>510</v>
      </c>
      <c r="AG36" s="75">
        <v>510</v>
      </c>
      <c r="AH36" s="75">
        <v>0</v>
      </c>
      <c r="AI36" s="75">
        <v>0</v>
      </c>
      <c r="AJ36" s="75">
        <f t="shared" si="11"/>
        <v>510</v>
      </c>
      <c r="AK36" s="74">
        <v>0</v>
      </c>
      <c r="AL36" s="75">
        <v>0</v>
      </c>
      <c r="AM36" s="75">
        <v>510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f t="shared" si="12"/>
        <v>69</v>
      </c>
      <c r="AU36" s="75">
        <v>0</v>
      </c>
      <c r="AV36" s="75">
        <v>0</v>
      </c>
      <c r="AW36" s="75">
        <v>69</v>
      </c>
      <c r="AX36" s="75">
        <v>0</v>
      </c>
      <c r="AY36" s="75">
        <v>0</v>
      </c>
      <c r="AZ36" s="75">
        <f t="shared" si="13"/>
        <v>0</v>
      </c>
      <c r="BA36" s="75">
        <v>0</v>
      </c>
      <c r="BB36" s="75">
        <v>0</v>
      </c>
      <c r="BC36" s="75">
        <v>0</v>
      </c>
    </row>
    <row r="37" spans="1:55" s="59" customFormat="1" ht="12" customHeight="1">
      <c r="A37" s="68" t="s">
        <v>234</v>
      </c>
      <c r="B37" s="117" t="s">
        <v>237</v>
      </c>
      <c r="C37" s="68" t="s">
        <v>238</v>
      </c>
      <c r="D37" s="75">
        <f t="shared" si="2"/>
        <v>4492</v>
      </c>
      <c r="E37" s="75">
        <f t="shared" si="3"/>
        <v>0</v>
      </c>
      <c r="F37" s="75">
        <v>0</v>
      </c>
      <c r="G37" s="75">
        <v>0</v>
      </c>
      <c r="H37" s="75">
        <f t="shared" si="4"/>
        <v>200</v>
      </c>
      <c r="I37" s="75">
        <v>200</v>
      </c>
      <c r="J37" s="75">
        <v>0</v>
      </c>
      <c r="K37" s="75">
        <f t="shared" si="5"/>
        <v>4292</v>
      </c>
      <c r="L37" s="75">
        <v>0</v>
      </c>
      <c r="M37" s="75">
        <v>4292</v>
      </c>
      <c r="N37" s="75">
        <f t="shared" si="6"/>
        <v>4492</v>
      </c>
      <c r="O37" s="75">
        <f t="shared" si="7"/>
        <v>200</v>
      </c>
      <c r="P37" s="75">
        <v>200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f t="shared" si="8"/>
        <v>4292</v>
      </c>
      <c r="W37" s="75">
        <v>4292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f t="shared" si="9"/>
        <v>0</v>
      </c>
      <c r="AD37" s="75">
        <v>0</v>
      </c>
      <c r="AE37" s="75">
        <v>0</v>
      </c>
      <c r="AF37" s="75">
        <f t="shared" si="10"/>
        <v>5</v>
      </c>
      <c r="AG37" s="75">
        <v>5</v>
      </c>
      <c r="AH37" s="75">
        <v>0</v>
      </c>
      <c r="AI37" s="75">
        <v>0</v>
      </c>
      <c r="AJ37" s="75">
        <f t="shared" si="11"/>
        <v>108</v>
      </c>
      <c r="AK37" s="75">
        <v>0</v>
      </c>
      <c r="AL37" s="75">
        <v>103</v>
      </c>
      <c r="AM37" s="75">
        <v>5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2"/>
        <v>1</v>
      </c>
      <c r="AU37" s="75">
        <v>0</v>
      </c>
      <c r="AV37" s="75">
        <v>0</v>
      </c>
      <c r="AW37" s="75">
        <v>1</v>
      </c>
      <c r="AX37" s="75">
        <v>0</v>
      </c>
      <c r="AY37" s="75">
        <v>0</v>
      </c>
      <c r="AZ37" s="75">
        <f t="shared" si="13"/>
        <v>60</v>
      </c>
      <c r="BA37" s="75">
        <v>60</v>
      </c>
      <c r="BB37" s="75">
        <v>0</v>
      </c>
      <c r="BC37" s="75">
        <v>0</v>
      </c>
    </row>
    <row r="38" spans="1:55" s="59" customFormat="1" ht="12" customHeight="1">
      <c r="A38" s="68" t="s">
        <v>85</v>
      </c>
      <c r="B38" s="117" t="s">
        <v>149</v>
      </c>
      <c r="C38" s="68" t="s">
        <v>150</v>
      </c>
      <c r="D38" s="75">
        <f t="shared" si="2"/>
        <v>4658</v>
      </c>
      <c r="E38" s="75">
        <f t="shared" si="3"/>
        <v>0</v>
      </c>
      <c r="F38" s="75">
        <v>0</v>
      </c>
      <c r="G38" s="75">
        <v>0</v>
      </c>
      <c r="H38" s="75">
        <f t="shared" si="4"/>
        <v>252</v>
      </c>
      <c r="I38" s="75">
        <v>252</v>
      </c>
      <c r="J38" s="75">
        <v>0</v>
      </c>
      <c r="K38" s="75">
        <f t="shared" si="5"/>
        <v>4406</v>
      </c>
      <c r="L38" s="75">
        <v>0</v>
      </c>
      <c r="M38" s="75">
        <v>4406</v>
      </c>
      <c r="N38" s="75">
        <f t="shared" si="6"/>
        <v>4658</v>
      </c>
      <c r="O38" s="75">
        <f t="shared" si="7"/>
        <v>252</v>
      </c>
      <c r="P38" s="75">
        <v>252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f t="shared" si="8"/>
        <v>4406</v>
      </c>
      <c r="W38" s="75">
        <v>4406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f t="shared" si="9"/>
        <v>0</v>
      </c>
      <c r="AD38" s="75">
        <v>0</v>
      </c>
      <c r="AE38" s="75">
        <v>0</v>
      </c>
      <c r="AF38" s="75">
        <f t="shared" si="10"/>
        <v>5</v>
      </c>
      <c r="AG38" s="75">
        <v>5</v>
      </c>
      <c r="AH38" s="75">
        <v>0</v>
      </c>
      <c r="AI38" s="75">
        <v>0</v>
      </c>
      <c r="AJ38" s="75">
        <f t="shared" si="11"/>
        <v>112</v>
      </c>
      <c r="AK38" s="75">
        <v>0</v>
      </c>
      <c r="AL38" s="75">
        <v>107</v>
      </c>
      <c r="AM38" s="75">
        <v>5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2"/>
        <v>1</v>
      </c>
      <c r="AU38" s="75">
        <v>0</v>
      </c>
      <c r="AV38" s="75">
        <v>0</v>
      </c>
      <c r="AW38" s="75">
        <v>1</v>
      </c>
      <c r="AX38" s="75">
        <v>0</v>
      </c>
      <c r="AY38" s="75">
        <v>0</v>
      </c>
      <c r="AZ38" s="75">
        <f t="shared" si="13"/>
        <v>62</v>
      </c>
      <c r="BA38" s="75">
        <v>62</v>
      </c>
      <c r="BB38" s="75">
        <v>0</v>
      </c>
      <c r="BC38" s="75">
        <v>0</v>
      </c>
    </row>
    <row r="39" spans="1:55" s="59" customFormat="1" ht="12" customHeight="1">
      <c r="A39" s="68" t="s">
        <v>197</v>
      </c>
      <c r="B39" s="117" t="s">
        <v>239</v>
      </c>
      <c r="C39" s="68" t="s">
        <v>240</v>
      </c>
      <c r="D39" s="75">
        <f t="shared" si="2"/>
        <v>4141</v>
      </c>
      <c r="E39" s="75">
        <f t="shared" si="3"/>
        <v>4141</v>
      </c>
      <c r="F39" s="75">
        <v>563</v>
      </c>
      <c r="G39" s="75">
        <v>3578</v>
      </c>
      <c r="H39" s="75">
        <f t="shared" si="4"/>
        <v>0</v>
      </c>
      <c r="I39" s="75">
        <v>0</v>
      </c>
      <c r="J39" s="75">
        <v>0</v>
      </c>
      <c r="K39" s="75">
        <f t="shared" si="5"/>
        <v>0</v>
      </c>
      <c r="L39" s="75">
        <v>0</v>
      </c>
      <c r="M39" s="75">
        <v>0</v>
      </c>
      <c r="N39" s="75">
        <f t="shared" si="6"/>
        <v>4141</v>
      </c>
      <c r="O39" s="75">
        <f t="shared" si="7"/>
        <v>563</v>
      </c>
      <c r="P39" s="75">
        <v>563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f t="shared" si="8"/>
        <v>3578</v>
      </c>
      <c r="W39" s="75">
        <v>3578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f t="shared" si="9"/>
        <v>0</v>
      </c>
      <c r="AD39" s="75">
        <v>0</v>
      </c>
      <c r="AE39" s="75">
        <v>0</v>
      </c>
      <c r="AF39" s="75">
        <f t="shared" si="10"/>
        <v>10</v>
      </c>
      <c r="AG39" s="75">
        <v>10</v>
      </c>
      <c r="AH39" s="75">
        <v>0</v>
      </c>
      <c r="AI39" s="75">
        <v>0</v>
      </c>
      <c r="AJ39" s="75">
        <f t="shared" si="11"/>
        <v>115</v>
      </c>
      <c r="AK39" s="75">
        <v>115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f t="shared" si="12"/>
        <v>10</v>
      </c>
      <c r="AU39" s="75">
        <v>10</v>
      </c>
      <c r="AV39" s="75">
        <v>0</v>
      </c>
      <c r="AW39" s="75">
        <v>0</v>
      </c>
      <c r="AX39" s="75">
        <v>0</v>
      </c>
      <c r="AY39" s="75">
        <v>0</v>
      </c>
      <c r="AZ39" s="75">
        <f t="shared" si="13"/>
        <v>0</v>
      </c>
      <c r="BA39" s="75">
        <v>0</v>
      </c>
      <c r="BB39" s="75">
        <v>0</v>
      </c>
      <c r="BC39" s="75">
        <v>0</v>
      </c>
    </row>
    <row r="40" spans="1:55" s="59" customFormat="1" ht="12" customHeight="1">
      <c r="A40" s="68" t="s">
        <v>197</v>
      </c>
      <c r="B40" s="117" t="s">
        <v>241</v>
      </c>
      <c r="C40" s="68" t="s">
        <v>242</v>
      </c>
      <c r="D40" s="75">
        <f t="shared" si="2"/>
        <v>236</v>
      </c>
      <c r="E40" s="75">
        <f t="shared" si="3"/>
        <v>0</v>
      </c>
      <c r="F40" s="75">
        <v>0</v>
      </c>
      <c r="G40" s="75">
        <v>0</v>
      </c>
      <c r="H40" s="75">
        <f t="shared" si="4"/>
        <v>236</v>
      </c>
      <c r="I40" s="75">
        <v>37</v>
      </c>
      <c r="J40" s="75">
        <v>199</v>
      </c>
      <c r="K40" s="75">
        <f t="shared" si="5"/>
        <v>0</v>
      </c>
      <c r="L40" s="75">
        <v>0</v>
      </c>
      <c r="M40" s="75">
        <v>0</v>
      </c>
      <c r="N40" s="75">
        <f t="shared" si="6"/>
        <v>236</v>
      </c>
      <c r="O40" s="75">
        <f t="shared" si="7"/>
        <v>37</v>
      </c>
      <c r="P40" s="75">
        <v>37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f t="shared" si="8"/>
        <v>199</v>
      </c>
      <c r="W40" s="75">
        <v>199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f t="shared" si="9"/>
        <v>0</v>
      </c>
      <c r="AD40" s="75">
        <v>0</v>
      </c>
      <c r="AE40" s="75">
        <v>0</v>
      </c>
      <c r="AF40" s="75">
        <f t="shared" si="10"/>
        <v>7</v>
      </c>
      <c r="AG40" s="75">
        <v>7</v>
      </c>
      <c r="AH40" s="75">
        <v>0</v>
      </c>
      <c r="AI40" s="75">
        <v>0</v>
      </c>
      <c r="AJ40" s="75">
        <f t="shared" si="11"/>
        <v>7</v>
      </c>
      <c r="AK40" s="75">
        <v>0</v>
      </c>
      <c r="AL40" s="75">
        <v>0</v>
      </c>
      <c r="AM40" s="75">
        <v>7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t="shared" si="12"/>
        <v>1</v>
      </c>
      <c r="AU40" s="75">
        <v>0</v>
      </c>
      <c r="AV40" s="75">
        <v>0</v>
      </c>
      <c r="AW40" s="75">
        <v>1</v>
      </c>
      <c r="AX40" s="75">
        <v>0</v>
      </c>
      <c r="AY40" s="75">
        <v>0</v>
      </c>
      <c r="AZ40" s="75">
        <f t="shared" si="13"/>
        <v>0</v>
      </c>
      <c r="BA40" s="75">
        <v>0</v>
      </c>
      <c r="BB40" s="75">
        <v>0</v>
      </c>
      <c r="BC40" s="75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243</v>
      </c>
      <c r="C2" s="126" t="s">
        <v>86</v>
      </c>
      <c r="D2" s="123" t="s">
        <v>244</v>
      </c>
      <c r="E2" s="3"/>
      <c r="F2" s="3"/>
      <c r="G2" s="3"/>
      <c r="H2" s="3"/>
      <c r="I2" s="3"/>
      <c r="J2" s="3"/>
      <c r="K2" s="3"/>
      <c r="L2" s="3" t="str">
        <f>LEFT(C2,2)</f>
        <v>14</v>
      </c>
      <c r="M2" s="3" t="str">
        <f>IF(L2&lt;&gt;"",VLOOKUP(L2,$AI$6:$AJ$52,2,FALSE),"-")</f>
        <v>神奈川県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40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245</v>
      </c>
      <c r="G6" s="160"/>
      <c r="H6" s="38" t="s">
        <v>246</v>
      </c>
      <c r="I6" s="38" t="s">
        <v>247</v>
      </c>
      <c r="J6" s="38" t="s">
        <v>248</v>
      </c>
      <c r="K6" s="5" t="s">
        <v>249</v>
      </c>
      <c r="L6" s="15" t="s">
        <v>250</v>
      </c>
      <c r="M6" s="39" t="s">
        <v>251</v>
      </c>
      <c r="AF6" s="11">
        <f>+'水洗化人口等'!B6</f>
        <v>0</v>
      </c>
      <c r="AG6" s="11">
        <v>6</v>
      </c>
      <c r="AI6" s="42" t="s">
        <v>252</v>
      </c>
      <c r="AJ6" s="3" t="s">
        <v>53</v>
      </c>
    </row>
    <row r="7" spans="2:36" ht="16.5" customHeight="1">
      <c r="B7" s="161" t="s">
        <v>253</v>
      </c>
      <c r="C7" s="6" t="s">
        <v>254</v>
      </c>
      <c r="D7" s="16">
        <f>AD7</f>
        <v>49377</v>
      </c>
      <c r="F7" s="169" t="s">
        <v>255</v>
      </c>
      <c r="G7" s="7" t="s">
        <v>172</v>
      </c>
      <c r="H7" s="17">
        <f aca="true" t="shared" si="0" ref="H7:H12">AD14</f>
        <v>25678</v>
      </c>
      <c r="I7" s="17">
        <f aca="true" t="shared" si="1" ref="I7:I12">AD24</f>
        <v>156261</v>
      </c>
      <c r="J7" s="17">
        <f aca="true" t="shared" si="2" ref="J7:J12">SUM(H7:I7)</f>
        <v>181939</v>
      </c>
      <c r="K7" s="18">
        <f aca="true" t="shared" si="3" ref="K7:K12">IF(J$13&gt;0,J7/J$13,0)</f>
        <v>0.49358664807409536</v>
      </c>
      <c r="L7" s="19">
        <f>AD34</f>
        <v>4582</v>
      </c>
      <c r="M7" s="20">
        <f>AD37</f>
        <v>900</v>
      </c>
      <c r="AA7" s="4" t="s">
        <v>254</v>
      </c>
      <c r="AB7" s="45" t="s">
        <v>256</v>
      </c>
      <c r="AC7" s="45" t="s">
        <v>257</v>
      </c>
      <c r="AD7" s="11">
        <f aca="true" ca="1" t="shared" si="4" ref="AD7:AD53">IF(AD$2=0,INDIRECT(AB7&amp;"!"&amp;AC7&amp;$AG$2),0)</f>
        <v>49377</v>
      </c>
      <c r="AF7" s="42" t="str">
        <f>+'水洗化人口等'!B7</f>
        <v>14000</v>
      </c>
      <c r="AG7" s="11">
        <v>7</v>
      </c>
      <c r="AI7" s="42" t="s">
        <v>258</v>
      </c>
      <c r="AJ7" s="3" t="s">
        <v>52</v>
      </c>
    </row>
    <row r="8" spans="2:36" ht="16.5" customHeight="1">
      <c r="B8" s="162"/>
      <c r="C8" s="7" t="s">
        <v>69</v>
      </c>
      <c r="D8" s="21">
        <f>AD8</f>
        <v>107</v>
      </c>
      <c r="F8" s="170"/>
      <c r="G8" s="7" t="s">
        <v>174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256</v>
      </c>
      <c r="AC8" s="45" t="s">
        <v>259</v>
      </c>
      <c r="AD8" s="11">
        <f ca="1" t="shared" si="4"/>
        <v>107</v>
      </c>
      <c r="AF8" s="42" t="str">
        <f>+'水洗化人口等'!B8</f>
        <v>14100</v>
      </c>
      <c r="AG8" s="11">
        <v>8</v>
      </c>
      <c r="AI8" s="42" t="s">
        <v>260</v>
      </c>
      <c r="AJ8" s="3" t="s">
        <v>51</v>
      </c>
    </row>
    <row r="9" spans="2:36" ht="16.5" customHeight="1">
      <c r="B9" s="163"/>
      <c r="C9" s="8" t="s">
        <v>261</v>
      </c>
      <c r="D9" s="22">
        <f>SUM(D7:D8)</f>
        <v>49484</v>
      </c>
      <c r="F9" s="170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262</v>
      </c>
      <c r="AB9" s="45" t="s">
        <v>256</v>
      </c>
      <c r="AC9" s="45" t="s">
        <v>263</v>
      </c>
      <c r="AD9" s="11">
        <f ca="1" t="shared" si="4"/>
        <v>8449780</v>
      </c>
      <c r="AF9" s="42" t="str">
        <f>+'水洗化人口等'!B9</f>
        <v>14130</v>
      </c>
      <c r="AG9" s="11">
        <v>9</v>
      </c>
      <c r="AI9" s="42" t="s">
        <v>264</v>
      </c>
      <c r="AJ9" s="3" t="s">
        <v>50</v>
      </c>
    </row>
    <row r="10" spans="2:36" ht="16.5" customHeight="1">
      <c r="B10" s="164" t="s">
        <v>265</v>
      </c>
      <c r="C10" s="124" t="s">
        <v>262</v>
      </c>
      <c r="D10" s="21">
        <f>AD9</f>
        <v>8449780</v>
      </c>
      <c r="F10" s="170"/>
      <c r="G10" s="7" t="s">
        <v>187</v>
      </c>
      <c r="H10" s="17">
        <f t="shared" si="0"/>
        <v>29745</v>
      </c>
      <c r="I10" s="17">
        <f t="shared" si="1"/>
        <v>156922</v>
      </c>
      <c r="J10" s="17">
        <f t="shared" si="2"/>
        <v>186667</v>
      </c>
      <c r="K10" s="18">
        <f t="shared" si="3"/>
        <v>0.5064133519259046</v>
      </c>
      <c r="L10" s="23" t="s">
        <v>266</v>
      </c>
      <c r="M10" s="24" t="s">
        <v>266</v>
      </c>
      <c r="AA10" s="4" t="s">
        <v>267</v>
      </c>
      <c r="AB10" s="45" t="s">
        <v>256</v>
      </c>
      <c r="AC10" s="45" t="s">
        <v>268</v>
      </c>
      <c r="AD10" s="11">
        <f ca="1" t="shared" si="4"/>
        <v>0</v>
      </c>
      <c r="AF10" s="42" t="str">
        <f>+'水洗化人口等'!B10</f>
        <v>14150</v>
      </c>
      <c r="AG10" s="11">
        <v>10</v>
      </c>
      <c r="AI10" s="42" t="s">
        <v>269</v>
      </c>
      <c r="AJ10" s="3" t="s">
        <v>49</v>
      </c>
    </row>
    <row r="11" spans="2:36" ht="16.5" customHeight="1">
      <c r="B11" s="165"/>
      <c r="C11" s="7" t="s">
        <v>267</v>
      </c>
      <c r="D11" s="21">
        <f>AD10</f>
        <v>0</v>
      </c>
      <c r="F11" s="170"/>
      <c r="G11" s="7" t="s">
        <v>189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266</v>
      </c>
      <c r="M11" s="24" t="s">
        <v>266</v>
      </c>
      <c r="AA11" s="4" t="s">
        <v>270</v>
      </c>
      <c r="AB11" s="45" t="s">
        <v>256</v>
      </c>
      <c r="AC11" s="45" t="s">
        <v>271</v>
      </c>
      <c r="AD11" s="11">
        <f ca="1" t="shared" si="4"/>
        <v>468610</v>
      </c>
      <c r="AF11" s="42" t="str">
        <f>+'水洗化人口等'!B11</f>
        <v>14201</v>
      </c>
      <c r="AG11" s="11">
        <v>11</v>
      </c>
      <c r="AI11" s="42" t="s">
        <v>272</v>
      </c>
      <c r="AJ11" s="3" t="s">
        <v>48</v>
      </c>
    </row>
    <row r="12" spans="2:36" ht="16.5" customHeight="1">
      <c r="B12" s="165"/>
      <c r="C12" s="7" t="s">
        <v>270</v>
      </c>
      <c r="D12" s="21">
        <f>AD11</f>
        <v>468610</v>
      </c>
      <c r="F12" s="170"/>
      <c r="G12" s="7" t="s">
        <v>191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266</v>
      </c>
      <c r="M12" s="24" t="s">
        <v>266</v>
      </c>
      <c r="AA12" s="4" t="s">
        <v>273</v>
      </c>
      <c r="AB12" s="45" t="s">
        <v>256</v>
      </c>
      <c r="AC12" s="45" t="s">
        <v>274</v>
      </c>
      <c r="AD12" s="11">
        <f ca="1" t="shared" si="4"/>
        <v>146195</v>
      </c>
      <c r="AF12" s="42" t="str">
        <f>+'水洗化人口等'!B12</f>
        <v>14203</v>
      </c>
      <c r="AG12" s="11">
        <v>12</v>
      </c>
      <c r="AI12" s="42" t="s">
        <v>275</v>
      </c>
      <c r="AJ12" s="3" t="s">
        <v>47</v>
      </c>
    </row>
    <row r="13" spans="2:36" ht="16.5" customHeight="1">
      <c r="B13" s="166"/>
      <c r="C13" s="8" t="s">
        <v>261</v>
      </c>
      <c r="D13" s="22">
        <f>SUM(D10:D12)</f>
        <v>8918390</v>
      </c>
      <c r="F13" s="171"/>
      <c r="G13" s="7" t="s">
        <v>261</v>
      </c>
      <c r="H13" s="17">
        <f>SUM(H7:H12)</f>
        <v>55423</v>
      </c>
      <c r="I13" s="17">
        <f>SUM(I7:I12)</f>
        <v>313183</v>
      </c>
      <c r="J13" s="17">
        <f>SUM(J7:J12)</f>
        <v>368606</v>
      </c>
      <c r="K13" s="18">
        <v>1</v>
      </c>
      <c r="L13" s="23" t="s">
        <v>266</v>
      </c>
      <c r="M13" s="24" t="s">
        <v>266</v>
      </c>
      <c r="AA13" s="4" t="s">
        <v>60</v>
      </c>
      <c r="AB13" s="45" t="s">
        <v>256</v>
      </c>
      <c r="AC13" s="45" t="s">
        <v>276</v>
      </c>
      <c r="AD13" s="11">
        <f ca="1" t="shared" si="4"/>
        <v>168341</v>
      </c>
      <c r="AF13" s="42" t="str">
        <f>+'水洗化人口等'!B13</f>
        <v>14204</v>
      </c>
      <c r="AG13" s="11">
        <v>13</v>
      </c>
      <c r="AI13" s="42" t="s">
        <v>277</v>
      </c>
      <c r="AJ13" s="3" t="s">
        <v>46</v>
      </c>
    </row>
    <row r="14" spans="2:36" ht="16.5" customHeight="1" thickBot="1">
      <c r="B14" s="167" t="s">
        <v>278</v>
      </c>
      <c r="C14" s="168"/>
      <c r="D14" s="25">
        <f>SUM(D9,D13)</f>
        <v>8967874</v>
      </c>
      <c r="F14" s="172" t="s">
        <v>279</v>
      </c>
      <c r="G14" s="173"/>
      <c r="H14" s="17">
        <f>AD20</f>
        <v>97</v>
      </c>
      <c r="I14" s="17">
        <f>AD30</f>
        <v>982</v>
      </c>
      <c r="J14" s="17">
        <f>SUM(H14:I14)</f>
        <v>1079</v>
      </c>
      <c r="K14" s="26" t="s">
        <v>266</v>
      </c>
      <c r="L14" s="23" t="s">
        <v>266</v>
      </c>
      <c r="M14" s="24" t="s">
        <v>266</v>
      </c>
      <c r="AA14" s="4" t="s">
        <v>172</v>
      </c>
      <c r="AB14" s="45" t="s">
        <v>280</v>
      </c>
      <c r="AC14" s="45" t="s">
        <v>274</v>
      </c>
      <c r="AD14" s="11">
        <f ca="1" t="shared" si="4"/>
        <v>25678</v>
      </c>
      <c r="AF14" s="42" t="str">
        <f>+'水洗化人口等'!B14</f>
        <v>14205</v>
      </c>
      <c r="AG14" s="11">
        <v>14</v>
      </c>
      <c r="AI14" s="42" t="s">
        <v>281</v>
      </c>
      <c r="AJ14" s="3" t="s">
        <v>45</v>
      </c>
    </row>
    <row r="15" spans="2:36" ht="16.5" customHeight="1" thickBot="1">
      <c r="B15" s="167" t="s">
        <v>60</v>
      </c>
      <c r="C15" s="168"/>
      <c r="D15" s="25">
        <f>AD13</f>
        <v>168341</v>
      </c>
      <c r="F15" s="167" t="s">
        <v>54</v>
      </c>
      <c r="G15" s="168"/>
      <c r="H15" s="27">
        <f>SUM(H13:H14)</f>
        <v>55520</v>
      </c>
      <c r="I15" s="27">
        <f>SUM(I13:I14)</f>
        <v>314165</v>
      </c>
      <c r="J15" s="27">
        <f>SUM(J13:J14)</f>
        <v>369685</v>
      </c>
      <c r="K15" s="28" t="s">
        <v>266</v>
      </c>
      <c r="L15" s="29">
        <f>SUM(L7:L9)</f>
        <v>4582</v>
      </c>
      <c r="M15" s="30">
        <f>SUM(M7:M9)</f>
        <v>900</v>
      </c>
      <c r="AA15" s="4" t="s">
        <v>174</v>
      </c>
      <c r="AB15" s="45" t="s">
        <v>280</v>
      </c>
      <c r="AC15" s="45" t="s">
        <v>282</v>
      </c>
      <c r="AD15" s="11">
        <f ca="1" t="shared" si="4"/>
        <v>0</v>
      </c>
      <c r="AF15" s="42" t="str">
        <f>+'水洗化人口等'!B15</f>
        <v>14206</v>
      </c>
      <c r="AG15" s="11">
        <v>15</v>
      </c>
      <c r="AI15" s="42" t="s">
        <v>283</v>
      </c>
      <c r="AJ15" s="3" t="s">
        <v>44</v>
      </c>
    </row>
    <row r="16" spans="2:36" ht="16.5" customHeight="1" thickBot="1">
      <c r="B16" s="125" t="s">
        <v>284</v>
      </c>
      <c r="AA16" s="4" t="s">
        <v>1</v>
      </c>
      <c r="AB16" s="45" t="s">
        <v>280</v>
      </c>
      <c r="AC16" s="45" t="s">
        <v>276</v>
      </c>
      <c r="AD16" s="11">
        <f ca="1" t="shared" si="4"/>
        <v>0</v>
      </c>
      <c r="AF16" s="42" t="str">
        <f>+'水洗化人口等'!B16</f>
        <v>14207</v>
      </c>
      <c r="AG16" s="11">
        <v>16</v>
      </c>
      <c r="AI16" s="42" t="s">
        <v>285</v>
      </c>
      <c r="AJ16" s="3" t="s">
        <v>43</v>
      </c>
    </row>
    <row r="17" spans="3:36" ht="16.5" customHeight="1" thickBot="1">
      <c r="C17" s="31">
        <f>AD12</f>
        <v>146195</v>
      </c>
      <c r="D17" s="4" t="s">
        <v>286</v>
      </c>
      <c r="J17" s="14"/>
      <c r="AA17" s="4" t="s">
        <v>187</v>
      </c>
      <c r="AB17" s="45" t="s">
        <v>280</v>
      </c>
      <c r="AC17" s="45" t="s">
        <v>287</v>
      </c>
      <c r="AD17" s="11">
        <f ca="1" t="shared" si="4"/>
        <v>29745</v>
      </c>
      <c r="AF17" s="42" t="str">
        <f>+'水洗化人口等'!B17</f>
        <v>14208</v>
      </c>
      <c r="AG17" s="11">
        <v>17</v>
      </c>
      <c r="AI17" s="42" t="s">
        <v>288</v>
      </c>
      <c r="AJ17" s="3" t="s">
        <v>42</v>
      </c>
    </row>
    <row r="18" spans="6:36" ht="30" customHeight="1">
      <c r="F18" s="159" t="s">
        <v>289</v>
      </c>
      <c r="G18" s="160"/>
      <c r="H18" s="38" t="s">
        <v>246</v>
      </c>
      <c r="I18" s="38" t="s">
        <v>247</v>
      </c>
      <c r="J18" s="41" t="s">
        <v>248</v>
      </c>
      <c r="AA18" s="4" t="s">
        <v>189</v>
      </c>
      <c r="AB18" s="45" t="s">
        <v>280</v>
      </c>
      <c r="AC18" s="45" t="s">
        <v>290</v>
      </c>
      <c r="AD18" s="11">
        <f ca="1" t="shared" si="4"/>
        <v>0</v>
      </c>
      <c r="AF18" s="42" t="str">
        <f>+'水洗化人口等'!B18</f>
        <v>14210</v>
      </c>
      <c r="AG18" s="11">
        <v>18</v>
      </c>
      <c r="AI18" s="42" t="s">
        <v>291</v>
      </c>
      <c r="AJ18" s="3" t="s">
        <v>41</v>
      </c>
    </row>
    <row r="19" spans="3:36" ht="16.5" customHeight="1">
      <c r="C19" s="40" t="s">
        <v>292</v>
      </c>
      <c r="D19" s="10">
        <f>IF(D$14&gt;0,D13/D$14,0)</f>
        <v>0.9944820812602854</v>
      </c>
      <c r="F19" s="172" t="s">
        <v>293</v>
      </c>
      <c r="G19" s="173"/>
      <c r="H19" s="17">
        <f>AD21</f>
        <v>22557</v>
      </c>
      <c r="I19" s="17">
        <f>AD31</f>
        <v>44569</v>
      </c>
      <c r="J19" s="21">
        <f>SUM(H19:I19)</f>
        <v>67126</v>
      </c>
      <c r="AA19" s="4" t="s">
        <v>191</v>
      </c>
      <c r="AB19" s="45" t="s">
        <v>280</v>
      </c>
      <c r="AC19" s="45" t="s">
        <v>294</v>
      </c>
      <c r="AD19" s="11">
        <f ca="1" t="shared" si="4"/>
        <v>0</v>
      </c>
      <c r="AF19" s="42" t="str">
        <f>+'水洗化人口等'!B19</f>
        <v>14211</v>
      </c>
      <c r="AG19" s="11">
        <v>19</v>
      </c>
      <c r="AI19" s="42" t="s">
        <v>295</v>
      </c>
      <c r="AJ19" s="3" t="s">
        <v>40</v>
      </c>
    </row>
    <row r="20" spans="3:36" ht="16.5" customHeight="1">
      <c r="C20" s="40" t="s">
        <v>296</v>
      </c>
      <c r="D20" s="10">
        <f>IF(D$14&gt;0,D9/D$14,0)</f>
        <v>0.005517918739714675</v>
      </c>
      <c r="F20" s="172" t="s">
        <v>297</v>
      </c>
      <c r="G20" s="173"/>
      <c r="H20" s="17">
        <f>AD22</f>
        <v>32678</v>
      </c>
      <c r="I20" s="17">
        <f>AD32</f>
        <v>85925</v>
      </c>
      <c r="J20" s="21">
        <f>SUM(H20:I20)</f>
        <v>118603</v>
      </c>
      <c r="AA20" s="4" t="s">
        <v>279</v>
      </c>
      <c r="AB20" s="45" t="s">
        <v>280</v>
      </c>
      <c r="AC20" s="45" t="s">
        <v>298</v>
      </c>
      <c r="AD20" s="11">
        <f ca="1" t="shared" si="4"/>
        <v>97</v>
      </c>
      <c r="AF20" s="42" t="str">
        <f>+'水洗化人口等'!B20</f>
        <v>14212</v>
      </c>
      <c r="AG20" s="11">
        <v>20</v>
      </c>
      <c r="AI20" s="42" t="s">
        <v>299</v>
      </c>
      <c r="AJ20" s="3" t="s">
        <v>39</v>
      </c>
    </row>
    <row r="21" spans="3:36" ht="16.5" customHeight="1">
      <c r="C21" s="40" t="s">
        <v>300</v>
      </c>
      <c r="D21" s="10">
        <f>IF(D$14&gt;0,D10/D$14,0)</f>
        <v>0.9422277788470266</v>
      </c>
      <c r="F21" s="172" t="s">
        <v>301</v>
      </c>
      <c r="G21" s="173"/>
      <c r="H21" s="17">
        <f>AD23</f>
        <v>188</v>
      </c>
      <c r="I21" s="17">
        <f>AD33</f>
        <v>182689</v>
      </c>
      <c r="J21" s="21">
        <f>SUM(H21:I21)</f>
        <v>182877</v>
      </c>
      <c r="AA21" s="4" t="s">
        <v>293</v>
      </c>
      <c r="AB21" s="45" t="s">
        <v>280</v>
      </c>
      <c r="AC21" s="45" t="s">
        <v>302</v>
      </c>
      <c r="AD21" s="11">
        <f ca="1" t="shared" si="4"/>
        <v>22557</v>
      </c>
      <c r="AF21" s="42" t="str">
        <f>+'水洗化人口等'!B21</f>
        <v>14213</v>
      </c>
      <c r="AG21" s="11">
        <v>21</v>
      </c>
      <c r="AI21" s="42" t="s">
        <v>303</v>
      </c>
      <c r="AJ21" s="3" t="s">
        <v>38</v>
      </c>
    </row>
    <row r="22" spans="3:36" ht="16.5" customHeight="1" thickBot="1">
      <c r="C22" s="40" t="s">
        <v>304</v>
      </c>
      <c r="D22" s="10">
        <f>IF(D$14&gt;0,D12/D$14,0)</f>
        <v>0.05225430241325871</v>
      </c>
      <c r="F22" s="167" t="s">
        <v>54</v>
      </c>
      <c r="G22" s="168"/>
      <c r="H22" s="27">
        <f>SUM(H19:H21)</f>
        <v>55423</v>
      </c>
      <c r="I22" s="27">
        <f>SUM(I19:I21)</f>
        <v>313183</v>
      </c>
      <c r="J22" s="32">
        <f>SUM(J19:J21)</f>
        <v>368606</v>
      </c>
      <c r="AA22" s="4" t="s">
        <v>297</v>
      </c>
      <c r="AB22" s="45" t="s">
        <v>280</v>
      </c>
      <c r="AC22" s="45" t="s">
        <v>305</v>
      </c>
      <c r="AD22" s="11">
        <f ca="1" t="shared" si="4"/>
        <v>32678</v>
      </c>
      <c r="AF22" s="42" t="str">
        <f>+'水洗化人口等'!B22</f>
        <v>14214</v>
      </c>
      <c r="AG22" s="11">
        <v>22</v>
      </c>
      <c r="AI22" s="42" t="s">
        <v>306</v>
      </c>
      <c r="AJ22" s="3" t="s">
        <v>37</v>
      </c>
    </row>
    <row r="23" spans="3:36" ht="16.5" customHeight="1">
      <c r="C23" s="40" t="s">
        <v>307</v>
      </c>
      <c r="D23" s="10">
        <f>IF(D$14&gt;0,C17/D$14,0)</f>
        <v>0.016302080069367612</v>
      </c>
      <c r="F23" s="9"/>
      <c r="J23" s="33"/>
      <c r="AA23" s="4" t="s">
        <v>301</v>
      </c>
      <c r="AB23" s="45" t="s">
        <v>280</v>
      </c>
      <c r="AC23" s="45" t="s">
        <v>308</v>
      </c>
      <c r="AD23" s="11">
        <f ca="1" t="shared" si="4"/>
        <v>188</v>
      </c>
      <c r="AF23" s="42" t="str">
        <f>+'水洗化人口等'!B23</f>
        <v>14215</v>
      </c>
      <c r="AG23" s="11">
        <v>23</v>
      </c>
      <c r="AI23" s="42" t="s">
        <v>309</v>
      </c>
      <c r="AJ23" s="3" t="s">
        <v>36</v>
      </c>
    </row>
    <row r="24" spans="3:36" ht="16.5" customHeight="1" thickBot="1">
      <c r="C24" s="40" t="s">
        <v>310</v>
      </c>
      <c r="D24" s="10">
        <f>IF(D$9&gt;0,D7/D$9,0)</f>
        <v>0.9978376849082532</v>
      </c>
      <c r="J24" s="34" t="s">
        <v>311</v>
      </c>
      <c r="AA24" s="4" t="s">
        <v>172</v>
      </c>
      <c r="AB24" s="45" t="s">
        <v>280</v>
      </c>
      <c r="AC24" s="45" t="s">
        <v>312</v>
      </c>
      <c r="AD24" s="11">
        <f ca="1" t="shared" si="4"/>
        <v>156261</v>
      </c>
      <c r="AF24" s="42" t="str">
        <f>+'水洗化人口等'!B24</f>
        <v>14216</v>
      </c>
      <c r="AG24" s="11">
        <v>24</v>
      </c>
      <c r="AI24" s="42" t="s">
        <v>313</v>
      </c>
      <c r="AJ24" s="3" t="s">
        <v>35</v>
      </c>
    </row>
    <row r="25" spans="3:36" ht="16.5" customHeight="1">
      <c r="C25" s="40" t="s">
        <v>314</v>
      </c>
      <c r="D25" s="10">
        <f>IF(D$9&gt;0,D8/D$9,0)</f>
        <v>0.0021623150917468273</v>
      </c>
      <c r="F25" s="187" t="s">
        <v>6</v>
      </c>
      <c r="G25" s="188"/>
      <c r="H25" s="188"/>
      <c r="I25" s="180" t="s">
        <v>315</v>
      </c>
      <c r="J25" s="182" t="s">
        <v>316</v>
      </c>
      <c r="AA25" s="4" t="s">
        <v>174</v>
      </c>
      <c r="AB25" s="45" t="s">
        <v>280</v>
      </c>
      <c r="AC25" s="45" t="s">
        <v>317</v>
      </c>
      <c r="AD25" s="11">
        <f ca="1" t="shared" si="4"/>
        <v>0</v>
      </c>
      <c r="AF25" s="42" t="str">
        <f>+'水洗化人口等'!B25</f>
        <v>14217</v>
      </c>
      <c r="AG25" s="11">
        <v>25</v>
      </c>
      <c r="AI25" s="42" t="s">
        <v>318</v>
      </c>
      <c r="AJ25" s="3" t="s">
        <v>34</v>
      </c>
    </row>
    <row r="26" spans="6:36" ht="16.5" customHeight="1">
      <c r="F26" s="189"/>
      <c r="G26" s="190"/>
      <c r="H26" s="190"/>
      <c r="I26" s="181"/>
      <c r="J26" s="183"/>
      <c r="AA26" s="4" t="s">
        <v>1</v>
      </c>
      <c r="AB26" s="45" t="s">
        <v>280</v>
      </c>
      <c r="AC26" s="45" t="s">
        <v>319</v>
      </c>
      <c r="AD26" s="11">
        <f ca="1" t="shared" si="4"/>
        <v>0</v>
      </c>
      <c r="AF26" s="42" t="str">
        <f>+'水洗化人口等'!B26</f>
        <v>14218</v>
      </c>
      <c r="AG26" s="11">
        <v>26</v>
      </c>
      <c r="AI26" s="42" t="s">
        <v>320</v>
      </c>
      <c r="AJ26" s="3" t="s">
        <v>33</v>
      </c>
    </row>
    <row r="27" spans="6:36" ht="16.5" customHeight="1">
      <c r="F27" s="177" t="s">
        <v>177</v>
      </c>
      <c r="G27" s="178"/>
      <c r="H27" s="179"/>
      <c r="I27" s="19">
        <f aca="true" t="shared" si="5" ref="I27:I35">AD40</f>
        <v>115</v>
      </c>
      <c r="J27" s="35">
        <f>AD49</f>
        <v>10</v>
      </c>
      <c r="AA27" s="4" t="s">
        <v>187</v>
      </c>
      <c r="AB27" s="45" t="s">
        <v>280</v>
      </c>
      <c r="AC27" s="45" t="s">
        <v>321</v>
      </c>
      <c r="AD27" s="11">
        <f ca="1" t="shared" si="4"/>
        <v>156922</v>
      </c>
      <c r="AF27" s="42" t="str">
        <f>+'水洗化人口等'!B27</f>
        <v>14301</v>
      </c>
      <c r="AG27" s="11">
        <v>27</v>
      </c>
      <c r="AI27" s="42" t="s">
        <v>322</v>
      </c>
      <c r="AJ27" s="3" t="s">
        <v>32</v>
      </c>
    </row>
    <row r="28" spans="6:36" ht="16.5" customHeight="1">
      <c r="F28" s="184" t="s">
        <v>323</v>
      </c>
      <c r="G28" s="185"/>
      <c r="H28" s="186"/>
      <c r="I28" s="19">
        <f t="shared" si="5"/>
        <v>23922</v>
      </c>
      <c r="J28" s="35">
        <f>AD50</f>
        <v>0</v>
      </c>
      <c r="AA28" s="4" t="s">
        <v>189</v>
      </c>
      <c r="AB28" s="45" t="s">
        <v>280</v>
      </c>
      <c r="AC28" s="45" t="s">
        <v>324</v>
      </c>
      <c r="AD28" s="11">
        <f ca="1" t="shared" si="4"/>
        <v>0</v>
      </c>
      <c r="AF28" s="42" t="str">
        <f>+'水洗化人口等'!B28</f>
        <v>14321</v>
      </c>
      <c r="AG28" s="11">
        <v>28</v>
      </c>
      <c r="AI28" s="42" t="s">
        <v>325</v>
      </c>
      <c r="AJ28" s="3" t="s">
        <v>31</v>
      </c>
    </row>
    <row r="29" spans="6:36" ht="16.5" customHeight="1">
      <c r="F29" s="177" t="s">
        <v>0</v>
      </c>
      <c r="G29" s="178"/>
      <c r="H29" s="179"/>
      <c r="I29" s="19">
        <f t="shared" si="5"/>
        <v>3731</v>
      </c>
      <c r="J29" s="35">
        <f>AD51</f>
        <v>260</v>
      </c>
      <c r="AA29" s="4" t="s">
        <v>191</v>
      </c>
      <c r="AB29" s="45" t="s">
        <v>280</v>
      </c>
      <c r="AC29" s="45" t="s">
        <v>326</v>
      </c>
      <c r="AD29" s="11">
        <f ca="1" t="shared" si="4"/>
        <v>0</v>
      </c>
      <c r="AF29" s="42" t="str">
        <f>+'水洗化人口等'!B29</f>
        <v>14341</v>
      </c>
      <c r="AG29" s="11">
        <v>29</v>
      </c>
      <c r="AI29" s="42" t="s">
        <v>327</v>
      </c>
      <c r="AJ29" s="3" t="s">
        <v>30</v>
      </c>
    </row>
    <row r="30" spans="6:36" ht="16.5" customHeight="1">
      <c r="F30" s="177" t="s">
        <v>174</v>
      </c>
      <c r="G30" s="178"/>
      <c r="H30" s="179"/>
      <c r="I30" s="19">
        <f t="shared" si="5"/>
        <v>58</v>
      </c>
      <c r="J30" s="35">
        <f>AD52</f>
        <v>0</v>
      </c>
      <c r="AA30" s="4" t="s">
        <v>279</v>
      </c>
      <c r="AB30" s="45" t="s">
        <v>280</v>
      </c>
      <c r="AC30" s="45" t="s">
        <v>328</v>
      </c>
      <c r="AD30" s="11">
        <f ca="1" t="shared" si="4"/>
        <v>982</v>
      </c>
      <c r="AF30" s="42" t="str">
        <f>+'水洗化人口等'!B30</f>
        <v>14342</v>
      </c>
      <c r="AG30" s="11">
        <v>30</v>
      </c>
      <c r="AI30" s="42" t="s">
        <v>329</v>
      </c>
      <c r="AJ30" s="3" t="s">
        <v>29</v>
      </c>
    </row>
    <row r="31" spans="6:36" ht="16.5" customHeight="1">
      <c r="F31" s="177" t="s">
        <v>1</v>
      </c>
      <c r="G31" s="178"/>
      <c r="H31" s="179"/>
      <c r="I31" s="19">
        <f t="shared" si="5"/>
        <v>0</v>
      </c>
      <c r="J31" s="35">
        <f>AD53</f>
        <v>0</v>
      </c>
      <c r="AA31" s="4" t="s">
        <v>293</v>
      </c>
      <c r="AB31" s="45" t="s">
        <v>280</v>
      </c>
      <c r="AC31" s="45" t="s">
        <v>257</v>
      </c>
      <c r="AD31" s="11">
        <f ca="1" t="shared" si="4"/>
        <v>44569</v>
      </c>
      <c r="AF31" s="42" t="str">
        <f>+'水洗化人口等'!B31</f>
        <v>14361</v>
      </c>
      <c r="AG31" s="11">
        <v>31</v>
      </c>
      <c r="AI31" s="42" t="s">
        <v>330</v>
      </c>
      <c r="AJ31" s="3" t="s">
        <v>28</v>
      </c>
    </row>
    <row r="32" spans="6:36" ht="16.5" customHeight="1">
      <c r="F32" s="177" t="s">
        <v>2</v>
      </c>
      <c r="G32" s="178"/>
      <c r="H32" s="179"/>
      <c r="I32" s="19">
        <f t="shared" si="5"/>
        <v>0</v>
      </c>
      <c r="J32" s="24" t="s">
        <v>266</v>
      </c>
      <c r="AA32" s="4" t="s">
        <v>297</v>
      </c>
      <c r="AB32" s="45" t="s">
        <v>280</v>
      </c>
      <c r="AC32" s="45" t="s">
        <v>331</v>
      </c>
      <c r="AD32" s="11">
        <f ca="1" t="shared" si="4"/>
        <v>85925</v>
      </c>
      <c r="AF32" s="42" t="str">
        <f>+'水洗化人口等'!B32</f>
        <v>14362</v>
      </c>
      <c r="AG32" s="11">
        <v>32</v>
      </c>
      <c r="AI32" s="42" t="s">
        <v>332</v>
      </c>
      <c r="AJ32" s="3" t="s">
        <v>27</v>
      </c>
    </row>
    <row r="33" spans="6:36" ht="16.5" customHeight="1">
      <c r="F33" s="177" t="s">
        <v>3</v>
      </c>
      <c r="G33" s="178"/>
      <c r="H33" s="179"/>
      <c r="I33" s="19">
        <f t="shared" si="5"/>
        <v>642</v>
      </c>
      <c r="J33" s="24" t="s">
        <v>266</v>
      </c>
      <c r="AA33" s="4" t="s">
        <v>301</v>
      </c>
      <c r="AB33" s="45" t="s">
        <v>280</v>
      </c>
      <c r="AC33" s="45" t="s">
        <v>268</v>
      </c>
      <c r="AD33" s="11">
        <f ca="1" t="shared" si="4"/>
        <v>182689</v>
      </c>
      <c r="AF33" s="42" t="str">
        <f>+'水洗化人口等'!B33</f>
        <v>14363</v>
      </c>
      <c r="AG33" s="11">
        <v>33</v>
      </c>
      <c r="AI33" s="42" t="s">
        <v>333</v>
      </c>
      <c r="AJ33" s="3" t="s">
        <v>26</v>
      </c>
    </row>
    <row r="34" spans="6:36" ht="16.5" customHeight="1">
      <c r="F34" s="177" t="s">
        <v>4</v>
      </c>
      <c r="G34" s="178"/>
      <c r="H34" s="179"/>
      <c r="I34" s="19">
        <f t="shared" si="5"/>
        <v>58</v>
      </c>
      <c r="J34" s="24" t="s">
        <v>266</v>
      </c>
      <c r="AA34" s="4" t="s">
        <v>172</v>
      </c>
      <c r="AB34" s="45" t="s">
        <v>280</v>
      </c>
      <c r="AC34" s="45" t="s">
        <v>334</v>
      </c>
      <c r="AD34" s="45">
        <f ca="1" t="shared" si="4"/>
        <v>4582</v>
      </c>
      <c r="AF34" s="42" t="str">
        <f>+'水洗化人口等'!B34</f>
        <v>14364</v>
      </c>
      <c r="AG34" s="11">
        <v>34</v>
      </c>
      <c r="AI34" s="42" t="s">
        <v>335</v>
      </c>
      <c r="AJ34" s="3" t="s">
        <v>25</v>
      </c>
    </row>
    <row r="35" spans="6:36" ht="16.5" customHeight="1">
      <c r="F35" s="177" t="s">
        <v>5</v>
      </c>
      <c r="G35" s="178"/>
      <c r="H35" s="179"/>
      <c r="I35" s="19">
        <f t="shared" si="5"/>
        <v>83</v>
      </c>
      <c r="J35" s="24" t="s">
        <v>266</v>
      </c>
      <c r="AA35" s="4" t="s">
        <v>174</v>
      </c>
      <c r="AB35" s="45" t="s">
        <v>280</v>
      </c>
      <c r="AC35" s="45" t="s">
        <v>336</v>
      </c>
      <c r="AD35" s="45">
        <f ca="1" t="shared" si="4"/>
        <v>0</v>
      </c>
      <c r="AF35" s="42" t="str">
        <f>+'水洗化人口等'!B35</f>
        <v>14366</v>
      </c>
      <c r="AG35" s="11">
        <v>35</v>
      </c>
      <c r="AI35" s="42" t="s">
        <v>337</v>
      </c>
      <c r="AJ35" s="3" t="s">
        <v>24</v>
      </c>
    </row>
    <row r="36" spans="6:36" ht="16.5" customHeight="1" thickBot="1">
      <c r="F36" s="174" t="s">
        <v>54</v>
      </c>
      <c r="G36" s="175"/>
      <c r="H36" s="176"/>
      <c r="I36" s="36">
        <f>SUM(I27:I35)</f>
        <v>28609</v>
      </c>
      <c r="J36" s="37">
        <f>SUM(J27:J31)</f>
        <v>270</v>
      </c>
      <c r="AA36" s="4" t="s">
        <v>1</v>
      </c>
      <c r="AB36" s="45" t="s">
        <v>280</v>
      </c>
      <c r="AC36" s="45" t="s">
        <v>338</v>
      </c>
      <c r="AD36" s="45">
        <f ca="1" t="shared" si="4"/>
        <v>0</v>
      </c>
      <c r="AF36" s="42" t="str">
        <f>+'水洗化人口等'!B36</f>
        <v>14382</v>
      </c>
      <c r="AG36" s="11">
        <v>36</v>
      </c>
      <c r="AI36" s="42" t="s">
        <v>339</v>
      </c>
      <c r="AJ36" s="3" t="s">
        <v>23</v>
      </c>
    </row>
    <row r="37" spans="27:36" ht="13.5" hidden="1">
      <c r="AA37" s="4" t="s">
        <v>172</v>
      </c>
      <c r="AB37" s="45" t="s">
        <v>280</v>
      </c>
      <c r="AC37" s="45" t="s">
        <v>340</v>
      </c>
      <c r="AD37" s="45">
        <f ca="1" t="shared" si="4"/>
        <v>900</v>
      </c>
      <c r="AF37" s="42" t="str">
        <f>+'水洗化人口等'!B37</f>
        <v>14383</v>
      </c>
      <c r="AG37" s="11">
        <v>37</v>
      </c>
      <c r="AI37" s="42" t="s">
        <v>341</v>
      </c>
      <c r="AJ37" s="3" t="s">
        <v>22</v>
      </c>
    </row>
    <row r="38" spans="27:36" ht="13.5" hidden="1">
      <c r="AA38" s="4" t="s">
        <v>174</v>
      </c>
      <c r="AB38" s="45" t="s">
        <v>280</v>
      </c>
      <c r="AC38" s="45" t="s">
        <v>342</v>
      </c>
      <c r="AD38" s="45">
        <f ca="1" t="shared" si="4"/>
        <v>0</v>
      </c>
      <c r="AF38" s="42" t="str">
        <f>+'水洗化人口等'!B38</f>
        <v>14384</v>
      </c>
      <c r="AG38" s="11">
        <v>38</v>
      </c>
      <c r="AI38" s="42" t="s">
        <v>343</v>
      </c>
      <c r="AJ38" s="3" t="s">
        <v>21</v>
      </c>
    </row>
    <row r="39" spans="27:36" ht="13.5" hidden="1">
      <c r="AA39" s="4" t="s">
        <v>1</v>
      </c>
      <c r="AB39" s="45" t="s">
        <v>280</v>
      </c>
      <c r="AC39" s="45" t="s">
        <v>344</v>
      </c>
      <c r="AD39" s="45">
        <f ca="1" t="shared" si="4"/>
        <v>0</v>
      </c>
      <c r="AF39" s="42" t="str">
        <f>+'水洗化人口等'!B39</f>
        <v>14401</v>
      </c>
      <c r="AG39" s="11">
        <v>39</v>
      </c>
      <c r="AI39" s="42" t="s">
        <v>345</v>
      </c>
      <c r="AJ39" s="3" t="s">
        <v>20</v>
      </c>
    </row>
    <row r="40" spans="27:36" ht="13.5" hidden="1">
      <c r="AA40" s="4" t="s">
        <v>177</v>
      </c>
      <c r="AB40" s="45" t="s">
        <v>280</v>
      </c>
      <c r="AC40" s="45" t="s">
        <v>346</v>
      </c>
      <c r="AD40" s="45">
        <f ca="1" t="shared" si="4"/>
        <v>115</v>
      </c>
      <c r="AF40" s="42" t="str">
        <f>+'水洗化人口等'!B40</f>
        <v>14402</v>
      </c>
      <c r="AG40" s="11">
        <v>40</v>
      </c>
      <c r="AI40" s="42" t="s">
        <v>347</v>
      </c>
      <c r="AJ40" s="3" t="s">
        <v>19</v>
      </c>
    </row>
    <row r="41" spans="27:36" ht="13.5" hidden="1">
      <c r="AA41" s="4" t="s">
        <v>323</v>
      </c>
      <c r="AB41" s="45" t="s">
        <v>280</v>
      </c>
      <c r="AC41" s="45" t="s">
        <v>348</v>
      </c>
      <c r="AD41" s="45">
        <f ca="1" t="shared" si="4"/>
        <v>23922</v>
      </c>
      <c r="AF41" s="42">
        <f>+'水洗化人口等'!B41</f>
        <v>0</v>
      </c>
      <c r="AG41" s="11">
        <v>41</v>
      </c>
      <c r="AI41" s="42" t="s">
        <v>349</v>
      </c>
      <c r="AJ41" s="3" t="s">
        <v>18</v>
      </c>
    </row>
    <row r="42" spans="27:36" ht="13.5" hidden="1">
      <c r="AA42" s="4" t="s">
        <v>0</v>
      </c>
      <c r="AB42" s="45" t="s">
        <v>280</v>
      </c>
      <c r="AC42" s="45" t="s">
        <v>350</v>
      </c>
      <c r="AD42" s="45">
        <f ca="1" t="shared" si="4"/>
        <v>3731</v>
      </c>
      <c r="AF42" s="42">
        <f>+'水洗化人口等'!B42</f>
        <v>0</v>
      </c>
      <c r="AG42" s="11">
        <v>42</v>
      </c>
      <c r="AI42" s="42" t="s">
        <v>351</v>
      </c>
      <c r="AJ42" s="3" t="s">
        <v>17</v>
      </c>
    </row>
    <row r="43" spans="27:36" ht="13.5" hidden="1">
      <c r="AA43" s="4" t="s">
        <v>174</v>
      </c>
      <c r="AB43" s="45" t="s">
        <v>280</v>
      </c>
      <c r="AC43" s="45" t="s">
        <v>352</v>
      </c>
      <c r="AD43" s="45">
        <f ca="1" t="shared" si="4"/>
        <v>58</v>
      </c>
      <c r="AF43" s="42">
        <f>+'水洗化人口等'!B43</f>
        <v>0</v>
      </c>
      <c r="AG43" s="11">
        <v>43</v>
      </c>
      <c r="AI43" s="42" t="s">
        <v>353</v>
      </c>
      <c r="AJ43" s="3" t="s">
        <v>16</v>
      </c>
    </row>
    <row r="44" spans="27:36" ht="13.5" hidden="1">
      <c r="AA44" s="4" t="s">
        <v>1</v>
      </c>
      <c r="AB44" s="45" t="s">
        <v>280</v>
      </c>
      <c r="AC44" s="45" t="s">
        <v>354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355</v>
      </c>
      <c r="AJ44" s="3" t="s">
        <v>15</v>
      </c>
    </row>
    <row r="45" spans="27:36" ht="13.5" hidden="1">
      <c r="AA45" s="4" t="s">
        <v>2</v>
      </c>
      <c r="AB45" s="45" t="s">
        <v>280</v>
      </c>
      <c r="AC45" s="45" t="s">
        <v>356</v>
      </c>
      <c r="AD45" s="45">
        <f ca="1" t="shared" si="4"/>
        <v>0</v>
      </c>
      <c r="AF45" s="42">
        <f>+'水洗化人口等'!B45</f>
        <v>0</v>
      </c>
      <c r="AG45" s="11">
        <v>45</v>
      </c>
      <c r="AI45" s="42" t="s">
        <v>357</v>
      </c>
      <c r="AJ45" s="3" t="s">
        <v>14</v>
      </c>
    </row>
    <row r="46" spans="27:36" ht="13.5" hidden="1">
      <c r="AA46" s="4" t="s">
        <v>3</v>
      </c>
      <c r="AB46" s="45" t="s">
        <v>280</v>
      </c>
      <c r="AC46" s="45" t="s">
        <v>358</v>
      </c>
      <c r="AD46" s="45">
        <f ca="1" t="shared" si="4"/>
        <v>642</v>
      </c>
      <c r="AF46" s="42">
        <f>+'水洗化人口等'!B46</f>
        <v>0</v>
      </c>
      <c r="AG46" s="11">
        <v>46</v>
      </c>
      <c r="AI46" s="42" t="s">
        <v>359</v>
      </c>
      <c r="AJ46" s="3" t="s">
        <v>13</v>
      </c>
    </row>
    <row r="47" spans="27:36" ht="13.5" hidden="1">
      <c r="AA47" s="4" t="s">
        <v>4</v>
      </c>
      <c r="AB47" s="45" t="s">
        <v>280</v>
      </c>
      <c r="AC47" s="45" t="s">
        <v>360</v>
      </c>
      <c r="AD47" s="45">
        <f ca="1" t="shared" si="4"/>
        <v>58</v>
      </c>
      <c r="AF47" s="42">
        <f>+'水洗化人口等'!B47</f>
        <v>0</v>
      </c>
      <c r="AG47" s="11">
        <v>47</v>
      </c>
      <c r="AI47" s="42" t="s">
        <v>361</v>
      </c>
      <c r="AJ47" s="3" t="s">
        <v>12</v>
      </c>
    </row>
    <row r="48" spans="27:36" ht="13.5" hidden="1">
      <c r="AA48" s="4" t="s">
        <v>5</v>
      </c>
      <c r="AB48" s="45" t="s">
        <v>280</v>
      </c>
      <c r="AC48" s="45" t="s">
        <v>362</v>
      </c>
      <c r="AD48" s="45">
        <f ca="1" t="shared" si="4"/>
        <v>83</v>
      </c>
      <c r="AF48" s="42">
        <f>+'水洗化人口等'!B48</f>
        <v>0</v>
      </c>
      <c r="AG48" s="11">
        <v>48</v>
      </c>
      <c r="AI48" s="42" t="s">
        <v>363</v>
      </c>
      <c r="AJ48" s="3" t="s">
        <v>11</v>
      </c>
    </row>
    <row r="49" spans="27:36" ht="13.5" hidden="1">
      <c r="AA49" s="4" t="s">
        <v>177</v>
      </c>
      <c r="AB49" s="45" t="s">
        <v>280</v>
      </c>
      <c r="AC49" s="45" t="s">
        <v>364</v>
      </c>
      <c r="AD49" s="45">
        <f ca="1" t="shared" si="4"/>
        <v>10</v>
      </c>
      <c r="AF49" s="42">
        <f>+'水洗化人口等'!B49</f>
        <v>0</v>
      </c>
      <c r="AG49" s="11">
        <v>49</v>
      </c>
      <c r="AI49" s="42" t="s">
        <v>365</v>
      </c>
      <c r="AJ49" s="3" t="s">
        <v>10</v>
      </c>
    </row>
    <row r="50" spans="27:36" ht="13.5" hidden="1">
      <c r="AA50" s="4" t="s">
        <v>323</v>
      </c>
      <c r="AB50" s="45" t="s">
        <v>280</v>
      </c>
      <c r="AC50" s="45" t="s">
        <v>366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367</v>
      </c>
      <c r="AJ50" s="3" t="s">
        <v>9</v>
      </c>
    </row>
    <row r="51" spans="27:36" ht="13.5" hidden="1">
      <c r="AA51" s="4" t="s">
        <v>0</v>
      </c>
      <c r="AB51" s="45" t="s">
        <v>280</v>
      </c>
      <c r="AC51" s="45" t="s">
        <v>368</v>
      </c>
      <c r="AD51" s="45">
        <f ca="1" t="shared" si="4"/>
        <v>260</v>
      </c>
      <c r="AF51" s="42">
        <f>+'水洗化人口等'!B51</f>
        <v>0</v>
      </c>
      <c r="AG51" s="11">
        <v>51</v>
      </c>
      <c r="AI51" s="42" t="s">
        <v>369</v>
      </c>
      <c r="AJ51" s="3" t="s">
        <v>8</v>
      </c>
    </row>
    <row r="52" spans="27:36" ht="13.5" hidden="1">
      <c r="AA52" s="4" t="s">
        <v>174</v>
      </c>
      <c r="AB52" s="45" t="s">
        <v>280</v>
      </c>
      <c r="AC52" s="45" t="s">
        <v>370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371</v>
      </c>
      <c r="AJ52" s="3" t="s">
        <v>7</v>
      </c>
    </row>
    <row r="53" spans="27:33" ht="13.5" hidden="1">
      <c r="AA53" s="4" t="s">
        <v>1</v>
      </c>
      <c r="AB53" s="45" t="s">
        <v>280</v>
      </c>
      <c r="AC53" s="45" t="s">
        <v>372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2013-10-21T07:28:53Z</dcterms:modified>
  <cp:category/>
  <cp:version/>
  <cp:contentType/>
  <cp:contentStatus/>
</cp:coreProperties>
</file>