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6855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'市町村分担金内訳'!$2:$19</definedName>
    <definedName name="_xlnm.Print_Area" localSheetId="4">'組合分担金内訳'!$2:$69</definedName>
    <definedName name="_xlnm.Print_Area" localSheetId="3">'廃棄物事業経費（歳出）'!$2:$81</definedName>
    <definedName name="_xlnm.Print_Area" localSheetId="2">'廃棄物事業経費（歳入）'!$2:$81</definedName>
    <definedName name="_xlnm.Print_Area" localSheetId="0">'廃棄物事業経費（市町村）'!$2:$69</definedName>
    <definedName name="_xlnm.Print_Area" localSheetId="1">'廃棄物事業経費（組合）'!$2:$19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<sst xmlns="http://schemas.openxmlformats.org/spreadsheetml/2006/main" count="2971" uniqueCount="1134">
  <si>
    <t>湖南衛生組合</t>
  </si>
  <si>
    <t>13203</t>
  </si>
  <si>
    <t>武蔵野市</t>
  </si>
  <si>
    <t>13210</t>
  </si>
  <si>
    <t>小金井市</t>
  </si>
  <si>
    <t>13211</t>
  </si>
  <si>
    <t>小平市</t>
  </si>
  <si>
    <t>13220</t>
  </si>
  <si>
    <t>東大和市</t>
  </si>
  <si>
    <t>13223</t>
  </si>
  <si>
    <t>武蔵村山市</t>
  </si>
  <si>
    <t>13218</t>
  </si>
  <si>
    <t>福生市</t>
  </si>
  <si>
    <t>13227</t>
  </si>
  <si>
    <t>羽村市</t>
  </si>
  <si>
    <t>13822</t>
  </si>
  <si>
    <t>多摩川衛生組合</t>
  </si>
  <si>
    <t>13225</t>
  </si>
  <si>
    <t>稲城市</t>
  </si>
  <si>
    <t>13219</t>
  </si>
  <si>
    <t>狛江市</t>
  </si>
  <si>
    <t>13215</t>
  </si>
  <si>
    <t>国立市</t>
  </si>
  <si>
    <t>13823</t>
  </si>
  <si>
    <t>小平・村山・大和衛生組合</t>
  </si>
  <si>
    <t>13228</t>
  </si>
  <si>
    <t>あきる野市</t>
  </si>
  <si>
    <t>13201</t>
  </si>
  <si>
    <t>八王子市</t>
  </si>
  <si>
    <t>13202</t>
  </si>
  <si>
    <t>立川市</t>
  </si>
  <si>
    <t>13207</t>
  </si>
  <si>
    <t>昭島市</t>
  </si>
  <si>
    <t>13209</t>
  </si>
  <si>
    <t>町田市</t>
  </si>
  <si>
    <t>13212</t>
  </si>
  <si>
    <t>日野市</t>
  </si>
  <si>
    <t>13213</t>
  </si>
  <si>
    <t>東村山市</t>
  </si>
  <si>
    <t>13214</t>
  </si>
  <si>
    <t>国分寺市</t>
  </si>
  <si>
    <t>13224</t>
  </si>
  <si>
    <t>多摩市</t>
  </si>
  <si>
    <t>13852</t>
  </si>
  <si>
    <t>多摩ニュータウン環境組合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</si>
  <si>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</si>
  <si>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</si>
  <si>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</si>
  <si>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</si>
  <si>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</si>
  <si>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</si>
  <si>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</si>
  <si>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</si>
  <si>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</si>
  <si>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</si>
  <si>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</si>
  <si>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</si>
  <si>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</si>
  <si>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</si>
  <si>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</si>
  <si>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</si>
  <si>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</si>
  <si>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</si>
  <si>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</si>
  <si>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</si>
  <si>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</si>
  <si>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</si>
  <si>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</si>
  <si>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</si>
  <si>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</si>
  <si>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</si>
  <si>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</si>
  <si>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</si>
  <si>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</si>
  <si>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</si>
  <si>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</si>
  <si>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</si>
  <si>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</si>
  <si>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</si>
  <si>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</si>
  <si>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</si>
  <si>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</si>
  <si>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</si>
  <si>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</si>
  <si>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</si>
  <si>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</si>
  <si>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</si>
  <si>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</si>
  <si>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</si>
  <si>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</si>
  <si>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</si>
  <si>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</si>
  <si>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</si>
  <si>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</si>
  <si>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</si>
  <si>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</si>
  <si>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</si>
  <si>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</si>
  <si>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</si>
  <si>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</si>
  <si>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</si>
  <si>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</si>
  <si>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</si>
  <si>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</si>
  <si>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</si>
  <si>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</si>
  <si>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</si>
  <si>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</si>
  <si>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</si>
  <si>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</si>
  <si>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</si>
  <si>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</si>
  <si>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</si>
  <si>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</si>
  <si>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</si>
  <si>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</si>
  <si>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</si>
  <si>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</si>
  <si>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</si>
  <si>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</si>
  <si>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</si>
  <si>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</si>
  <si>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</si>
  <si>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</si>
  <si>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</si>
  <si>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</si>
  <si>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</si>
  <si>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</si>
  <si>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</si>
  <si>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</si>
  <si>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</si>
  <si>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</si>
  <si>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</si>
  <si>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</si>
  <si>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</si>
  <si>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</si>
  <si>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</si>
  <si>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</si>
  <si>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</si>
  <si>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</si>
  <si>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</si>
  <si>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</si>
  <si>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</si>
  <si>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</si>
  <si>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</si>
  <si>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</si>
  <si>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</si>
  <si>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</si>
  <si>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</si>
  <si>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</si>
  <si>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</si>
  <si>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</si>
  <si>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</si>
  <si>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</si>
  <si>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</si>
  <si>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</si>
  <si>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</si>
  <si>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</si>
  <si>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</si>
  <si>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</si>
  <si>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</si>
  <si>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</si>
  <si>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</si>
  <si>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</si>
  <si>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</si>
  <si>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</si>
  <si>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</si>
  <si>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</si>
  <si>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</si>
  <si>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</si>
  <si>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</si>
  <si>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</si>
  <si>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</si>
  <si>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</si>
  <si>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</si>
  <si>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</si>
  <si>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</si>
  <si>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</si>
  <si>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</si>
  <si>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</si>
  <si>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</si>
  <si>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</si>
  <si>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</si>
  <si>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</si>
  <si>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</si>
  <si>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</si>
  <si>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</si>
  <si>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</si>
  <si>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</si>
  <si>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</si>
  <si>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</si>
  <si>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</si>
  <si>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</si>
  <si>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</si>
  <si>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</si>
  <si>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</si>
  <si>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</si>
  <si>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</si>
  <si>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</si>
  <si>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</si>
  <si>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</si>
  <si>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</si>
  <si>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</si>
  <si>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</si>
  <si>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</si>
  <si>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</si>
  <si>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</si>
  <si>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</si>
  <si>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</si>
  <si>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ごみ</t>
  </si>
  <si>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</si>
  <si>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</si>
  <si>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</si>
  <si>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</si>
  <si>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</si>
  <si>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</si>
  <si>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</si>
  <si>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</si>
  <si>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</si>
  <si>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</si>
  <si>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</si>
  <si>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</si>
  <si>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</si>
  <si>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</si>
  <si>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</si>
  <si>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</si>
  <si>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</si>
  <si>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</si>
  <si>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</si>
  <si>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</si>
  <si>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</si>
  <si>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</si>
  <si>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</si>
  <si>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</si>
  <si>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</si>
  <si>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</si>
  <si>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</si>
  <si>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</si>
  <si>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</si>
  <si>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</si>
  <si>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</si>
  <si>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</si>
  <si>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</si>
  <si>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</si>
  <si>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</si>
  <si>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</si>
  <si>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</si>
  <si>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</si>
  <si>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</si>
  <si>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</si>
  <si>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</si>
  <si>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</si>
  <si>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</si>
  <si>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</si>
  <si>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</si>
  <si>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</si>
  <si>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</si>
  <si>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</si>
  <si>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</si>
  <si>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</si>
  <si>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</si>
  <si>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</si>
  <si>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</si>
  <si>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</si>
  <si>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廃棄物処理事業経費（市区町村の合計）（平成23年度実績）</t>
  </si>
  <si>
    <t>廃棄物処理事業経費（市区町村及び一部事務組合・広域連合の合計）【歳入】（平成23年度実績）</t>
  </si>
  <si>
    <t>廃棄物処理事業経費【市区町村分担金の合計】（平成23年度実績）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</si>
  <si>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</si>
  <si>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</si>
  <si>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</si>
  <si>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</si>
  <si>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</si>
  <si>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</si>
  <si>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</si>
  <si>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</si>
  <si>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</si>
  <si>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</si>
  <si>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</si>
  <si>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</si>
  <si>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</si>
  <si>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</si>
  <si>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</si>
  <si>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</si>
  <si>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</si>
  <si>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</si>
  <si>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</si>
  <si>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</si>
  <si>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</si>
  <si>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</si>
  <si>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</si>
  <si>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</si>
  <si>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</si>
  <si>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</si>
  <si>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</si>
  <si>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</si>
  <si>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</si>
  <si>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</si>
  <si>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</si>
  <si>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</si>
  <si>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</si>
  <si>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</si>
  <si>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</si>
  <si>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</si>
  <si>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</si>
  <si>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</si>
  <si>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</si>
  <si>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</si>
  <si>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</si>
  <si>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</si>
  <si>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</si>
  <si>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</si>
  <si>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</si>
  <si>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</si>
  <si>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</si>
  <si>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</si>
  <si>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</si>
  <si>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</si>
  <si>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</si>
  <si>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</si>
  <si>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</si>
  <si>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</si>
  <si>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東京都</t>
  </si>
  <si>
    <t>13000</t>
  </si>
  <si>
    <t>13000</t>
  </si>
  <si>
    <t>-</t>
  </si>
  <si>
    <t>13101</t>
  </si>
  <si>
    <t>千代田区</t>
  </si>
  <si>
    <t>13102</t>
  </si>
  <si>
    <t>中央区</t>
  </si>
  <si>
    <t>-</t>
  </si>
  <si>
    <t>13103</t>
  </si>
  <si>
    <t>港区</t>
  </si>
  <si>
    <t>-</t>
  </si>
  <si>
    <t>-</t>
  </si>
  <si>
    <t>13104</t>
  </si>
  <si>
    <t>新宿区</t>
  </si>
  <si>
    <t>-</t>
  </si>
  <si>
    <t>13105</t>
  </si>
  <si>
    <t>文京区</t>
  </si>
  <si>
    <t>東京都</t>
  </si>
  <si>
    <t>13106</t>
  </si>
  <si>
    <t>台東区</t>
  </si>
  <si>
    <t>-</t>
  </si>
  <si>
    <t>-</t>
  </si>
  <si>
    <t>東京都</t>
  </si>
  <si>
    <t>13107</t>
  </si>
  <si>
    <t>墨田区</t>
  </si>
  <si>
    <t>-</t>
  </si>
  <si>
    <t>東京都</t>
  </si>
  <si>
    <t>13108</t>
  </si>
  <si>
    <t>江東区</t>
  </si>
  <si>
    <t>-</t>
  </si>
  <si>
    <t>東京都</t>
  </si>
  <si>
    <t>13109</t>
  </si>
  <si>
    <t>品川区</t>
  </si>
  <si>
    <t>-</t>
  </si>
  <si>
    <t>東京都</t>
  </si>
  <si>
    <t>13110</t>
  </si>
  <si>
    <t>目黒区</t>
  </si>
  <si>
    <t>-</t>
  </si>
  <si>
    <t>-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</si>
  <si>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</si>
  <si>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</si>
  <si>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</si>
  <si>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</si>
  <si>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</si>
  <si>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</si>
  <si>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</si>
  <si>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</si>
  <si>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</si>
  <si>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</si>
  <si>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</si>
  <si>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</si>
  <si>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</si>
  <si>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</si>
  <si>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</si>
  <si>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</si>
  <si>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</si>
  <si>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</si>
  <si>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</si>
  <si>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</si>
  <si>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</si>
  <si>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</si>
  <si>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</si>
  <si>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</si>
  <si>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</si>
  <si>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</si>
  <si>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</si>
  <si>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</si>
  <si>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</si>
  <si>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</si>
  <si>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</si>
  <si>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</si>
  <si>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</si>
  <si>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</si>
  <si>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</si>
  <si>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</si>
  <si>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</si>
  <si>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</si>
  <si>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</si>
  <si>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</si>
  <si>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</si>
  <si>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</si>
  <si>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</si>
  <si>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</si>
  <si>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</si>
  <si>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</si>
  <si>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</si>
  <si>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</si>
  <si>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</si>
  <si>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</si>
  <si>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</si>
  <si>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</si>
  <si>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</si>
  <si>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</si>
  <si>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</si>
  <si>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</si>
  <si>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</si>
  <si>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</si>
  <si>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</si>
  <si>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</si>
  <si>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</si>
  <si>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</si>
  <si>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</si>
  <si>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</si>
  <si>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</si>
  <si>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</si>
  <si>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</si>
  <si>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</si>
  <si>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</si>
  <si>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</si>
  <si>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</si>
  <si>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</si>
  <si>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</si>
  <si>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</si>
  <si>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</si>
  <si>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</si>
  <si>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</si>
  <si>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</si>
  <si>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</si>
  <si>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</si>
  <si>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</si>
  <si>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</si>
  <si>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</si>
  <si>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</si>
  <si>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</si>
  <si>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</si>
  <si>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</si>
  <si>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</si>
  <si>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東京都</t>
  </si>
  <si>
    <t>13362</t>
  </si>
  <si>
    <t>利島村</t>
  </si>
  <si>
    <t>-</t>
  </si>
  <si>
    <t>東京都</t>
  </si>
  <si>
    <t>13363</t>
  </si>
  <si>
    <t>新島村</t>
  </si>
  <si>
    <t>-</t>
  </si>
  <si>
    <t>-</t>
  </si>
  <si>
    <t>東京都</t>
  </si>
  <si>
    <t>13364</t>
  </si>
  <si>
    <t>神津島村</t>
  </si>
  <si>
    <t>-</t>
  </si>
  <si>
    <t>-</t>
  </si>
  <si>
    <t>東京都</t>
  </si>
  <si>
    <t>13381</t>
  </si>
  <si>
    <t>三宅村</t>
  </si>
  <si>
    <t>-</t>
  </si>
  <si>
    <t>13382</t>
  </si>
  <si>
    <t>御蔵島村</t>
  </si>
  <si>
    <t>-</t>
  </si>
  <si>
    <t>13401</t>
  </si>
  <si>
    <t>八丈町</t>
  </si>
  <si>
    <t>-</t>
  </si>
  <si>
    <t>13402</t>
  </si>
  <si>
    <t>青ヶ島村</t>
  </si>
  <si>
    <t>13421</t>
  </si>
  <si>
    <t>小笠原村</t>
  </si>
  <si>
    <t>廃棄物処理事業経費（一部事務組合・広域連合の合計）（平成23年度実績）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</si>
  <si>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</si>
  <si>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</si>
  <si>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</si>
  <si>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</si>
  <si>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</si>
  <si>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</si>
  <si>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</si>
  <si>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</si>
  <si>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</si>
  <si>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</si>
  <si>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</si>
  <si>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</si>
  <si>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</si>
  <si>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</si>
  <si>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</si>
  <si>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</si>
  <si>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</si>
  <si>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</si>
  <si>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</si>
  <si>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</si>
  <si>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</si>
  <si>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</si>
  <si>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</si>
  <si>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</si>
  <si>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</si>
  <si>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</si>
  <si>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</si>
  <si>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</si>
  <si>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</si>
  <si>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</si>
  <si>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</si>
  <si>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</si>
  <si>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</si>
  <si>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</si>
  <si>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</si>
  <si>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</si>
  <si>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</si>
  <si>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</si>
  <si>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</si>
  <si>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</si>
  <si>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東京都</t>
  </si>
  <si>
    <t>13000</t>
  </si>
  <si>
    <t>13806</t>
  </si>
  <si>
    <t>東京都島嶼町村一部事務組合</t>
  </si>
  <si>
    <t>13815</t>
  </si>
  <si>
    <t>ふじみ衛生組合</t>
  </si>
  <si>
    <t>-</t>
  </si>
  <si>
    <t>東京都</t>
  </si>
  <si>
    <t>13816</t>
  </si>
  <si>
    <t>柳泉園組合</t>
  </si>
  <si>
    <t>-</t>
  </si>
  <si>
    <t>-</t>
  </si>
  <si>
    <t>東京都</t>
  </si>
  <si>
    <t>13818</t>
  </si>
  <si>
    <t>湖南衛生組合</t>
  </si>
  <si>
    <t>-</t>
  </si>
  <si>
    <t>-</t>
  </si>
  <si>
    <t>-</t>
  </si>
  <si>
    <t>13820</t>
  </si>
  <si>
    <t>西多摩衛生組合</t>
  </si>
  <si>
    <t>-</t>
  </si>
  <si>
    <t>13822</t>
  </si>
  <si>
    <t>多摩川衛生組合</t>
  </si>
  <si>
    <t>-</t>
  </si>
  <si>
    <t>13823</t>
  </si>
  <si>
    <t>小平・村山・大和衛生組合</t>
  </si>
  <si>
    <t>-</t>
  </si>
  <si>
    <t>-</t>
  </si>
  <si>
    <t>13829</t>
  </si>
  <si>
    <t>秋川衛生組合</t>
  </si>
  <si>
    <t>-</t>
  </si>
  <si>
    <t>-</t>
  </si>
  <si>
    <t>-</t>
  </si>
  <si>
    <t>東京都</t>
  </si>
  <si>
    <t>13844</t>
  </si>
  <si>
    <t>西秋川衛生組合</t>
  </si>
  <si>
    <t>-</t>
  </si>
  <si>
    <t>-</t>
  </si>
  <si>
    <t>13847</t>
  </si>
  <si>
    <t>東京たま広域資源循環組合</t>
  </si>
  <si>
    <t>-</t>
  </si>
  <si>
    <t>-</t>
  </si>
  <si>
    <t>13852</t>
  </si>
  <si>
    <t>多摩ニュータウン環境組合</t>
  </si>
  <si>
    <t>-</t>
  </si>
  <si>
    <t>-</t>
  </si>
  <si>
    <t>東京都</t>
  </si>
  <si>
    <t>13856</t>
  </si>
  <si>
    <t>東京二十三区清掃一部事務組合</t>
  </si>
  <si>
    <t>-</t>
  </si>
  <si>
    <t>-</t>
  </si>
  <si>
    <t>-</t>
  </si>
  <si>
    <t>市区町村・一部事務組合・広域連合名</t>
  </si>
  <si>
    <t>東京都</t>
  </si>
  <si>
    <t>13104</t>
  </si>
  <si>
    <t>新宿区</t>
  </si>
  <si>
    <t>東京都</t>
  </si>
  <si>
    <t>13105</t>
  </si>
  <si>
    <t>文京区</t>
  </si>
  <si>
    <t>東京都</t>
  </si>
  <si>
    <t>13106</t>
  </si>
  <si>
    <t>台東区</t>
  </si>
  <si>
    <t>東京都</t>
  </si>
  <si>
    <t>13107</t>
  </si>
  <si>
    <t>墨田区</t>
  </si>
  <si>
    <t>東京都</t>
  </si>
  <si>
    <t>13108</t>
  </si>
  <si>
    <t>江東区</t>
  </si>
  <si>
    <t>東京都</t>
  </si>
  <si>
    <t>13109</t>
  </si>
  <si>
    <t>品川区</t>
  </si>
  <si>
    <t>東京都</t>
  </si>
  <si>
    <t>13110</t>
  </si>
  <si>
    <t>目黒区</t>
  </si>
  <si>
    <t>東京都</t>
  </si>
  <si>
    <t>13111</t>
  </si>
  <si>
    <t>大田区</t>
  </si>
  <si>
    <t>13112</t>
  </si>
  <si>
    <t>世田谷区</t>
  </si>
  <si>
    <t>東京都</t>
  </si>
  <si>
    <t>13113</t>
  </si>
  <si>
    <t>渋谷区</t>
  </si>
  <si>
    <t>東京都</t>
  </si>
  <si>
    <t>13114</t>
  </si>
  <si>
    <t>中野区</t>
  </si>
  <si>
    <t>13115</t>
  </si>
  <si>
    <t>杉並区</t>
  </si>
  <si>
    <t>13118</t>
  </si>
  <si>
    <t>荒川区</t>
  </si>
  <si>
    <t>13119</t>
  </si>
  <si>
    <t>板橋区</t>
  </si>
  <si>
    <t>東京都</t>
  </si>
  <si>
    <t>13122</t>
  </si>
  <si>
    <t>葛飾区</t>
  </si>
  <si>
    <t>13123</t>
  </si>
  <si>
    <t>江戸川区</t>
  </si>
  <si>
    <t>東京都</t>
  </si>
  <si>
    <t>13204</t>
  </si>
  <si>
    <t>三鷹市</t>
  </si>
  <si>
    <t>東京都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</si>
  <si>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</si>
  <si>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</si>
  <si>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</si>
  <si>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</si>
  <si>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</si>
  <si>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</si>
  <si>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</si>
  <si>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</si>
  <si>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東京都</t>
  </si>
  <si>
    <t>13210</t>
  </si>
  <si>
    <t>小金井市</t>
  </si>
  <si>
    <t>13211</t>
  </si>
  <si>
    <t>小平市</t>
  </si>
  <si>
    <t>13212</t>
  </si>
  <si>
    <t>日野市</t>
  </si>
  <si>
    <t>13215</t>
  </si>
  <si>
    <t>国立市</t>
  </si>
  <si>
    <t>13218</t>
  </si>
  <si>
    <t>福生市</t>
  </si>
  <si>
    <t>13221</t>
  </si>
  <si>
    <t>清瀬市</t>
  </si>
  <si>
    <t>東京都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</si>
  <si>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</si>
  <si>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</si>
  <si>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</si>
  <si>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</si>
  <si>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</si>
  <si>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</si>
  <si>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</si>
  <si>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</si>
  <si>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</si>
  <si>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</si>
  <si>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13303</t>
  </si>
  <si>
    <t>瑞穂町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</si>
  <si>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</si>
  <si>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</si>
  <si>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</si>
  <si>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</si>
  <si>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</si>
  <si>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</si>
  <si>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</si>
  <si>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</si>
  <si>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13816</t>
  </si>
  <si>
    <t>柳泉園組合</t>
  </si>
  <si>
    <t>13818</t>
  </si>
  <si>
    <t>湖南衛生組合</t>
  </si>
  <si>
    <t>13822</t>
  </si>
  <si>
    <t>多摩川衛生組合</t>
  </si>
  <si>
    <t>13823</t>
  </si>
  <si>
    <t>小平・村山・大和衛生組合</t>
  </si>
  <si>
    <t>13844</t>
  </si>
  <si>
    <t>西秋川衛生組合</t>
  </si>
  <si>
    <t>13856</t>
  </si>
  <si>
    <t>東京二十三区清掃一部事務組合</t>
  </si>
  <si>
    <t>廃棄物処理事業経費（市区町村及び一部事務組合・広域連合の合計）【歳出】（平成23年度実績）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</si>
  <si>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</si>
  <si>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</si>
  <si>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</si>
  <si>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</si>
  <si>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</si>
  <si>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</si>
  <si>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</si>
  <si>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</si>
  <si>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</si>
  <si>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</si>
  <si>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</si>
  <si>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</si>
  <si>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</si>
  <si>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</si>
  <si>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</si>
  <si>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</si>
  <si>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</si>
  <si>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</si>
  <si>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</si>
  <si>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</si>
  <si>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</si>
  <si>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</si>
  <si>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</si>
  <si>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</si>
  <si>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</si>
  <si>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</si>
  <si>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</si>
  <si>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</si>
  <si>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</si>
  <si>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</si>
  <si>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13000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</si>
  <si>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</si>
  <si>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</si>
  <si>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</si>
  <si>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</si>
  <si>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</si>
  <si>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</si>
  <si>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</si>
  <si>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</si>
  <si>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</si>
  <si>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</si>
  <si>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東京都</t>
  </si>
  <si>
    <t>13111</t>
  </si>
  <si>
    <t>大田区</t>
  </si>
  <si>
    <t>東京都</t>
  </si>
  <si>
    <t>13113</t>
  </si>
  <si>
    <t>渋谷区</t>
  </si>
  <si>
    <t>東京都</t>
  </si>
  <si>
    <t>13114</t>
  </si>
  <si>
    <t>中野区</t>
  </si>
  <si>
    <t>東京都</t>
  </si>
  <si>
    <t>13115</t>
  </si>
  <si>
    <t>杉並区</t>
  </si>
  <si>
    <t>東京都</t>
  </si>
  <si>
    <t>13120</t>
  </si>
  <si>
    <t>練馬区</t>
  </si>
  <si>
    <t>東京都</t>
  </si>
  <si>
    <t>13121</t>
  </si>
  <si>
    <t>足立区</t>
  </si>
  <si>
    <t>東京都</t>
  </si>
  <si>
    <t>13122</t>
  </si>
  <si>
    <t>葛飾区</t>
  </si>
  <si>
    <t>東京都</t>
  </si>
  <si>
    <t>13123</t>
  </si>
  <si>
    <t>江戸川区</t>
  </si>
  <si>
    <t>東京都</t>
  </si>
  <si>
    <t>13201</t>
  </si>
  <si>
    <t>八王子市</t>
  </si>
  <si>
    <t>東京都</t>
  </si>
  <si>
    <t>13202</t>
  </si>
  <si>
    <t>立川市</t>
  </si>
  <si>
    <t>東京都</t>
  </si>
  <si>
    <t>13203</t>
  </si>
  <si>
    <t>武蔵野市</t>
  </si>
  <si>
    <t>13204</t>
  </si>
  <si>
    <t>三鷹市</t>
  </si>
  <si>
    <t>東京都</t>
  </si>
  <si>
    <t>13205</t>
  </si>
  <si>
    <t>青梅市</t>
  </si>
  <si>
    <t>東京都</t>
  </si>
  <si>
    <t>13206</t>
  </si>
  <si>
    <t>府中市</t>
  </si>
  <si>
    <t>東京都</t>
  </si>
  <si>
    <t>13852</t>
  </si>
  <si>
    <t>多摩ニュータウン環境組合</t>
  </si>
  <si>
    <t>東京都</t>
  </si>
  <si>
    <t>13856</t>
  </si>
  <si>
    <t>東京二十三区清掃一部事務組合</t>
  </si>
  <si>
    <t>廃棄物処理事業経費【分担金の合計】（平成23年度実績）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</si>
  <si>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</si>
  <si>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</si>
  <si>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</si>
  <si>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</si>
  <si>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</si>
  <si>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</si>
  <si>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</si>
  <si>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</si>
  <si>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</si>
  <si>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</si>
  <si>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</si>
  <si>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</si>
  <si>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</si>
  <si>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</si>
  <si>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</si>
  <si>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</si>
  <si>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</si>
  <si>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</si>
  <si>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</si>
  <si>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</si>
  <si>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</si>
  <si>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東京都</t>
  </si>
  <si>
    <t>東京都</t>
  </si>
  <si>
    <t>13101</t>
  </si>
  <si>
    <t>千代田区</t>
  </si>
  <si>
    <t>13856</t>
  </si>
  <si>
    <t>東京二十三区清掃一部事務組合</t>
  </si>
  <si>
    <t>13102</t>
  </si>
  <si>
    <t>中央区</t>
  </si>
  <si>
    <t>東京二十三区清
掃一部事務組合</t>
  </si>
  <si>
    <t>13103</t>
  </si>
  <si>
    <t>港区</t>
  </si>
  <si>
    <t>13103</t>
  </si>
  <si>
    <t>港区</t>
  </si>
  <si>
    <t>東京都</t>
  </si>
  <si>
    <t>13104</t>
  </si>
  <si>
    <t>新宿区</t>
  </si>
  <si>
    <t>13104</t>
  </si>
  <si>
    <t>東京二十三区
一部清掃事務組合</t>
  </si>
  <si>
    <t>東京都</t>
  </si>
  <si>
    <t>13105</t>
  </si>
  <si>
    <t>文京区</t>
  </si>
  <si>
    <t>東京二十三区清掃一部事務組合</t>
  </si>
  <si>
    <t>東京都</t>
  </si>
  <si>
    <t>13106</t>
  </si>
  <si>
    <t>台東区</t>
  </si>
  <si>
    <t>13856</t>
  </si>
  <si>
    <t>東京二十三区一部事務組合</t>
  </si>
  <si>
    <t>東京都</t>
  </si>
  <si>
    <t>13107</t>
  </si>
  <si>
    <t>墨田区</t>
  </si>
  <si>
    <t>13856</t>
  </si>
  <si>
    <t>東京23区清掃一部事務組合</t>
  </si>
  <si>
    <t>東京都</t>
  </si>
  <si>
    <t>13108</t>
  </si>
  <si>
    <t>江東区</t>
  </si>
  <si>
    <t>13856</t>
  </si>
  <si>
    <t>東京二十三区清掃一部事務組合</t>
  </si>
  <si>
    <t>東京都</t>
  </si>
  <si>
    <t>13109</t>
  </si>
  <si>
    <t>品川区</t>
  </si>
  <si>
    <t>13856</t>
  </si>
  <si>
    <t>東京二十三区清掃一部事務組合</t>
  </si>
  <si>
    <t>東京都</t>
  </si>
  <si>
    <t>13110</t>
  </si>
  <si>
    <t>目黒区</t>
  </si>
  <si>
    <t>13856</t>
  </si>
  <si>
    <t>東京二十三区清掃一部事務組合</t>
  </si>
  <si>
    <t>東京都</t>
  </si>
  <si>
    <t>13111</t>
  </si>
  <si>
    <t>大田区</t>
  </si>
  <si>
    <t>13111</t>
  </si>
  <si>
    <t>東京二十三区清掃事務組合分担金</t>
  </si>
  <si>
    <t>13112</t>
  </si>
  <si>
    <t>世田谷区</t>
  </si>
  <si>
    <t>18856</t>
  </si>
  <si>
    <t>東京二十三区清掃一部事務組合</t>
  </si>
  <si>
    <t>東京都</t>
  </si>
  <si>
    <t>13113</t>
  </si>
  <si>
    <t>渋谷区</t>
  </si>
  <si>
    <t>13856</t>
  </si>
  <si>
    <t>東京二十三区清掃一部事務組合</t>
  </si>
  <si>
    <t>東京都</t>
  </si>
  <si>
    <t>13114</t>
  </si>
  <si>
    <t>中野区</t>
  </si>
  <si>
    <t>13114</t>
  </si>
  <si>
    <t>東京都</t>
  </si>
  <si>
    <t>13115</t>
  </si>
  <si>
    <t>杉並区</t>
  </si>
  <si>
    <t>東京23区清掃一組</t>
  </si>
  <si>
    <t>東京都</t>
  </si>
  <si>
    <t>13116</t>
  </si>
  <si>
    <t>豊島区</t>
  </si>
  <si>
    <t>13856</t>
  </si>
  <si>
    <t>東京二十三区清掃一部事務組合</t>
  </si>
  <si>
    <t>東京都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</si>
  <si>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</si>
  <si>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</si>
  <si>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</si>
  <si>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</si>
  <si>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</si>
  <si>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</si>
  <si>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</si>
  <si>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</si>
  <si>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</si>
  <si>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</si>
  <si>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東京都</t>
  </si>
  <si>
    <t>13122</t>
  </si>
  <si>
    <t>葛飾区</t>
  </si>
  <si>
    <t>13856</t>
  </si>
  <si>
    <t>東京二十三区清掃一部事務組合</t>
  </si>
  <si>
    <t>東京都</t>
  </si>
  <si>
    <t>13123</t>
  </si>
  <si>
    <t>江戸川区</t>
  </si>
  <si>
    <t>13856</t>
  </si>
  <si>
    <t>東京二十三区清掃一部事務組合</t>
  </si>
  <si>
    <t>東京都</t>
  </si>
  <si>
    <t>13201</t>
  </si>
  <si>
    <t>八王子市</t>
  </si>
  <si>
    <t>13852</t>
  </si>
  <si>
    <t>多摩ニュータウン環境組合</t>
  </si>
  <si>
    <t>13847</t>
  </si>
  <si>
    <t>東京たま広域資源循環組合</t>
  </si>
  <si>
    <t>東京都</t>
  </si>
  <si>
    <t>13202</t>
  </si>
  <si>
    <t>立川市</t>
  </si>
  <si>
    <t>13847</t>
  </si>
  <si>
    <t>東京たま広域資源循環組合</t>
  </si>
  <si>
    <t>東京都</t>
  </si>
  <si>
    <t>13203</t>
  </si>
  <si>
    <t>武蔵野市</t>
  </si>
  <si>
    <t>東京たま広域資源循環組合</t>
  </si>
  <si>
    <t>湖南衛生組合</t>
  </si>
  <si>
    <t>13204</t>
  </si>
  <si>
    <t>三鷹市</t>
  </si>
  <si>
    <t>13815</t>
  </si>
  <si>
    <t>ふじみ衛生組合</t>
  </si>
  <si>
    <t>13847</t>
  </si>
  <si>
    <t>東京たま広域資源循環組合</t>
  </si>
  <si>
    <t>13205</t>
  </si>
  <si>
    <t>青梅市</t>
  </si>
  <si>
    <t>13820</t>
  </si>
  <si>
    <t>西多摩衛生組合</t>
  </si>
  <si>
    <t>13206</t>
  </si>
  <si>
    <t>府中市</t>
  </si>
  <si>
    <t>13847</t>
  </si>
  <si>
    <t>東京多摩広域資源循環組合</t>
  </si>
  <si>
    <t>13822</t>
  </si>
  <si>
    <t>多摩川衛生組合</t>
  </si>
  <si>
    <t>13207</t>
  </si>
  <si>
    <t>昭島市</t>
  </si>
  <si>
    <t>13207</t>
  </si>
  <si>
    <t>東京たま広域
資源循環組合</t>
  </si>
  <si>
    <t>東京都</t>
  </si>
  <si>
    <t>13208</t>
  </si>
  <si>
    <t>調布市</t>
  </si>
  <si>
    <t>13815</t>
  </si>
  <si>
    <t>ふじみ衛生組合</t>
  </si>
  <si>
    <t>13847</t>
  </si>
  <si>
    <t>東京たま広域資源循環組合</t>
  </si>
  <si>
    <t>13209</t>
  </si>
  <si>
    <t>町田市</t>
  </si>
  <si>
    <t>13847</t>
  </si>
  <si>
    <t>東京たま広域資源循環組合</t>
  </si>
  <si>
    <t>13852</t>
  </si>
  <si>
    <t>多摩ニュータウン環境組合</t>
  </si>
  <si>
    <t>東京都</t>
  </si>
  <si>
    <t>13210</t>
  </si>
  <si>
    <t>小金井市</t>
  </si>
  <si>
    <t>13818</t>
  </si>
  <si>
    <t>湖南衛生組合</t>
  </si>
  <si>
    <t>13847</t>
  </si>
  <si>
    <t>東京たま広域資源循環組合</t>
  </si>
  <si>
    <t>東京都</t>
  </si>
  <si>
    <t>13211</t>
  </si>
  <si>
    <t>小平市</t>
  </si>
  <si>
    <t>13823</t>
  </si>
  <si>
    <t>小平・村山・大和衛生組合</t>
  </si>
  <si>
    <t>13847</t>
  </si>
  <si>
    <t>東京たま広域資源循環組合</t>
  </si>
  <si>
    <t>13818</t>
  </si>
  <si>
    <t>湖南衛生組合</t>
  </si>
  <si>
    <t>東京都</t>
  </si>
  <si>
    <t>13212</t>
  </si>
  <si>
    <t>日野市</t>
  </si>
  <si>
    <t>東京たま広域資源循環組合</t>
  </si>
  <si>
    <t>東京都</t>
  </si>
  <si>
    <t>13213</t>
  </si>
  <si>
    <t>東村山市</t>
  </si>
  <si>
    <t>13847</t>
  </si>
  <si>
    <t>東京たま広域資源循環組合</t>
  </si>
  <si>
    <t>13214</t>
  </si>
  <si>
    <t>国分寺市</t>
  </si>
  <si>
    <t>13847</t>
  </si>
  <si>
    <t>東京たま広域資源循環組合</t>
  </si>
  <si>
    <t>13215</t>
  </si>
  <si>
    <t>国立市</t>
  </si>
  <si>
    <t>13822</t>
  </si>
  <si>
    <t>多摩川衛生組合</t>
  </si>
  <si>
    <t>13218</t>
  </si>
  <si>
    <t>福生市</t>
  </si>
  <si>
    <t>13820</t>
  </si>
  <si>
    <t>西多摩衛生組合</t>
  </si>
  <si>
    <t>13219</t>
  </si>
  <si>
    <t>狛江市</t>
  </si>
  <si>
    <t>13822</t>
  </si>
  <si>
    <t>多摩川衛生組合</t>
  </si>
  <si>
    <t>13847</t>
  </si>
  <si>
    <t>東京たま広域資源循環組合</t>
  </si>
  <si>
    <t>13220</t>
  </si>
  <si>
    <t>東大和市</t>
  </si>
  <si>
    <t>13823</t>
  </si>
  <si>
    <t>小平・村山・
大和衛生組合</t>
  </si>
  <si>
    <t>東京たま広域
資源循環組合</t>
  </si>
  <si>
    <t>13818</t>
  </si>
  <si>
    <t>湖南衛生組合</t>
  </si>
  <si>
    <t>13221</t>
  </si>
  <si>
    <t>清瀬市</t>
  </si>
  <si>
    <t>13816</t>
  </si>
  <si>
    <t>柳泉園組合</t>
  </si>
  <si>
    <t>13847</t>
  </si>
  <si>
    <t>13222</t>
  </si>
  <si>
    <t>東久留米市</t>
  </si>
  <si>
    <t>13816</t>
  </si>
  <si>
    <t>柳泉園組合</t>
  </si>
  <si>
    <t>13847</t>
  </si>
  <si>
    <t>東京多摩広域処分組合</t>
  </si>
  <si>
    <t>東京都</t>
  </si>
  <si>
    <t>13223</t>
  </si>
  <si>
    <t>武蔵村山市</t>
  </si>
  <si>
    <t>13847</t>
  </si>
  <si>
    <t>東京たま広域資源循環組合</t>
  </si>
  <si>
    <t>13211</t>
  </si>
  <si>
    <t>小平・村山・大和衛生組合</t>
  </si>
  <si>
    <t>13203</t>
  </si>
  <si>
    <t>湖南衛生組合</t>
  </si>
  <si>
    <t>東京都</t>
  </si>
  <si>
    <t>13224</t>
  </si>
  <si>
    <t>多摩市</t>
  </si>
  <si>
    <t>13847</t>
  </si>
  <si>
    <t>東京たま広域資源循環組合</t>
  </si>
  <si>
    <t>13852</t>
  </si>
  <si>
    <t>多摩ニュータウン環境組合</t>
  </si>
  <si>
    <t>13225</t>
  </si>
  <si>
    <t>稲城市</t>
  </si>
  <si>
    <t>13822</t>
  </si>
  <si>
    <t>多摩川衛生組合</t>
  </si>
  <si>
    <t>13847</t>
  </si>
  <si>
    <t>東京たま広域資源循環組合</t>
  </si>
  <si>
    <t>東京都</t>
  </si>
  <si>
    <t>13227</t>
  </si>
  <si>
    <t>羽村市</t>
  </si>
  <si>
    <t>13820</t>
  </si>
  <si>
    <t>西多摩衛生組合</t>
  </si>
  <si>
    <t>13840</t>
  </si>
  <si>
    <t>東京たま広域資源循環組合</t>
  </si>
  <si>
    <t>13228</t>
  </si>
  <si>
    <t>あきる野市</t>
  </si>
  <si>
    <t>13829</t>
  </si>
  <si>
    <t>秋川衛生組合</t>
  </si>
  <si>
    <t>13844</t>
  </si>
  <si>
    <t>西秋川衛生組合</t>
  </si>
  <si>
    <t>13229</t>
  </si>
  <si>
    <t>西東京市</t>
  </si>
  <si>
    <t>13816</t>
  </si>
  <si>
    <t>柳泉園</t>
  </si>
  <si>
    <t>13847</t>
  </si>
  <si>
    <t>東京たま資源循環組合</t>
  </si>
  <si>
    <t>13303</t>
  </si>
  <si>
    <t>瑞穂町</t>
  </si>
  <si>
    <t>13305</t>
  </si>
  <si>
    <t>日の出町</t>
  </si>
  <si>
    <t>13829</t>
  </si>
  <si>
    <t>秋川衛生組合</t>
  </si>
  <si>
    <t>13844</t>
  </si>
  <si>
    <t>西秋川衛生組合</t>
  </si>
  <si>
    <t>13307</t>
  </si>
  <si>
    <t>檜原村</t>
  </si>
  <si>
    <t>13308</t>
  </si>
  <si>
    <t>奥多摩町</t>
  </si>
  <si>
    <t>13361</t>
  </si>
  <si>
    <t>大島町</t>
  </si>
  <si>
    <t>13806</t>
  </si>
  <si>
    <t>島嶼町村一部事務組合</t>
  </si>
  <si>
    <t>13362</t>
  </si>
  <si>
    <t>利島村</t>
  </si>
  <si>
    <t>東京都島嶼町村一部事務組合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</si>
  <si>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</si>
  <si>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</si>
  <si>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</si>
  <si>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</si>
  <si>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</si>
  <si>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</si>
  <si>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</si>
  <si>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</si>
  <si>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</si>
  <si>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</si>
  <si>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</si>
  <si>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</si>
  <si>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</si>
  <si>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</si>
  <si>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</si>
  <si>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</si>
  <si>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</si>
  <si>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</si>
  <si>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</si>
  <si>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</si>
  <si>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</si>
  <si>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</si>
  <si>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</si>
  <si>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</si>
  <si>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</si>
  <si>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</si>
  <si>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</si>
  <si>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</si>
  <si>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</si>
  <si>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</si>
  <si>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</si>
  <si>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</si>
  <si>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</si>
  <si>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</si>
  <si>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</si>
  <si>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</si>
  <si>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</si>
  <si>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</si>
  <si>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</si>
  <si>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</si>
  <si>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</si>
  <si>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</si>
  <si>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</si>
  <si>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</si>
  <si>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</si>
  <si>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</si>
  <si>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</si>
  <si>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</si>
  <si>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</si>
  <si>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市区町村
コード</t>
  </si>
  <si>
    <t>市区町村名</t>
  </si>
  <si>
    <t>（千円）</t>
  </si>
  <si>
    <t>合計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</si>
  <si>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</si>
  <si>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</si>
  <si>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</si>
  <si>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</si>
  <si>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</si>
  <si>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</si>
  <si>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</si>
  <si>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</si>
  <si>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</si>
  <si>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</si>
  <si>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</si>
  <si>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</si>
  <si>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</si>
  <si>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</si>
  <si>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</si>
  <si>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</si>
  <si>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東京都</t>
  </si>
  <si>
    <t>13815</t>
  </si>
  <si>
    <t>ふじみ衛生組合</t>
  </si>
  <si>
    <t>13204</t>
  </si>
  <si>
    <t>三鷹市</t>
  </si>
  <si>
    <t>13208</t>
  </si>
  <si>
    <t>調布市</t>
  </si>
  <si>
    <t>13816</t>
  </si>
  <si>
    <t>柳泉園組合</t>
  </si>
  <si>
    <t>13221</t>
  </si>
  <si>
    <t>清瀬市</t>
  </si>
  <si>
    <t>13222</t>
  </si>
  <si>
    <t>東久留米市</t>
  </si>
  <si>
    <t>13229</t>
  </si>
  <si>
    <t>西東京市</t>
  </si>
  <si>
    <t>13818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</si>
</sst>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  <numFmt numFmtId="183" formatCode="0.E+00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1" xfId="65" applyNumberFormat="1" applyFont="1" applyFill="1" applyBorder="1" applyAlignment="1">
      <alignment vertical="center" wrapText="1"/>
      <protection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49" fontId="0" fillId="0" borderId="0" xfId="0" applyNumberFormat="1" applyFill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5" fillId="0" borderId="10" xfId="48" applyNumberFormat="1" applyFont="1" applyFill="1" applyBorder="1" applyAlignment="1">
      <alignment vertical="center" wrapText="1"/>
    </xf>
    <xf numFmtId="0" fontId="15" fillId="0" borderId="10" xfId="0" applyNumberFormat="1" applyFont="1" applyBorder="1" applyAlignment="1">
      <alignment vertical="center" wrapText="1"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4.69921875" style="77" customWidth="1"/>
    <col min="115" max="16384" width="9" style="47" customWidth="1"/>
  </cols>
  <sheetData>
    <row r="1" spans="1:114" s="45" customFormat="1" ht="17.25">
      <c r="A1" s="123" t="s">
        <v>264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8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7" t="s">
        <v>267</v>
      </c>
      <c r="B2" s="147" t="s">
        <v>268</v>
      </c>
      <c r="C2" s="150" t="s">
        <v>269</v>
      </c>
      <c r="D2" s="129" t="s">
        <v>271</v>
      </c>
      <c r="E2" s="79"/>
      <c r="F2" s="79"/>
      <c r="G2" s="79"/>
      <c r="H2" s="79"/>
      <c r="I2" s="79"/>
      <c r="J2" s="79"/>
      <c r="K2" s="79"/>
      <c r="L2" s="80"/>
      <c r="M2" s="129" t="s">
        <v>273</v>
      </c>
      <c r="N2" s="79"/>
      <c r="O2" s="79"/>
      <c r="P2" s="79"/>
      <c r="Q2" s="79"/>
      <c r="R2" s="79"/>
      <c r="S2" s="79"/>
      <c r="T2" s="79"/>
      <c r="U2" s="80"/>
      <c r="V2" s="129" t="s">
        <v>274</v>
      </c>
      <c r="W2" s="79"/>
      <c r="X2" s="79"/>
      <c r="Y2" s="79"/>
      <c r="Z2" s="79"/>
      <c r="AA2" s="79"/>
      <c r="AB2" s="79"/>
      <c r="AC2" s="79"/>
      <c r="AD2" s="80"/>
      <c r="AE2" s="130" t="s">
        <v>275</v>
      </c>
      <c r="AF2" s="81"/>
      <c r="AG2" s="81"/>
      <c r="AH2" s="81"/>
      <c r="AI2" s="81"/>
      <c r="AJ2" s="81"/>
      <c r="AK2" s="81"/>
      <c r="AL2" s="82"/>
      <c r="AM2" s="81"/>
      <c r="AN2" s="81"/>
      <c r="AO2" s="81"/>
      <c r="AP2" s="81"/>
      <c r="AQ2" s="81"/>
      <c r="AR2" s="81"/>
      <c r="AS2" s="81"/>
      <c r="AT2" s="81"/>
      <c r="AU2" s="81"/>
      <c r="AV2" s="82"/>
      <c r="AW2" s="82"/>
      <c r="AX2" s="82"/>
      <c r="AY2" s="81"/>
      <c r="AZ2" s="81"/>
      <c r="BA2" s="81"/>
      <c r="BB2" s="81"/>
      <c r="BC2" s="81"/>
      <c r="BD2" s="81"/>
      <c r="BE2" s="81"/>
      <c r="BF2" s="83"/>
      <c r="BG2" s="130" t="s">
        <v>276</v>
      </c>
      <c r="BH2" s="81"/>
      <c r="BI2" s="81"/>
      <c r="BJ2" s="81"/>
      <c r="BK2" s="81"/>
      <c r="BL2" s="81"/>
      <c r="BM2" s="81"/>
      <c r="BN2" s="82"/>
      <c r="BO2" s="81"/>
      <c r="BP2" s="81"/>
      <c r="BQ2" s="81"/>
      <c r="BR2" s="81"/>
      <c r="BS2" s="81"/>
      <c r="BT2" s="81"/>
      <c r="BU2" s="81"/>
      <c r="BV2" s="81"/>
      <c r="BW2" s="81"/>
      <c r="BX2" s="82"/>
      <c r="BY2" s="82"/>
      <c r="BZ2" s="82"/>
      <c r="CA2" s="82"/>
      <c r="CB2" s="82"/>
      <c r="CC2" s="82"/>
      <c r="CD2" s="81"/>
      <c r="CE2" s="81"/>
      <c r="CF2" s="81"/>
      <c r="CG2" s="81"/>
      <c r="CH2" s="83"/>
      <c r="CI2" s="130" t="s">
        <v>277</v>
      </c>
      <c r="CJ2" s="81"/>
      <c r="CK2" s="81"/>
      <c r="CL2" s="81"/>
      <c r="CM2" s="81"/>
      <c r="CN2" s="81"/>
      <c r="CO2" s="81"/>
      <c r="CP2" s="82"/>
      <c r="CQ2" s="81"/>
      <c r="CR2" s="81"/>
      <c r="CS2" s="81"/>
      <c r="CT2" s="81"/>
      <c r="CU2" s="81"/>
      <c r="CV2" s="81"/>
      <c r="CW2" s="81"/>
      <c r="CX2" s="81"/>
      <c r="CY2" s="81"/>
      <c r="CZ2" s="82"/>
      <c r="DA2" s="82"/>
      <c r="DB2" s="82"/>
      <c r="DC2" s="82"/>
      <c r="DD2" s="82"/>
      <c r="DE2" s="82"/>
      <c r="DF2" s="81"/>
      <c r="DG2" s="81"/>
      <c r="DH2" s="81"/>
      <c r="DI2" s="81"/>
      <c r="DJ2" s="83"/>
    </row>
    <row r="3" spans="1:114" s="45" customFormat="1" ht="13.5">
      <c r="A3" s="148"/>
      <c r="B3" s="148"/>
      <c r="C3" s="151"/>
      <c r="D3" s="131" t="s">
        <v>278</v>
      </c>
      <c r="E3" s="84"/>
      <c r="F3" s="84"/>
      <c r="G3" s="84"/>
      <c r="H3" s="84"/>
      <c r="I3" s="84"/>
      <c r="J3" s="84"/>
      <c r="K3" s="84"/>
      <c r="L3" s="85"/>
      <c r="M3" s="131" t="s">
        <v>278</v>
      </c>
      <c r="N3" s="84"/>
      <c r="O3" s="84"/>
      <c r="P3" s="84"/>
      <c r="Q3" s="84"/>
      <c r="R3" s="84"/>
      <c r="S3" s="84"/>
      <c r="T3" s="84"/>
      <c r="U3" s="85"/>
      <c r="V3" s="131" t="s">
        <v>278</v>
      </c>
      <c r="W3" s="84"/>
      <c r="X3" s="84"/>
      <c r="Y3" s="84"/>
      <c r="Z3" s="84"/>
      <c r="AA3" s="84"/>
      <c r="AB3" s="84"/>
      <c r="AC3" s="84"/>
      <c r="AD3" s="85"/>
      <c r="AE3" s="132" t="s">
        <v>279</v>
      </c>
      <c r="AF3" s="81"/>
      <c r="AG3" s="81"/>
      <c r="AH3" s="81"/>
      <c r="AI3" s="81"/>
      <c r="AJ3" s="81"/>
      <c r="AK3" s="81"/>
      <c r="AL3" s="86"/>
      <c r="AM3" s="82" t="s">
        <v>280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8"/>
      <c r="BD3" s="89"/>
      <c r="BE3" s="96" t="s">
        <v>214</v>
      </c>
      <c r="BF3" s="91" t="s">
        <v>274</v>
      </c>
      <c r="BG3" s="132" t="s">
        <v>279</v>
      </c>
      <c r="BH3" s="81"/>
      <c r="BI3" s="81"/>
      <c r="BJ3" s="81"/>
      <c r="BK3" s="81"/>
      <c r="BL3" s="81"/>
      <c r="BM3" s="81"/>
      <c r="BN3" s="86"/>
      <c r="BO3" s="82" t="s">
        <v>280</v>
      </c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8"/>
      <c r="CF3" s="89"/>
      <c r="CG3" s="96" t="s">
        <v>214</v>
      </c>
      <c r="CH3" s="91" t="s">
        <v>274</v>
      </c>
      <c r="CI3" s="132" t="s">
        <v>279</v>
      </c>
      <c r="CJ3" s="81"/>
      <c r="CK3" s="81"/>
      <c r="CL3" s="81"/>
      <c r="CM3" s="81"/>
      <c r="CN3" s="81"/>
      <c r="CO3" s="81"/>
      <c r="CP3" s="86"/>
      <c r="CQ3" s="82" t="s">
        <v>280</v>
      </c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8"/>
      <c r="DH3" s="89"/>
      <c r="DI3" s="96" t="s">
        <v>214</v>
      </c>
      <c r="DJ3" s="91" t="s">
        <v>274</v>
      </c>
    </row>
    <row r="4" spans="1:114" s="45" customFormat="1" ht="13.5">
      <c r="A4" s="148"/>
      <c r="B4" s="148"/>
      <c r="C4" s="151"/>
      <c r="D4" s="68"/>
      <c r="E4" s="131" t="s">
        <v>281</v>
      </c>
      <c r="F4" s="92"/>
      <c r="G4" s="92"/>
      <c r="H4" s="92"/>
      <c r="I4" s="92"/>
      <c r="J4" s="92"/>
      <c r="K4" s="93"/>
      <c r="L4" s="67" t="s">
        <v>283</v>
      </c>
      <c r="M4" s="68"/>
      <c r="N4" s="131" t="s">
        <v>281</v>
      </c>
      <c r="O4" s="92"/>
      <c r="P4" s="92"/>
      <c r="Q4" s="92"/>
      <c r="R4" s="92"/>
      <c r="S4" s="92"/>
      <c r="T4" s="93"/>
      <c r="U4" s="67" t="s">
        <v>283</v>
      </c>
      <c r="V4" s="68"/>
      <c r="W4" s="131" t="s">
        <v>281</v>
      </c>
      <c r="X4" s="92"/>
      <c r="Y4" s="92"/>
      <c r="Z4" s="92"/>
      <c r="AA4" s="92"/>
      <c r="AB4" s="92"/>
      <c r="AC4" s="93"/>
      <c r="AD4" s="67" t="s">
        <v>283</v>
      </c>
      <c r="AE4" s="91" t="s">
        <v>274</v>
      </c>
      <c r="AF4" s="96" t="s">
        <v>284</v>
      </c>
      <c r="AG4" s="90"/>
      <c r="AH4" s="94"/>
      <c r="AI4" s="81"/>
      <c r="AJ4" s="95"/>
      <c r="AK4" s="133" t="s">
        <v>286</v>
      </c>
      <c r="AL4" s="145" t="s">
        <v>287</v>
      </c>
      <c r="AM4" s="91" t="s">
        <v>274</v>
      </c>
      <c r="AN4" s="132" t="s">
        <v>288</v>
      </c>
      <c r="AO4" s="88"/>
      <c r="AP4" s="88"/>
      <c r="AQ4" s="88"/>
      <c r="AR4" s="89"/>
      <c r="AS4" s="132" t="s">
        <v>289</v>
      </c>
      <c r="AT4" s="81"/>
      <c r="AU4" s="81"/>
      <c r="AV4" s="95"/>
      <c r="AW4" s="96" t="s">
        <v>291</v>
      </c>
      <c r="AX4" s="132" t="s">
        <v>292</v>
      </c>
      <c r="AY4" s="87"/>
      <c r="AZ4" s="88"/>
      <c r="BA4" s="88"/>
      <c r="BB4" s="89"/>
      <c r="BC4" s="96" t="s">
        <v>212</v>
      </c>
      <c r="BD4" s="96" t="s">
        <v>293</v>
      </c>
      <c r="BE4" s="91"/>
      <c r="BF4" s="91"/>
      <c r="BG4" s="91" t="s">
        <v>274</v>
      </c>
      <c r="BH4" s="96" t="s">
        <v>284</v>
      </c>
      <c r="BI4" s="90"/>
      <c r="BJ4" s="94"/>
      <c r="BK4" s="81"/>
      <c r="BL4" s="95"/>
      <c r="BM4" s="133" t="s">
        <v>286</v>
      </c>
      <c r="BN4" s="145" t="s">
        <v>287</v>
      </c>
      <c r="BO4" s="91" t="s">
        <v>274</v>
      </c>
      <c r="BP4" s="132" t="s">
        <v>288</v>
      </c>
      <c r="BQ4" s="88"/>
      <c r="BR4" s="88"/>
      <c r="BS4" s="88"/>
      <c r="BT4" s="89"/>
      <c r="BU4" s="132" t="s">
        <v>289</v>
      </c>
      <c r="BV4" s="81"/>
      <c r="BW4" s="81"/>
      <c r="BX4" s="95"/>
      <c r="BY4" s="96" t="s">
        <v>291</v>
      </c>
      <c r="BZ4" s="132" t="s">
        <v>292</v>
      </c>
      <c r="CA4" s="97"/>
      <c r="CB4" s="97"/>
      <c r="CC4" s="98"/>
      <c r="CD4" s="89"/>
      <c r="CE4" s="96" t="s">
        <v>212</v>
      </c>
      <c r="CF4" s="96" t="s">
        <v>293</v>
      </c>
      <c r="CG4" s="91"/>
      <c r="CH4" s="91"/>
      <c r="CI4" s="91" t="s">
        <v>274</v>
      </c>
      <c r="CJ4" s="96" t="s">
        <v>284</v>
      </c>
      <c r="CK4" s="90"/>
      <c r="CL4" s="94"/>
      <c r="CM4" s="81"/>
      <c r="CN4" s="95"/>
      <c r="CO4" s="133" t="s">
        <v>286</v>
      </c>
      <c r="CP4" s="145" t="s">
        <v>287</v>
      </c>
      <c r="CQ4" s="91" t="s">
        <v>274</v>
      </c>
      <c r="CR4" s="132" t="s">
        <v>288</v>
      </c>
      <c r="CS4" s="88"/>
      <c r="CT4" s="88"/>
      <c r="CU4" s="88"/>
      <c r="CV4" s="89"/>
      <c r="CW4" s="132" t="s">
        <v>289</v>
      </c>
      <c r="CX4" s="81"/>
      <c r="CY4" s="81"/>
      <c r="CZ4" s="95"/>
      <c r="DA4" s="96" t="s">
        <v>291</v>
      </c>
      <c r="DB4" s="132" t="s">
        <v>292</v>
      </c>
      <c r="DC4" s="88"/>
      <c r="DD4" s="88"/>
      <c r="DE4" s="88"/>
      <c r="DF4" s="89"/>
      <c r="DG4" s="96" t="s">
        <v>212</v>
      </c>
      <c r="DH4" s="96" t="s">
        <v>293</v>
      </c>
      <c r="DI4" s="91"/>
      <c r="DJ4" s="91"/>
    </row>
    <row r="5" spans="1:114" s="45" customFormat="1" ht="22.5">
      <c r="A5" s="148"/>
      <c r="B5" s="148"/>
      <c r="C5" s="151"/>
      <c r="D5" s="68"/>
      <c r="E5" s="68"/>
      <c r="F5" s="125" t="s">
        <v>295</v>
      </c>
      <c r="G5" s="125" t="s">
        <v>296</v>
      </c>
      <c r="H5" s="125" t="s">
        <v>298</v>
      </c>
      <c r="I5" s="125" t="s">
        <v>299</v>
      </c>
      <c r="J5" s="125" t="s">
        <v>213</v>
      </c>
      <c r="K5" s="125" t="s">
        <v>214</v>
      </c>
      <c r="L5" s="67"/>
      <c r="M5" s="68"/>
      <c r="N5" s="68"/>
      <c r="O5" s="125" t="s">
        <v>295</v>
      </c>
      <c r="P5" s="125" t="s">
        <v>296</v>
      </c>
      <c r="Q5" s="125" t="s">
        <v>298</v>
      </c>
      <c r="R5" s="125" t="s">
        <v>299</v>
      </c>
      <c r="S5" s="125" t="s">
        <v>213</v>
      </c>
      <c r="T5" s="125" t="s">
        <v>214</v>
      </c>
      <c r="U5" s="67"/>
      <c r="V5" s="68"/>
      <c r="W5" s="68"/>
      <c r="X5" s="125" t="s">
        <v>295</v>
      </c>
      <c r="Y5" s="125" t="s">
        <v>296</v>
      </c>
      <c r="Z5" s="125" t="s">
        <v>298</v>
      </c>
      <c r="AA5" s="125" t="s">
        <v>299</v>
      </c>
      <c r="AB5" s="125" t="s">
        <v>213</v>
      </c>
      <c r="AC5" s="125" t="s">
        <v>214</v>
      </c>
      <c r="AD5" s="67"/>
      <c r="AE5" s="91"/>
      <c r="AF5" s="91" t="s">
        <v>274</v>
      </c>
      <c r="AG5" s="133" t="s">
        <v>301</v>
      </c>
      <c r="AH5" s="133" t="s">
        <v>303</v>
      </c>
      <c r="AI5" s="133" t="s">
        <v>305</v>
      </c>
      <c r="AJ5" s="133" t="s">
        <v>214</v>
      </c>
      <c r="AK5" s="99"/>
      <c r="AL5" s="146"/>
      <c r="AM5" s="91"/>
      <c r="AN5" s="91"/>
      <c r="AO5" s="91" t="s">
        <v>307</v>
      </c>
      <c r="AP5" s="91" t="s">
        <v>309</v>
      </c>
      <c r="AQ5" s="91" t="s">
        <v>311</v>
      </c>
      <c r="AR5" s="91" t="s">
        <v>313</v>
      </c>
      <c r="AS5" s="91" t="s">
        <v>274</v>
      </c>
      <c r="AT5" s="96" t="s">
        <v>315</v>
      </c>
      <c r="AU5" s="96" t="s">
        <v>317</v>
      </c>
      <c r="AV5" s="96" t="s">
        <v>319</v>
      </c>
      <c r="AW5" s="91"/>
      <c r="AX5" s="91"/>
      <c r="AY5" s="96" t="s">
        <v>315</v>
      </c>
      <c r="AZ5" s="96" t="s">
        <v>317</v>
      </c>
      <c r="BA5" s="96" t="s">
        <v>319</v>
      </c>
      <c r="BB5" s="96" t="s">
        <v>214</v>
      </c>
      <c r="BC5" s="91"/>
      <c r="BD5" s="91"/>
      <c r="BE5" s="91"/>
      <c r="BF5" s="91"/>
      <c r="BG5" s="91"/>
      <c r="BH5" s="91" t="s">
        <v>274</v>
      </c>
      <c r="BI5" s="133" t="s">
        <v>301</v>
      </c>
      <c r="BJ5" s="133" t="s">
        <v>303</v>
      </c>
      <c r="BK5" s="133" t="s">
        <v>305</v>
      </c>
      <c r="BL5" s="133" t="s">
        <v>214</v>
      </c>
      <c r="BM5" s="99"/>
      <c r="BN5" s="146"/>
      <c r="BO5" s="91"/>
      <c r="BP5" s="91"/>
      <c r="BQ5" s="91" t="s">
        <v>307</v>
      </c>
      <c r="BR5" s="91" t="s">
        <v>309</v>
      </c>
      <c r="BS5" s="91" t="s">
        <v>311</v>
      </c>
      <c r="BT5" s="91" t="s">
        <v>313</v>
      </c>
      <c r="BU5" s="91" t="s">
        <v>274</v>
      </c>
      <c r="BV5" s="96" t="s">
        <v>315</v>
      </c>
      <c r="BW5" s="96" t="s">
        <v>317</v>
      </c>
      <c r="BX5" s="96" t="s">
        <v>319</v>
      </c>
      <c r="BY5" s="91"/>
      <c r="BZ5" s="91"/>
      <c r="CA5" s="96" t="s">
        <v>315</v>
      </c>
      <c r="CB5" s="96" t="s">
        <v>317</v>
      </c>
      <c r="CC5" s="96" t="s">
        <v>319</v>
      </c>
      <c r="CD5" s="96" t="s">
        <v>214</v>
      </c>
      <c r="CE5" s="91"/>
      <c r="CF5" s="91"/>
      <c r="CG5" s="91"/>
      <c r="CH5" s="91"/>
      <c r="CI5" s="91"/>
      <c r="CJ5" s="91" t="s">
        <v>274</v>
      </c>
      <c r="CK5" s="133" t="s">
        <v>301</v>
      </c>
      <c r="CL5" s="133" t="s">
        <v>303</v>
      </c>
      <c r="CM5" s="133" t="s">
        <v>305</v>
      </c>
      <c r="CN5" s="133" t="s">
        <v>214</v>
      </c>
      <c r="CO5" s="99"/>
      <c r="CP5" s="146"/>
      <c r="CQ5" s="91"/>
      <c r="CR5" s="91"/>
      <c r="CS5" s="91" t="s">
        <v>307</v>
      </c>
      <c r="CT5" s="91" t="s">
        <v>309</v>
      </c>
      <c r="CU5" s="91" t="s">
        <v>311</v>
      </c>
      <c r="CV5" s="91" t="s">
        <v>313</v>
      </c>
      <c r="CW5" s="91" t="s">
        <v>274</v>
      </c>
      <c r="CX5" s="96" t="s">
        <v>315</v>
      </c>
      <c r="CY5" s="96" t="s">
        <v>317</v>
      </c>
      <c r="CZ5" s="96" t="s">
        <v>319</v>
      </c>
      <c r="DA5" s="91"/>
      <c r="DB5" s="91"/>
      <c r="DC5" s="96" t="s">
        <v>315</v>
      </c>
      <c r="DD5" s="96" t="s">
        <v>317</v>
      </c>
      <c r="DE5" s="96" t="s">
        <v>319</v>
      </c>
      <c r="DF5" s="96" t="s">
        <v>214</v>
      </c>
      <c r="DG5" s="91"/>
      <c r="DH5" s="91"/>
      <c r="DI5" s="91"/>
      <c r="DJ5" s="91"/>
    </row>
    <row r="6" spans="1:114" s="46" customFormat="1" ht="13.5">
      <c r="A6" s="149"/>
      <c r="B6" s="149"/>
      <c r="C6" s="152"/>
      <c r="D6" s="100" t="s">
        <v>320</v>
      </c>
      <c r="E6" s="100" t="s">
        <v>320</v>
      </c>
      <c r="F6" s="101" t="s">
        <v>320</v>
      </c>
      <c r="G6" s="101" t="s">
        <v>320</v>
      </c>
      <c r="H6" s="101" t="s">
        <v>320</v>
      </c>
      <c r="I6" s="101" t="s">
        <v>320</v>
      </c>
      <c r="J6" s="101" t="s">
        <v>320</v>
      </c>
      <c r="K6" s="101" t="s">
        <v>320</v>
      </c>
      <c r="L6" s="101" t="s">
        <v>320</v>
      </c>
      <c r="M6" s="100" t="s">
        <v>320</v>
      </c>
      <c r="N6" s="100" t="s">
        <v>320</v>
      </c>
      <c r="O6" s="101" t="s">
        <v>320</v>
      </c>
      <c r="P6" s="101" t="s">
        <v>320</v>
      </c>
      <c r="Q6" s="101" t="s">
        <v>320</v>
      </c>
      <c r="R6" s="101" t="s">
        <v>320</v>
      </c>
      <c r="S6" s="101" t="s">
        <v>320</v>
      </c>
      <c r="T6" s="101" t="s">
        <v>320</v>
      </c>
      <c r="U6" s="101" t="s">
        <v>320</v>
      </c>
      <c r="V6" s="100" t="s">
        <v>320</v>
      </c>
      <c r="W6" s="100" t="s">
        <v>320</v>
      </c>
      <c r="X6" s="101" t="s">
        <v>320</v>
      </c>
      <c r="Y6" s="101" t="s">
        <v>320</v>
      </c>
      <c r="Z6" s="101" t="s">
        <v>320</v>
      </c>
      <c r="AA6" s="101" t="s">
        <v>320</v>
      </c>
      <c r="AB6" s="101" t="s">
        <v>320</v>
      </c>
      <c r="AC6" s="101" t="s">
        <v>320</v>
      </c>
      <c r="AD6" s="101" t="s">
        <v>320</v>
      </c>
      <c r="AE6" s="102" t="s">
        <v>320</v>
      </c>
      <c r="AF6" s="102" t="s">
        <v>320</v>
      </c>
      <c r="AG6" s="103" t="s">
        <v>320</v>
      </c>
      <c r="AH6" s="103" t="s">
        <v>320</v>
      </c>
      <c r="AI6" s="103" t="s">
        <v>320</v>
      </c>
      <c r="AJ6" s="103" t="s">
        <v>320</v>
      </c>
      <c r="AK6" s="103" t="s">
        <v>320</v>
      </c>
      <c r="AL6" s="103" t="s">
        <v>320</v>
      </c>
      <c r="AM6" s="102" t="s">
        <v>320</v>
      </c>
      <c r="AN6" s="102" t="s">
        <v>320</v>
      </c>
      <c r="AO6" s="102" t="s">
        <v>320</v>
      </c>
      <c r="AP6" s="102" t="s">
        <v>320</v>
      </c>
      <c r="AQ6" s="102" t="s">
        <v>320</v>
      </c>
      <c r="AR6" s="102" t="s">
        <v>320</v>
      </c>
      <c r="AS6" s="102" t="s">
        <v>320</v>
      </c>
      <c r="AT6" s="102" t="s">
        <v>320</v>
      </c>
      <c r="AU6" s="102" t="s">
        <v>320</v>
      </c>
      <c r="AV6" s="102" t="s">
        <v>320</v>
      </c>
      <c r="AW6" s="102" t="s">
        <v>320</v>
      </c>
      <c r="AX6" s="102" t="s">
        <v>320</v>
      </c>
      <c r="AY6" s="102" t="s">
        <v>320</v>
      </c>
      <c r="AZ6" s="102" t="s">
        <v>320</v>
      </c>
      <c r="BA6" s="102" t="s">
        <v>320</v>
      </c>
      <c r="BB6" s="102" t="s">
        <v>320</v>
      </c>
      <c r="BC6" s="102" t="s">
        <v>320</v>
      </c>
      <c r="BD6" s="102" t="s">
        <v>320</v>
      </c>
      <c r="BE6" s="102" t="s">
        <v>320</v>
      </c>
      <c r="BF6" s="102" t="s">
        <v>320</v>
      </c>
      <c r="BG6" s="102" t="s">
        <v>320</v>
      </c>
      <c r="BH6" s="102" t="s">
        <v>320</v>
      </c>
      <c r="BI6" s="103" t="s">
        <v>320</v>
      </c>
      <c r="BJ6" s="103" t="s">
        <v>320</v>
      </c>
      <c r="BK6" s="103" t="s">
        <v>320</v>
      </c>
      <c r="BL6" s="103" t="s">
        <v>320</v>
      </c>
      <c r="BM6" s="103" t="s">
        <v>320</v>
      </c>
      <c r="BN6" s="103" t="s">
        <v>320</v>
      </c>
      <c r="BO6" s="102" t="s">
        <v>320</v>
      </c>
      <c r="BP6" s="102" t="s">
        <v>320</v>
      </c>
      <c r="BQ6" s="102" t="s">
        <v>320</v>
      </c>
      <c r="BR6" s="102" t="s">
        <v>320</v>
      </c>
      <c r="BS6" s="102" t="s">
        <v>320</v>
      </c>
      <c r="BT6" s="102" t="s">
        <v>320</v>
      </c>
      <c r="BU6" s="102" t="s">
        <v>320</v>
      </c>
      <c r="BV6" s="102" t="s">
        <v>320</v>
      </c>
      <c r="BW6" s="102" t="s">
        <v>320</v>
      </c>
      <c r="BX6" s="102" t="s">
        <v>320</v>
      </c>
      <c r="BY6" s="102" t="s">
        <v>320</v>
      </c>
      <c r="BZ6" s="102" t="s">
        <v>320</v>
      </c>
      <c r="CA6" s="102" t="s">
        <v>320</v>
      </c>
      <c r="CB6" s="102" t="s">
        <v>320</v>
      </c>
      <c r="CC6" s="102" t="s">
        <v>320</v>
      </c>
      <c r="CD6" s="102" t="s">
        <v>320</v>
      </c>
      <c r="CE6" s="102" t="s">
        <v>320</v>
      </c>
      <c r="CF6" s="102" t="s">
        <v>320</v>
      </c>
      <c r="CG6" s="102" t="s">
        <v>320</v>
      </c>
      <c r="CH6" s="102" t="s">
        <v>320</v>
      </c>
      <c r="CI6" s="102" t="s">
        <v>320</v>
      </c>
      <c r="CJ6" s="102" t="s">
        <v>320</v>
      </c>
      <c r="CK6" s="103" t="s">
        <v>320</v>
      </c>
      <c r="CL6" s="103" t="s">
        <v>320</v>
      </c>
      <c r="CM6" s="103" t="s">
        <v>320</v>
      </c>
      <c r="CN6" s="103" t="s">
        <v>320</v>
      </c>
      <c r="CO6" s="103" t="s">
        <v>320</v>
      </c>
      <c r="CP6" s="103" t="s">
        <v>320</v>
      </c>
      <c r="CQ6" s="102" t="s">
        <v>320</v>
      </c>
      <c r="CR6" s="102" t="s">
        <v>320</v>
      </c>
      <c r="CS6" s="103" t="s">
        <v>320</v>
      </c>
      <c r="CT6" s="103" t="s">
        <v>320</v>
      </c>
      <c r="CU6" s="103" t="s">
        <v>320</v>
      </c>
      <c r="CV6" s="103" t="s">
        <v>320</v>
      </c>
      <c r="CW6" s="102" t="s">
        <v>320</v>
      </c>
      <c r="CX6" s="102" t="s">
        <v>320</v>
      </c>
      <c r="CY6" s="102" t="s">
        <v>320</v>
      </c>
      <c r="CZ6" s="102" t="s">
        <v>320</v>
      </c>
      <c r="DA6" s="102" t="s">
        <v>320</v>
      </c>
      <c r="DB6" s="102" t="s">
        <v>320</v>
      </c>
      <c r="DC6" s="102" t="s">
        <v>320</v>
      </c>
      <c r="DD6" s="102" t="s">
        <v>320</v>
      </c>
      <c r="DE6" s="102" t="s">
        <v>320</v>
      </c>
      <c r="DF6" s="102" t="s">
        <v>320</v>
      </c>
      <c r="DG6" s="102" t="s">
        <v>320</v>
      </c>
      <c r="DH6" s="102" t="s">
        <v>320</v>
      </c>
      <c r="DI6" s="102" t="s">
        <v>320</v>
      </c>
      <c r="DJ6" s="102" t="s">
        <v>320</v>
      </c>
    </row>
    <row r="7" spans="1:114" s="50" customFormat="1" ht="12" customHeight="1">
      <c r="A7" s="48" t="s">
        <v>321</v>
      </c>
      <c r="B7" s="63" t="s">
        <v>323</v>
      </c>
      <c r="C7" s="48" t="s">
        <v>274</v>
      </c>
      <c r="D7" s="71">
        <f aca="true" t="shared" si="0" ref="D7:I7">SUM(D8:D69)</f>
        <v>194708047</v>
      </c>
      <c r="E7" s="71">
        <f t="shared" si="0"/>
        <v>31476479</v>
      </c>
      <c r="F7" s="71">
        <f t="shared" si="0"/>
        <v>323557</v>
      </c>
      <c r="G7" s="71">
        <f t="shared" si="0"/>
        <v>4324850</v>
      </c>
      <c r="H7" s="71">
        <f t="shared" si="0"/>
        <v>900950</v>
      </c>
      <c r="I7" s="71">
        <f t="shared" si="0"/>
        <v>19296247</v>
      </c>
      <c r="J7" s="72" t="s">
        <v>324</v>
      </c>
      <c r="K7" s="71">
        <f aca="true" t="shared" si="1" ref="K7:R7">SUM(K8:K69)</f>
        <v>6630875</v>
      </c>
      <c r="L7" s="71">
        <f t="shared" si="1"/>
        <v>163231568</v>
      </c>
      <c r="M7" s="71">
        <f t="shared" si="1"/>
        <v>4236654</v>
      </c>
      <c r="N7" s="71">
        <f t="shared" si="1"/>
        <v>1730601</v>
      </c>
      <c r="O7" s="71">
        <f t="shared" si="1"/>
        <v>251500</v>
      </c>
      <c r="P7" s="71">
        <f t="shared" si="1"/>
        <v>420694</v>
      </c>
      <c r="Q7" s="71">
        <f t="shared" si="1"/>
        <v>682200</v>
      </c>
      <c r="R7" s="71">
        <f t="shared" si="1"/>
        <v>306569</v>
      </c>
      <c r="S7" s="72" t="s">
        <v>324</v>
      </c>
      <c r="T7" s="71">
        <f aca="true" t="shared" si="2" ref="T7:AA7">SUM(T8:T69)</f>
        <v>69638</v>
      </c>
      <c r="U7" s="71">
        <f t="shared" si="2"/>
        <v>2506053</v>
      </c>
      <c r="V7" s="71">
        <f t="shared" si="2"/>
        <v>198944701</v>
      </c>
      <c r="W7" s="71">
        <f t="shared" si="2"/>
        <v>33207080</v>
      </c>
      <c r="X7" s="71">
        <f t="shared" si="2"/>
        <v>575057</v>
      </c>
      <c r="Y7" s="71">
        <f t="shared" si="2"/>
        <v>4745544</v>
      </c>
      <c r="Z7" s="71">
        <f t="shared" si="2"/>
        <v>1583150</v>
      </c>
      <c r="AA7" s="71">
        <f t="shared" si="2"/>
        <v>19602816</v>
      </c>
      <c r="AB7" s="72" t="s">
        <v>324</v>
      </c>
      <c r="AC7" s="71">
        <f aca="true" t="shared" si="3" ref="AC7:BH7">SUM(AC8:AC69)</f>
        <v>6700513</v>
      </c>
      <c r="AD7" s="71">
        <f t="shared" si="3"/>
        <v>165737621</v>
      </c>
      <c r="AE7" s="71">
        <f t="shared" si="3"/>
        <v>3445223</v>
      </c>
      <c r="AF7" s="71">
        <f t="shared" si="3"/>
        <v>3033213</v>
      </c>
      <c r="AG7" s="71">
        <f t="shared" si="3"/>
        <v>601019</v>
      </c>
      <c r="AH7" s="71">
        <f t="shared" si="3"/>
        <v>1730639</v>
      </c>
      <c r="AI7" s="71">
        <f t="shared" si="3"/>
        <v>63831</v>
      </c>
      <c r="AJ7" s="71">
        <f t="shared" si="3"/>
        <v>637724</v>
      </c>
      <c r="AK7" s="71">
        <f t="shared" si="3"/>
        <v>412010</v>
      </c>
      <c r="AL7" s="71">
        <f t="shared" si="3"/>
        <v>2416177</v>
      </c>
      <c r="AM7" s="71">
        <f t="shared" si="3"/>
        <v>135451258</v>
      </c>
      <c r="AN7" s="71">
        <f t="shared" si="3"/>
        <v>51161593</v>
      </c>
      <c r="AO7" s="71">
        <f t="shared" si="3"/>
        <v>11144563</v>
      </c>
      <c r="AP7" s="71">
        <f t="shared" si="3"/>
        <v>38517487</v>
      </c>
      <c r="AQ7" s="71">
        <f t="shared" si="3"/>
        <v>1481809</v>
      </c>
      <c r="AR7" s="71">
        <f t="shared" si="3"/>
        <v>17734</v>
      </c>
      <c r="AS7" s="71">
        <f t="shared" si="3"/>
        <v>27307607</v>
      </c>
      <c r="AT7" s="71">
        <f t="shared" si="3"/>
        <v>21664298</v>
      </c>
      <c r="AU7" s="71">
        <f t="shared" si="3"/>
        <v>5584517</v>
      </c>
      <c r="AV7" s="71">
        <f t="shared" si="3"/>
        <v>58792</v>
      </c>
      <c r="AW7" s="71">
        <f t="shared" si="3"/>
        <v>432516</v>
      </c>
      <c r="AX7" s="71">
        <f t="shared" si="3"/>
        <v>56453689</v>
      </c>
      <c r="AY7" s="71">
        <f t="shared" si="3"/>
        <v>39596382</v>
      </c>
      <c r="AZ7" s="71">
        <f t="shared" si="3"/>
        <v>12810750</v>
      </c>
      <c r="BA7" s="71">
        <f t="shared" si="3"/>
        <v>368726</v>
      </c>
      <c r="BB7" s="71">
        <f t="shared" si="3"/>
        <v>3677831</v>
      </c>
      <c r="BC7" s="71">
        <f t="shared" si="3"/>
        <v>39448505</v>
      </c>
      <c r="BD7" s="71">
        <f t="shared" si="3"/>
        <v>95853</v>
      </c>
      <c r="BE7" s="71">
        <f t="shared" si="3"/>
        <v>13946884</v>
      </c>
      <c r="BF7" s="71">
        <f t="shared" si="3"/>
        <v>152843365</v>
      </c>
      <c r="BG7" s="71">
        <f t="shared" si="3"/>
        <v>1191231</v>
      </c>
      <c r="BH7" s="71">
        <f t="shared" si="3"/>
        <v>1181959</v>
      </c>
      <c r="BI7" s="71">
        <f aca="true" t="shared" si="4" ref="BI7:CN7">SUM(BI8:BI69)</f>
        <v>0</v>
      </c>
      <c r="BJ7" s="71">
        <f t="shared" si="4"/>
        <v>1158380</v>
      </c>
      <c r="BK7" s="71">
        <f t="shared" si="4"/>
        <v>0</v>
      </c>
      <c r="BL7" s="71">
        <f t="shared" si="4"/>
        <v>23579</v>
      </c>
      <c r="BM7" s="71">
        <f t="shared" si="4"/>
        <v>9272</v>
      </c>
      <c r="BN7" s="71">
        <f t="shared" si="4"/>
        <v>10518</v>
      </c>
      <c r="BO7" s="71">
        <f t="shared" si="4"/>
        <v>2025703</v>
      </c>
      <c r="BP7" s="71">
        <f t="shared" si="4"/>
        <v>731587</v>
      </c>
      <c r="BQ7" s="71">
        <f t="shared" si="4"/>
        <v>433724</v>
      </c>
      <c r="BR7" s="71">
        <f t="shared" si="4"/>
        <v>210040</v>
      </c>
      <c r="BS7" s="71">
        <f t="shared" si="4"/>
        <v>87823</v>
      </c>
      <c r="BT7" s="71">
        <f t="shared" si="4"/>
        <v>0</v>
      </c>
      <c r="BU7" s="71">
        <f t="shared" si="4"/>
        <v>376592</v>
      </c>
      <c r="BV7" s="71">
        <f t="shared" si="4"/>
        <v>257690</v>
      </c>
      <c r="BW7" s="71">
        <f t="shared" si="4"/>
        <v>113575</v>
      </c>
      <c r="BX7" s="71">
        <f t="shared" si="4"/>
        <v>5327</v>
      </c>
      <c r="BY7" s="71">
        <f t="shared" si="4"/>
        <v>6630</v>
      </c>
      <c r="BZ7" s="71">
        <f t="shared" si="4"/>
        <v>910894</v>
      </c>
      <c r="CA7" s="71">
        <f t="shared" si="4"/>
        <v>631031</v>
      </c>
      <c r="CB7" s="71">
        <f t="shared" si="4"/>
        <v>222499</v>
      </c>
      <c r="CC7" s="71">
        <f t="shared" si="4"/>
        <v>4802</v>
      </c>
      <c r="CD7" s="71">
        <f t="shared" si="4"/>
        <v>52562</v>
      </c>
      <c r="CE7" s="71">
        <f t="shared" si="4"/>
        <v>681280</v>
      </c>
      <c r="CF7" s="71">
        <f t="shared" si="4"/>
        <v>0</v>
      </c>
      <c r="CG7" s="71">
        <f t="shared" si="4"/>
        <v>327922</v>
      </c>
      <c r="CH7" s="71">
        <f t="shared" si="4"/>
        <v>3544856</v>
      </c>
      <c r="CI7" s="71">
        <f t="shared" si="4"/>
        <v>4636454</v>
      </c>
      <c r="CJ7" s="71">
        <f t="shared" si="4"/>
        <v>4215172</v>
      </c>
      <c r="CK7" s="71">
        <f t="shared" si="4"/>
        <v>601019</v>
      </c>
      <c r="CL7" s="71">
        <f t="shared" si="4"/>
        <v>2889019</v>
      </c>
      <c r="CM7" s="71">
        <f t="shared" si="4"/>
        <v>63831</v>
      </c>
      <c r="CN7" s="71">
        <f t="shared" si="4"/>
        <v>661303</v>
      </c>
      <c r="CO7" s="71">
        <f aca="true" t="shared" si="5" ref="CO7:DJ7">SUM(CO8:CO69)</f>
        <v>421282</v>
      </c>
      <c r="CP7" s="71">
        <f t="shared" si="5"/>
        <v>2426695</v>
      </c>
      <c r="CQ7" s="71">
        <f t="shared" si="5"/>
        <v>137476961</v>
      </c>
      <c r="CR7" s="71">
        <f t="shared" si="5"/>
        <v>51893180</v>
      </c>
      <c r="CS7" s="71">
        <f t="shared" si="5"/>
        <v>11578287</v>
      </c>
      <c r="CT7" s="71">
        <f t="shared" si="5"/>
        <v>38727527</v>
      </c>
      <c r="CU7" s="71">
        <f t="shared" si="5"/>
        <v>1569632</v>
      </c>
      <c r="CV7" s="71">
        <f t="shared" si="5"/>
        <v>17734</v>
      </c>
      <c r="CW7" s="71">
        <f t="shared" si="5"/>
        <v>27684199</v>
      </c>
      <c r="CX7" s="71">
        <f t="shared" si="5"/>
        <v>21921988</v>
      </c>
      <c r="CY7" s="71">
        <f t="shared" si="5"/>
        <v>5698092</v>
      </c>
      <c r="CZ7" s="71">
        <f t="shared" si="5"/>
        <v>64119</v>
      </c>
      <c r="DA7" s="71">
        <f t="shared" si="5"/>
        <v>439146</v>
      </c>
      <c r="DB7" s="71">
        <f t="shared" si="5"/>
        <v>57364583</v>
      </c>
      <c r="DC7" s="71">
        <f t="shared" si="5"/>
        <v>40227413</v>
      </c>
      <c r="DD7" s="71">
        <f t="shared" si="5"/>
        <v>13033249</v>
      </c>
      <c r="DE7" s="71">
        <f t="shared" si="5"/>
        <v>373528</v>
      </c>
      <c r="DF7" s="71">
        <f t="shared" si="5"/>
        <v>3730393</v>
      </c>
      <c r="DG7" s="71">
        <f t="shared" si="5"/>
        <v>40129785</v>
      </c>
      <c r="DH7" s="71">
        <f t="shared" si="5"/>
        <v>95853</v>
      </c>
      <c r="DI7" s="71">
        <f t="shared" si="5"/>
        <v>14274806</v>
      </c>
      <c r="DJ7" s="71">
        <f t="shared" si="5"/>
        <v>156388221</v>
      </c>
    </row>
    <row r="8" spans="1:114" s="50" customFormat="1" ht="12" customHeight="1">
      <c r="A8" s="51" t="s">
        <v>321</v>
      </c>
      <c r="B8" s="64" t="s">
        <v>325</v>
      </c>
      <c r="C8" s="51" t="s">
        <v>326</v>
      </c>
      <c r="D8" s="73">
        <f aca="true" t="shared" si="6" ref="D8:D39">SUM(E8,+L8)</f>
        <v>2151888</v>
      </c>
      <c r="E8" s="73">
        <f aca="true" t="shared" si="7" ref="E8:E39">SUM(F8:I8)+K8</f>
        <v>445137</v>
      </c>
      <c r="F8" s="73">
        <v>0</v>
      </c>
      <c r="G8" s="73">
        <v>0</v>
      </c>
      <c r="H8" s="73">
        <v>0</v>
      </c>
      <c r="I8" s="73">
        <v>398856</v>
      </c>
      <c r="J8" s="74" t="s">
        <v>324</v>
      </c>
      <c r="K8" s="73">
        <v>46281</v>
      </c>
      <c r="L8" s="73">
        <v>1706751</v>
      </c>
      <c r="M8" s="73">
        <f aca="true" t="shared" si="8" ref="M8:M39">SUM(N8,+U8)</f>
        <v>4014</v>
      </c>
      <c r="N8" s="73">
        <f aca="true" t="shared" si="9" ref="N8:N39">SUM(O8:R8)+T8</f>
        <v>0</v>
      </c>
      <c r="O8" s="73">
        <v>0</v>
      </c>
      <c r="P8" s="73">
        <v>0</v>
      </c>
      <c r="Q8" s="73">
        <v>0</v>
      </c>
      <c r="R8" s="73">
        <v>0</v>
      </c>
      <c r="S8" s="74" t="s">
        <v>324</v>
      </c>
      <c r="T8" s="73">
        <v>0</v>
      </c>
      <c r="U8" s="73">
        <v>4014</v>
      </c>
      <c r="V8" s="73">
        <f aca="true" t="shared" si="10" ref="V8:V39">+SUM(D8,M8)</f>
        <v>2155902</v>
      </c>
      <c r="W8" s="73">
        <f aca="true" t="shared" si="11" ref="W8:W39">+SUM(E8,N8)</f>
        <v>445137</v>
      </c>
      <c r="X8" s="73">
        <f aca="true" t="shared" si="12" ref="X8:X39">+SUM(F8,O8)</f>
        <v>0</v>
      </c>
      <c r="Y8" s="73">
        <f aca="true" t="shared" si="13" ref="Y8:Y39">+SUM(G8,P8)</f>
        <v>0</v>
      </c>
      <c r="Z8" s="73">
        <f aca="true" t="shared" si="14" ref="Z8:Z39">+SUM(H8,Q8)</f>
        <v>0</v>
      </c>
      <c r="AA8" s="73">
        <f aca="true" t="shared" si="15" ref="AA8:AA39">+SUM(I8,R8)</f>
        <v>398856</v>
      </c>
      <c r="AB8" s="74" t="s">
        <v>324</v>
      </c>
      <c r="AC8" s="73">
        <f aca="true" t="shared" si="16" ref="AC8:AC39">+SUM(K8,T8)</f>
        <v>46281</v>
      </c>
      <c r="AD8" s="73">
        <f aca="true" t="shared" si="17" ref="AD8:AD39">+SUM(L8,U8)</f>
        <v>1710765</v>
      </c>
      <c r="AE8" s="73">
        <f aca="true" t="shared" si="18" ref="AE8:AE39">SUM(AF8,+AK8)</f>
        <v>46694</v>
      </c>
      <c r="AF8" s="73">
        <f aca="true" t="shared" si="19" ref="AF8:AF39">SUM(AG8:AJ8)</f>
        <v>46694</v>
      </c>
      <c r="AG8" s="73">
        <v>46694</v>
      </c>
      <c r="AH8" s="73">
        <v>0</v>
      </c>
      <c r="AI8" s="73">
        <v>0</v>
      </c>
      <c r="AJ8" s="73">
        <v>0</v>
      </c>
      <c r="AK8" s="73">
        <v>0</v>
      </c>
      <c r="AL8" s="73">
        <v>31773</v>
      </c>
      <c r="AM8" s="73">
        <f aca="true" t="shared" si="20" ref="AM8:AM39">SUM(AN8,AS8,AW8,AX8,BD8)</f>
        <v>1543896</v>
      </c>
      <c r="AN8" s="73">
        <f aca="true" t="shared" si="21" ref="AN8:AN39">SUM(AO8:AR8)</f>
        <v>707959</v>
      </c>
      <c r="AO8" s="73">
        <v>184075</v>
      </c>
      <c r="AP8" s="73">
        <v>523884</v>
      </c>
      <c r="AQ8" s="73">
        <v>0</v>
      </c>
      <c r="AR8" s="73">
        <v>0</v>
      </c>
      <c r="AS8" s="73">
        <f aca="true" t="shared" si="22" ref="AS8:AS39">SUM(AT8:AV8)</f>
        <v>389898</v>
      </c>
      <c r="AT8" s="73">
        <v>389898</v>
      </c>
      <c r="AU8" s="73">
        <v>0</v>
      </c>
      <c r="AV8" s="73">
        <v>0</v>
      </c>
      <c r="AW8" s="73">
        <v>1918</v>
      </c>
      <c r="AX8" s="73">
        <f aca="true" t="shared" si="23" ref="AX8:AX39">SUM(AY8:BB8)</f>
        <v>442117</v>
      </c>
      <c r="AY8" s="73">
        <v>334357</v>
      </c>
      <c r="AZ8" s="73">
        <v>86808</v>
      </c>
      <c r="BA8" s="73">
        <v>0</v>
      </c>
      <c r="BB8" s="73">
        <v>20952</v>
      </c>
      <c r="BC8" s="73">
        <v>454538</v>
      </c>
      <c r="BD8" s="73">
        <v>2004</v>
      </c>
      <c r="BE8" s="73">
        <v>74987</v>
      </c>
      <c r="BF8" s="73">
        <f aca="true" t="shared" si="24" ref="BF8:BF39">SUM(AE8,+AM8,+BE8)</f>
        <v>1665577</v>
      </c>
      <c r="BG8" s="73">
        <f aca="true" t="shared" si="25" ref="BG8:BG39">SUM(BH8,+BM8)</f>
        <v>0</v>
      </c>
      <c r="BH8" s="73">
        <f aca="true" t="shared" si="26" ref="BH8:BH39">SUM(BI8:BL8)</f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3">
        <v>0</v>
      </c>
      <c r="BO8" s="73">
        <f aca="true" t="shared" si="27" ref="BO8:BO39">SUM(BP8,BU8,BY8,BZ8,CF8)</f>
        <v>0</v>
      </c>
      <c r="BP8" s="73">
        <f aca="true" t="shared" si="28" ref="BP8:BP39">SUM(BQ8:BT8)</f>
        <v>0</v>
      </c>
      <c r="BQ8" s="73">
        <v>0</v>
      </c>
      <c r="BR8" s="73">
        <v>0</v>
      </c>
      <c r="BS8" s="73">
        <v>0</v>
      </c>
      <c r="BT8" s="73">
        <v>0</v>
      </c>
      <c r="BU8" s="73">
        <f aca="true" t="shared" si="29" ref="BU8:BU39">SUM(BV8:BX8)</f>
        <v>0</v>
      </c>
      <c r="BV8" s="73">
        <v>0</v>
      </c>
      <c r="BW8" s="73">
        <v>0</v>
      </c>
      <c r="BX8" s="73">
        <v>0</v>
      </c>
      <c r="BY8" s="73">
        <v>0</v>
      </c>
      <c r="BZ8" s="73">
        <f aca="true" t="shared" si="30" ref="BZ8:BZ39">SUM(CA8:CD8)</f>
        <v>0</v>
      </c>
      <c r="CA8" s="73">
        <v>0</v>
      </c>
      <c r="CB8" s="73">
        <v>0</v>
      </c>
      <c r="CC8" s="73">
        <v>0</v>
      </c>
      <c r="CD8" s="73">
        <v>0</v>
      </c>
      <c r="CE8" s="73">
        <v>4014</v>
      </c>
      <c r="CF8" s="73">
        <v>0</v>
      </c>
      <c r="CG8" s="73">
        <v>0</v>
      </c>
      <c r="CH8" s="73">
        <f aca="true" t="shared" si="31" ref="CH8:CH39">SUM(BG8,+BO8,+CG8)</f>
        <v>0</v>
      </c>
      <c r="CI8" s="73">
        <f aca="true" t="shared" si="32" ref="CI8:CI39">SUM(AE8,+BG8)</f>
        <v>46694</v>
      </c>
      <c r="CJ8" s="73">
        <f aca="true" t="shared" si="33" ref="CJ8:CJ39">SUM(AF8,+BH8)</f>
        <v>46694</v>
      </c>
      <c r="CK8" s="73">
        <f aca="true" t="shared" si="34" ref="CK8:CK39">SUM(AG8,+BI8)</f>
        <v>46694</v>
      </c>
      <c r="CL8" s="73">
        <f aca="true" t="shared" si="35" ref="CL8:CL39">SUM(AH8,+BJ8)</f>
        <v>0</v>
      </c>
      <c r="CM8" s="73">
        <f aca="true" t="shared" si="36" ref="CM8:CM39">SUM(AI8,+BK8)</f>
        <v>0</v>
      </c>
      <c r="CN8" s="73">
        <f aca="true" t="shared" si="37" ref="CN8:CN39">SUM(AJ8,+BL8)</f>
        <v>0</v>
      </c>
      <c r="CO8" s="73">
        <f aca="true" t="shared" si="38" ref="CO8:CO39">SUM(AK8,+BM8)</f>
        <v>0</v>
      </c>
      <c r="CP8" s="73">
        <f aca="true" t="shared" si="39" ref="CP8:CP39">SUM(AL8,+BN8)</f>
        <v>31773</v>
      </c>
      <c r="CQ8" s="73">
        <f aca="true" t="shared" si="40" ref="CQ8:CQ39">SUM(AM8,+BO8)</f>
        <v>1543896</v>
      </c>
      <c r="CR8" s="73">
        <f aca="true" t="shared" si="41" ref="CR8:CR39">SUM(AN8,+BP8)</f>
        <v>707959</v>
      </c>
      <c r="CS8" s="73">
        <f aca="true" t="shared" si="42" ref="CS8:CS39">SUM(AO8,+BQ8)</f>
        <v>184075</v>
      </c>
      <c r="CT8" s="73">
        <f aca="true" t="shared" si="43" ref="CT8:CT39">SUM(AP8,+BR8)</f>
        <v>523884</v>
      </c>
      <c r="CU8" s="73">
        <f aca="true" t="shared" si="44" ref="CU8:CU39">SUM(AQ8,+BS8)</f>
        <v>0</v>
      </c>
      <c r="CV8" s="73">
        <f aca="true" t="shared" si="45" ref="CV8:CV39">SUM(AR8,+BT8)</f>
        <v>0</v>
      </c>
      <c r="CW8" s="73">
        <f aca="true" t="shared" si="46" ref="CW8:CW39">SUM(AS8,+BU8)</f>
        <v>389898</v>
      </c>
      <c r="CX8" s="73">
        <f aca="true" t="shared" si="47" ref="CX8:CX39">SUM(AT8,+BV8)</f>
        <v>389898</v>
      </c>
      <c r="CY8" s="73">
        <f aca="true" t="shared" si="48" ref="CY8:CY39">SUM(AU8,+BW8)</f>
        <v>0</v>
      </c>
      <c r="CZ8" s="73">
        <f aca="true" t="shared" si="49" ref="CZ8:CZ39">SUM(AV8,+BX8)</f>
        <v>0</v>
      </c>
      <c r="DA8" s="73">
        <f aca="true" t="shared" si="50" ref="DA8:DA39">SUM(AW8,+BY8)</f>
        <v>1918</v>
      </c>
      <c r="DB8" s="73">
        <f aca="true" t="shared" si="51" ref="DB8:DB39">SUM(AX8,+BZ8)</f>
        <v>442117</v>
      </c>
      <c r="DC8" s="73">
        <f aca="true" t="shared" si="52" ref="DC8:DC39">SUM(AY8,+CA8)</f>
        <v>334357</v>
      </c>
      <c r="DD8" s="73">
        <f aca="true" t="shared" si="53" ref="DD8:DD39">SUM(AZ8,+CB8)</f>
        <v>86808</v>
      </c>
      <c r="DE8" s="73">
        <f aca="true" t="shared" si="54" ref="DE8:DE39">SUM(BA8,+CC8)</f>
        <v>0</v>
      </c>
      <c r="DF8" s="73">
        <f aca="true" t="shared" si="55" ref="DF8:DF39">SUM(BB8,+CD8)</f>
        <v>20952</v>
      </c>
      <c r="DG8" s="73">
        <f aca="true" t="shared" si="56" ref="DG8:DG39">SUM(BC8,+CE8)</f>
        <v>458552</v>
      </c>
      <c r="DH8" s="73">
        <f aca="true" t="shared" si="57" ref="DH8:DH39">SUM(BD8,+CF8)</f>
        <v>2004</v>
      </c>
      <c r="DI8" s="73">
        <f aca="true" t="shared" si="58" ref="DI8:DI39">SUM(BE8,+CG8)</f>
        <v>74987</v>
      </c>
      <c r="DJ8" s="73">
        <f aca="true" t="shared" si="59" ref="DJ8:DJ39">SUM(BF8,+CH8)</f>
        <v>1665577</v>
      </c>
    </row>
    <row r="9" spans="1:114" s="50" customFormat="1" ht="12" customHeight="1">
      <c r="A9" s="51" t="s">
        <v>321</v>
      </c>
      <c r="B9" s="64" t="s">
        <v>327</v>
      </c>
      <c r="C9" s="51" t="s">
        <v>328</v>
      </c>
      <c r="D9" s="73">
        <f t="shared" si="6"/>
        <v>3193809</v>
      </c>
      <c r="E9" s="73">
        <f t="shared" si="7"/>
        <v>481329</v>
      </c>
      <c r="F9" s="73">
        <v>0</v>
      </c>
      <c r="G9" s="73">
        <v>0</v>
      </c>
      <c r="H9" s="73">
        <v>0</v>
      </c>
      <c r="I9" s="73">
        <v>479366</v>
      </c>
      <c r="J9" s="74" t="s">
        <v>329</v>
      </c>
      <c r="K9" s="73">
        <v>1963</v>
      </c>
      <c r="L9" s="73">
        <v>2712480</v>
      </c>
      <c r="M9" s="73">
        <f t="shared" si="8"/>
        <v>5750</v>
      </c>
      <c r="N9" s="73">
        <f t="shared" si="9"/>
        <v>0</v>
      </c>
      <c r="O9" s="73">
        <v>0</v>
      </c>
      <c r="P9" s="73">
        <v>0</v>
      </c>
      <c r="Q9" s="73">
        <v>0</v>
      </c>
      <c r="R9" s="73">
        <v>0</v>
      </c>
      <c r="S9" s="74" t="s">
        <v>324</v>
      </c>
      <c r="T9" s="73">
        <v>0</v>
      </c>
      <c r="U9" s="73">
        <v>5750</v>
      </c>
      <c r="V9" s="73">
        <f t="shared" si="10"/>
        <v>3199559</v>
      </c>
      <c r="W9" s="73">
        <f t="shared" si="11"/>
        <v>481329</v>
      </c>
      <c r="X9" s="73">
        <f t="shared" si="12"/>
        <v>0</v>
      </c>
      <c r="Y9" s="73">
        <f t="shared" si="13"/>
        <v>0</v>
      </c>
      <c r="Z9" s="73">
        <f t="shared" si="14"/>
        <v>0</v>
      </c>
      <c r="AA9" s="73">
        <f t="shared" si="15"/>
        <v>479366</v>
      </c>
      <c r="AB9" s="74" t="s">
        <v>324</v>
      </c>
      <c r="AC9" s="73">
        <f t="shared" si="16"/>
        <v>1963</v>
      </c>
      <c r="AD9" s="73">
        <f t="shared" si="17"/>
        <v>2718230</v>
      </c>
      <c r="AE9" s="73">
        <f t="shared" si="18"/>
        <v>0</v>
      </c>
      <c r="AF9" s="73">
        <f t="shared" si="19"/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45507</v>
      </c>
      <c r="AM9" s="73">
        <f t="shared" si="20"/>
        <v>1980780</v>
      </c>
      <c r="AN9" s="73">
        <f t="shared" si="21"/>
        <v>1142223</v>
      </c>
      <c r="AO9" s="73">
        <v>395499</v>
      </c>
      <c r="AP9" s="73">
        <v>746724</v>
      </c>
      <c r="AQ9" s="73">
        <v>0</v>
      </c>
      <c r="AR9" s="73">
        <v>0</v>
      </c>
      <c r="AS9" s="73">
        <f t="shared" si="22"/>
        <v>461140</v>
      </c>
      <c r="AT9" s="73">
        <v>461140</v>
      </c>
      <c r="AU9" s="73">
        <v>0</v>
      </c>
      <c r="AV9" s="73">
        <v>0</v>
      </c>
      <c r="AW9" s="73">
        <v>0</v>
      </c>
      <c r="AX9" s="73">
        <f t="shared" si="23"/>
        <v>377417</v>
      </c>
      <c r="AY9" s="73">
        <v>325978</v>
      </c>
      <c r="AZ9" s="73">
        <v>34354</v>
      </c>
      <c r="BA9" s="73">
        <v>2</v>
      </c>
      <c r="BB9" s="73">
        <v>17083</v>
      </c>
      <c r="BC9" s="73">
        <v>651007</v>
      </c>
      <c r="BD9" s="73">
        <v>0</v>
      </c>
      <c r="BE9" s="73">
        <v>516515</v>
      </c>
      <c r="BF9" s="73">
        <f t="shared" si="24"/>
        <v>2497295</v>
      </c>
      <c r="BG9" s="73">
        <f t="shared" si="25"/>
        <v>0</v>
      </c>
      <c r="BH9" s="73">
        <f t="shared" si="26"/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f t="shared" si="27"/>
        <v>0</v>
      </c>
      <c r="BP9" s="73">
        <f t="shared" si="28"/>
        <v>0</v>
      </c>
      <c r="BQ9" s="73">
        <v>0</v>
      </c>
      <c r="BR9" s="73">
        <v>0</v>
      </c>
      <c r="BS9" s="73">
        <v>0</v>
      </c>
      <c r="BT9" s="73">
        <v>0</v>
      </c>
      <c r="BU9" s="73">
        <f t="shared" si="29"/>
        <v>0</v>
      </c>
      <c r="BV9" s="73">
        <v>0</v>
      </c>
      <c r="BW9" s="73">
        <v>0</v>
      </c>
      <c r="BX9" s="73">
        <v>0</v>
      </c>
      <c r="BY9" s="73">
        <v>0</v>
      </c>
      <c r="BZ9" s="73">
        <f t="shared" si="30"/>
        <v>0</v>
      </c>
      <c r="CA9" s="73">
        <v>0</v>
      </c>
      <c r="CB9" s="73">
        <v>0</v>
      </c>
      <c r="CC9" s="73">
        <v>0</v>
      </c>
      <c r="CD9" s="73">
        <v>0</v>
      </c>
      <c r="CE9" s="73">
        <v>5750</v>
      </c>
      <c r="CF9" s="73">
        <v>0</v>
      </c>
      <c r="CG9" s="73">
        <v>0</v>
      </c>
      <c r="CH9" s="73">
        <f t="shared" si="31"/>
        <v>0</v>
      </c>
      <c r="CI9" s="73">
        <f t="shared" si="32"/>
        <v>0</v>
      </c>
      <c r="CJ9" s="73">
        <f t="shared" si="33"/>
        <v>0</v>
      </c>
      <c r="CK9" s="73">
        <f t="shared" si="34"/>
        <v>0</v>
      </c>
      <c r="CL9" s="73">
        <f t="shared" si="35"/>
        <v>0</v>
      </c>
      <c r="CM9" s="73">
        <f t="shared" si="36"/>
        <v>0</v>
      </c>
      <c r="CN9" s="73">
        <f t="shared" si="37"/>
        <v>0</v>
      </c>
      <c r="CO9" s="73">
        <f t="shared" si="38"/>
        <v>0</v>
      </c>
      <c r="CP9" s="73">
        <f t="shared" si="39"/>
        <v>45507</v>
      </c>
      <c r="CQ9" s="73">
        <f t="shared" si="40"/>
        <v>1980780</v>
      </c>
      <c r="CR9" s="73">
        <f t="shared" si="41"/>
        <v>1142223</v>
      </c>
      <c r="CS9" s="73">
        <f t="shared" si="42"/>
        <v>395499</v>
      </c>
      <c r="CT9" s="73">
        <f t="shared" si="43"/>
        <v>746724</v>
      </c>
      <c r="CU9" s="73">
        <f t="shared" si="44"/>
        <v>0</v>
      </c>
      <c r="CV9" s="73">
        <f t="shared" si="45"/>
        <v>0</v>
      </c>
      <c r="CW9" s="73">
        <f t="shared" si="46"/>
        <v>461140</v>
      </c>
      <c r="CX9" s="73">
        <f t="shared" si="47"/>
        <v>461140</v>
      </c>
      <c r="CY9" s="73">
        <f t="shared" si="48"/>
        <v>0</v>
      </c>
      <c r="CZ9" s="73">
        <f t="shared" si="49"/>
        <v>0</v>
      </c>
      <c r="DA9" s="73">
        <f t="shared" si="50"/>
        <v>0</v>
      </c>
      <c r="DB9" s="73">
        <f t="shared" si="51"/>
        <v>377417</v>
      </c>
      <c r="DC9" s="73">
        <f t="shared" si="52"/>
        <v>325978</v>
      </c>
      <c r="DD9" s="73">
        <f t="shared" si="53"/>
        <v>34354</v>
      </c>
      <c r="DE9" s="73">
        <f t="shared" si="54"/>
        <v>2</v>
      </c>
      <c r="DF9" s="73">
        <f t="shared" si="55"/>
        <v>17083</v>
      </c>
      <c r="DG9" s="73">
        <f t="shared" si="56"/>
        <v>656757</v>
      </c>
      <c r="DH9" s="73">
        <f t="shared" si="57"/>
        <v>0</v>
      </c>
      <c r="DI9" s="73">
        <f t="shared" si="58"/>
        <v>516515</v>
      </c>
      <c r="DJ9" s="73">
        <f t="shared" si="59"/>
        <v>2497295</v>
      </c>
    </row>
    <row r="10" spans="1:114" s="50" customFormat="1" ht="12" customHeight="1">
      <c r="A10" s="51" t="s">
        <v>321</v>
      </c>
      <c r="B10" s="64" t="s">
        <v>330</v>
      </c>
      <c r="C10" s="51" t="s">
        <v>331</v>
      </c>
      <c r="D10" s="73">
        <f t="shared" si="6"/>
        <v>5932585</v>
      </c>
      <c r="E10" s="73">
        <f t="shared" si="7"/>
        <v>505409</v>
      </c>
      <c r="F10" s="73">
        <v>32408</v>
      </c>
      <c r="G10" s="73">
        <v>0</v>
      </c>
      <c r="H10" s="73">
        <v>0</v>
      </c>
      <c r="I10" s="73">
        <v>470998</v>
      </c>
      <c r="J10" s="74" t="s">
        <v>332</v>
      </c>
      <c r="K10" s="73">
        <v>2003</v>
      </c>
      <c r="L10" s="73">
        <v>5427176</v>
      </c>
      <c r="M10" s="73">
        <f t="shared" si="8"/>
        <v>8068</v>
      </c>
      <c r="N10" s="73">
        <f t="shared" si="9"/>
        <v>0</v>
      </c>
      <c r="O10" s="73">
        <v>0</v>
      </c>
      <c r="P10" s="73">
        <v>0</v>
      </c>
      <c r="Q10" s="73">
        <v>0</v>
      </c>
      <c r="R10" s="73">
        <v>0</v>
      </c>
      <c r="S10" s="74" t="s">
        <v>333</v>
      </c>
      <c r="T10" s="73">
        <v>0</v>
      </c>
      <c r="U10" s="73">
        <v>8068</v>
      </c>
      <c r="V10" s="73">
        <f t="shared" si="10"/>
        <v>5940653</v>
      </c>
      <c r="W10" s="73">
        <f t="shared" si="11"/>
        <v>505409</v>
      </c>
      <c r="X10" s="73">
        <f t="shared" si="12"/>
        <v>32408</v>
      </c>
      <c r="Y10" s="73">
        <f t="shared" si="13"/>
        <v>0</v>
      </c>
      <c r="Z10" s="73">
        <f t="shared" si="14"/>
        <v>0</v>
      </c>
      <c r="AA10" s="73">
        <f t="shared" si="15"/>
        <v>470998</v>
      </c>
      <c r="AB10" s="74" t="s">
        <v>333</v>
      </c>
      <c r="AC10" s="73">
        <f t="shared" si="16"/>
        <v>2003</v>
      </c>
      <c r="AD10" s="73">
        <f t="shared" si="17"/>
        <v>5435244</v>
      </c>
      <c r="AE10" s="73">
        <f t="shared" si="18"/>
        <v>191851</v>
      </c>
      <c r="AF10" s="73">
        <f t="shared" si="19"/>
        <v>191851</v>
      </c>
      <c r="AG10" s="73">
        <v>0</v>
      </c>
      <c r="AH10" s="73">
        <v>191851</v>
      </c>
      <c r="AI10" s="73">
        <v>0</v>
      </c>
      <c r="AJ10" s="73">
        <v>0</v>
      </c>
      <c r="AK10" s="73">
        <v>0</v>
      </c>
      <c r="AL10" s="73">
        <v>63857</v>
      </c>
      <c r="AM10" s="73">
        <f t="shared" si="20"/>
        <v>3497404</v>
      </c>
      <c r="AN10" s="73">
        <f t="shared" si="21"/>
        <v>1249859</v>
      </c>
      <c r="AO10" s="73">
        <v>314819</v>
      </c>
      <c r="AP10" s="73">
        <v>935040</v>
      </c>
      <c r="AQ10" s="73">
        <v>0</v>
      </c>
      <c r="AR10" s="73">
        <v>0</v>
      </c>
      <c r="AS10" s="73">
        <f t="shared" si="22"/>
        <v>1398909</v>
      </c>
      <c r="AT10" s="73">
        <v>1239784</v>
      </c>
      <c r="AU10" s="73">
        <v>159125</v>
      </c>
      <c r="AV10" s="73">
        <v>0</v>
      </c>
      <c r="AW10" s="73">
        <v>28348</v>
      </c>
      <c r="AX10" s="73">
        <f t="shared" si="23"/>
        <v>810313</v>
      </c>
      <c r="AY10" s="73">
        <v>287589</v>
      </c>
      <c r="AZ10" s="73">
        <v>296064</v>
      </c>
      <c r="BA10" s="73">
        <v>32664</v>
      </c>
      <c r="BB10" s="73">
        <v>193996</v>
      </c>
      <c r="BC10" s="73">
        <v>913526</v>
      </c>
      <c r="BD10" s="73">
        <v>9975</v>
      </c>
      <c r="BE10" s="73">
        <v>1265947</v>
      </c>
      <c r="BF10" s="73">
        <f t="shared" si="24"/>
        <v>4955202</v>
      </c>
      <c r="BG10" s="73">
        <f t="shared" si="25"/>
        <v>0</v>
      </c>
      <c r="BH10" s="73">
        <f t="shared" si="26"/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3">
        <v>0</v>
      </c>
      <c r="BO10" s="73">
        <f t="shared" si="27"/>
        <v>0</v>
      </c>
      <c r="BP10" s="73">
        <f t="shared" si="28"/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f t="shared" si="29"/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f t="shared" si="30"/>
        <v>0</v>
      </c>
      <c r="CA10" s="73">
        <v>0</v>
      </c>
      <c r="CB10" s="73">
        <v>0</v>
      </c>
      <c r="CC10" s="73">
        <v>0</v>
      </c>
      <c r="CD10" s="73">
        <v>0</v>
      </c>
      <c r="CE10" s="73">
        <v>8068</v>
      </c>
      <c r="CF10" s="73">
        <v>0</v>
      </c>
      <c r="CG10" s="73">
        <v>0</v>
      </c>
      <c r="CH10" s="73">
        <f t="shared" si="31"/>
        <v>0</v>
      </c>
      <c r="CI10" s="73">
        <f t="shared" si="32"/>
        <v>191851</v>
      </c>
      <c r="CJ10" s="73">
        <f t="shared" si="33"/>
        <v>191851</v>
      </c>
      <c r="CK10" s="73">
        <f t="shared" si="34"/>
        <v>0</v>
      </c>
      <c r="CL10" s="73">
        <f t="shared" si="35"/>
        <v>191851</v>
      </c>
      <c r="CM10" s="73">
        <f t="shared" si="36"/>
        <v>0</v>
      </c>
      <c r="CN10" s="73">
        <f t="shared" si="37"/>
        <v>0</v>
      </c>
      <c r="CO10" s="73">
        <f t="shared" si="38"/>
        <v>0</v>
      </c>
      <c r="CP10" s="73">
        <f t="shared" si="39"/>
        <v>63857</v>
      </c>
      <c r="CQ10" s="73">
        <f t="shared" si="40"/>
        <v>3497404</v>
      </c>
      <c r="CR10" s="73">
        <f t="shared" si="41"/>
        <v>1249859</v>
      </c>
      <c r="CS10" s="73">
        <f t="shared" si="42"/>
        <v>314819</v>
      </c>
      <c r="CT10" s="73">
        <f t="shared" si="43"/>
        <v>935040</v>
      </c>
      <c r="CU10" s="73">
        <f t="shared" si="44"/>
        <v>0</v>
      </c>
      <c r="CV10" s="73">
        <f t="shared" si="45"/>
        <v>0</v>
      </c>
      <c r="CW10" s="73">
        <f t="shared" si="46"/>
        <v>1398909</v>
      </c>
      <c r="CX10" s="73">
        <f t="shared" si="47"/>
        <v>1239784</v>
      </c>
      <c r="CY10" s="73">
        <f t="shared" si="48"/>
        <v>159125</v>
      </c>
      <c r="CZ10" s="73">
        <f t="shared" si="49"/>
        <v>0</v>
      </c>
      <c r="DA10" s="73">
        <f t="shared" si="50"/>
        <v>28348</v>
      </c>
      <c r="DB10" s="73">
        <f t="shared" si="51"/>
        <v>810313</v>
      </c>
      <c r="DC10" s="73">
        <f t="shared" si="52"/>
        <v>287589</v>
      </c>
      <c r="DD10" s="73">
        <f t="shared" si="53"/>
        <v>296064</v>
      </c>
      <c r="DE10" s="73">
        <f t="shared" si="54"/>
        <v>32664</v>
      </c>
      <c r="DF10" s="73">
        <f t="shared" si="55"/>
        <v>193996</v>
      </c>
      <c r="DG10" s="73">
        <f t="shared" si="56"/>
        <v>921594</v>
      </c>
      <c r="DH10" s="73">
        <f t="shared" si="57"/>
        <v>9975</v>
      </c>
      <c r="DI10" s="73">
        <f t="shared" si="58"/>
        <v>1265947</v>
      </c>
      <c r="DJ10" s="73">
        <f t="shared" si="59"/>
        <v>4955202</v>
      </c>
    </row>
    <row r="11" spans="1:114" s="50" customFormat="1" ht="12" customHeight="1">
      <c r="A11" s="51" t="s">
        <v>321</v>
      </c>
      <c r="B11" s="64" t="s">
        <v>334</v>
      </c>
      <c r="C11" s="51" t="s">
        <v>335</v>
      </c>
      <c r="D11" s="73">
        <f t="shared" si="6"/>
        <v>6962032</v>
      </c>
      <c r="E11" s="73">
        <f t="shared" si="7"/>
        <v>595382</v>
      </c>
      <c r="F11" s="73">
        <v>0</v>
      </c>
      <c r="G11" s="73">
        <v>0</v>
      </c>
      <c r="H11" s="73">
        <v>0</v>
      </c>
      <c r="I11" s="73">
        <v>461086</v>
      </c>
      <c r="J11" s="74" t="s">
        <v>324</v>
      </c>
      <c r="K11" s="73">
        <v>134296</v>
      </c>
      <c r="L11" s="73">
        <v>6366650</v>
      </c>
      <c r="M11" s="73">
        <f t="shared" si="8"/>
        <v>12720</v>
      </c>
      <c r="N11" s="73">
        <f t="shared" si="9"/>
        <v>0</v>
      </c>
      <c r="O11" s="73">
        <v>0</v>
      </c>
      <c r="P11" s="73">
        <v>0</v>
      </c>
      <c r="Q11" s="73">
        <v>0</v>
      </c>
      <c r="R11" s="73">
        <v>0</v>
      </c>
      <c r="S11" s="74" t="s">
        <v>336</v>
      </c>
      <c r="T11" s="73">
        <v>0</v>
      </c>
      <c r="U11" s="73">
        <v>12720</v>
      </c>
      <c r="V11" s="73">
        <f t="shared" si="10"/>
        <v>6974752</v>
      </c>
      <c r="W11" s="73">
        <f t="shared" si="11"/>
        <v>595382</v>
      </c>
      <c r="X11" s="73">
        <f t="shared" si="12"/>
        <v>0</v>
      </c>
      <c r="Y11" s="73">
        <f t="shared" si="13"/>
        <v>0</v>
      </c>
      <c r="Z11" s="73">
        <f t="shared" si="14"/>
        <v>0</v>
      </c>
      <c r="AA11" s="73">
        <f t="shared" si="15"/>
        <v>461086</v>
      </c>
      <c r="AB11" s="74" t="s">
        <v>336</v>
      </c>
      <c r="AC11" s="73">
        <f t="shared" si="16"/>
        <v>134296</v>
      </c>
      <c r="AD11" s="73">
        <f t="shared" si="17"/>
        <v>6379370</v>
      </c>
      <c r="AE11" s="73">
        <f t="shared" si="18"/>
        <v>538866</v>
      </c>
      <c r="AF11" s="73">
        <f t="shared" si="19"/>
        <v>180853</v>
      </c>
      <c r="AG11" s="73">
        <v>103393</v>
      </c>
      <c r="AH11" s="73">
        <v>0</v>
      </c>
      <c r="AI11" s="73">
        <v>0</v>
      </c>
      <c r="AJ11" s="73">
        <v>77460</v>
      </c>
      <c r="AK11" s="73">
        <v>358013</v>
      </c>
      <c r="AL11" s="73">
        <v>84585</v>
      </c>
      <c r="AM11" s="73">
        <f t="shared" si="20"/>
        <v>4861883</v>
      </c>
      <c r="AN11" s="73">
        <f t="shared" si="21"/>
        <v>2317648</v>
      </c>
      <c r="AO11" s="73">
        <v>538542</v>
      </c>
      <c r="AP11" s="73">
        <v>1779106</v>
      </c>
      <c r="AQ11" s="73">
        <v>0</v>
      </c>
      <c r="AR11" s="73">
        <v>0</v>
      </c>
      <c r="AS11" s="73">
        <f t="shared" si="22"/>
        <v>1449898</v>
      </c>
      <c r="AT11" s="73">
        <v>1449898</v>
      </c>
      <c r="AU11" s="73">
        <v>0</v>
      </c>
      <c r="AV11" s="73">
        <v>0</v>
      </c>
      <c r="AW11" s="73">
        <v>30648</v>
      </c>
      <c r="AX11" s="73">
        <f t="shared" si="23"/>
        <v>1018876</v>
      </c>
      <c r="AY11" s="73">
        <v>874688</v>
      </c>
      <c r="AZ11" s="73">
        <v>144088</v>
      </c>
      <c r="BA11" s="73">
        <v>0</v>
      </c>
      <c r="BB11" s="73">
        <v>100</v>
      </c>
      <c r="BC11" s="73">
        <v>1210057</v>
      </c>
      <c r="BD11" s="73">
        <v>44813</v>
      </c>
      <c r="BE11" s="73">
        <v>266641</v>
      </c>
      <c r="BF11" s="73">
        <f t="shared" si="24"/>
        <v>5667390</v>
      </c>
      <c r="BG11" s="73">
        <f t="shared" si="25"/>
        <v>0</v>
      </c>
      <c r="BH11" s="73">
        <f t="shared" si="26"/>
        <v>0</v>
      </c>
      <c r="BI11" s="73">
        <v>0</v>
      </c>
      <c r="BJ11" s="73">
        <v>0</v>
      </c>
      <c r="BK11" s="73">
        <v>0</v>
      </c>
      <c r="BL11" s="73">
        <v>0</v>
      </c>
      <c r="BM11" s="73">
        <v>0</v>
      </c>
      <c r="BN11" s="73">
        <v>0</v>
      </c>
      <c r="BO11" s="73">
        <f t="shared" si="27"/>
        <v>2033</v>
      </c>
      <c r="BP11" s="73">
        <f t="shared" si="28"/>
        <v>0</v>
      </c>
      <c r="BQ11" s="73">
        <v>0</v>
      </c>
      <c r="BR11" s="73">
        <v>0</v>
      </c>
      <c r="BS11" s="73">
        <v>0</v>
      </c>
      <c r="BT11" s="73">
        <v>0</v>
      </c>
      <c r="BU11" s="73">
        <f t="shared" si="29"/>
        <v>2033</v>
      </c>
      <c r="BV11" s="73">
        <v>2033</v>
      </c>
      <c r="BW11" s="73">
        <v>0</v>
      </c>
      <c r="BX11" s="73">
        <v>0</v>
      </c>
      <c r="BY11" s="73">
        <v>0</v>
      </c>
      <c r="BZ11" s="73">
        <f t="shared" si="30"/>
        <v>0</v>
      </c>
      <c r="CA11" s="73">
        <v>0</v>
      </c>
      <c r="CB11" s="73">
        <v>0</v>
      </c>
      <c r="CC11" s="73">
        <v>0</v>
      </c>
      <c r="CD11" s="73">
        <v>0</v>
      </c>
      <c r="CE11" s="73">
        <v>10687</v>
      </c>
      <c r="CF11" s="73">
        <v>0</v>
      </c>
      <c r="CG11" s="73">
        <v>0</v>
      </c>
      <c r="CH11" s="73">
        <f t="shared" si="31"/>
        <v>2033</v>
      </c>
      <c r="CI11" s="73">
        <f t="shared" si="32"/>
        <v>538866</v>
      </c>
      <c r="CJ11" s="73">
        <f t="shared" si="33"/>
        <v>180853</v>
      </c>
      <c r="CK11" s="73">
        <f t="shared" si="34"/>
        <v>103393</v>
      </c>
      <c r="CL11" s="73">
        <f t="shared" si="35"/>
        <v>0</v>
      </c>
      <c r="CM11" s="73">
        <f t="shared" si="36"/>
        <v>0</v>
      </c>
      <c r="CN11" s="73">
        <f t="shared" si="37"/>
        <v>77460</v>
      </c>
      <c r="CO11" s="73">
        <f t="shared" si="38"/>
        <v>358013</v>
      </c>
      <c r="CP11" s="73">
        <f t="shared" si="39"/>
        <v>84585</v>
      </c>
      <c r="CQ11" s="73">
        <f t="shared" si="40"/>
        <v>4863916</v>
      </c>
      <c r="CR11" s="73">
        <f t="shared" si="41"/>
        <v>2317648</v>
      </c>
      <c r="CS11" s="73">
        <f t="shared" si="42"/>
        <v>538542</v>
      </c>
      <c r="CT11" s="73">
        <f t="shared" si="43"/>
        <v>1779106</v>
      </c>
      <c r="CU11" s="73">
        <f t="shared" si="44"/>
        <v>0</v>
      </c>
      <c r="CV11" s="73">
        <f t="shared" si="45"/>
        <v>0</v>
      </c>
      <c r="CW11" s="73">
        <f t="shared" si="46"/>
        <v>1451931</v>
      </c>
      <c r="CX11" s="73">
        <f t="shared" si="47"/>
        <v>1451931</v>
      </c>
      <c r="CY11" s="73">
        <f t="shared" si="48"/>
        <v>0</v>
      </c>
      <c r="CZ11" s="73">
        <f t="shared" si="49"/>
        <v>0</v>
      </c>
      <c r="DA11" s="73">
        <f t="shared" si="50"/>
        <v>30648</v>
      </c>
      <c r="DB11" s="73">
        <f t="shared" si="51"/>
        <v>1018876</v>
      </c>
      <c r="DC11" s="73">
        <f t="shared" si="52"/>
        <v>874688</v>
      </c>
      <c r="DD11" s="73">
        <f t="shared" si="53"/>
        <v>144088</v>
      </c>
      <c r="DE11" s="73">
        <f t="shared" si="54"/>
        <v>0</v>
      </c>
      <c r="DF11" s="73">
        <f t="shared" si="55"/>
        <v>100</v>
      </c>
      <c r="DG11" s="73">
        <f t="shared" si="56"/>
        <v>1220744</v>
      </c>
      <c r="DH11" s="73">
        <f t="shared" si="57"/>
        <v>44813</v>
      </c>
      <c r="DI11" s="73">
        <f t="shared" si="58"/>
        <v>266641</v>
      </c>
      <c r="DJ11" s="73">
        <f t="shared" si="59"/>
        <v>5669423</v>
      </c>
    </row>
    <row r="12" spans="1:114" s="50" customFormat="1" ht="12" customHeight="1">
      <c r="A12" s="53" t="s">
        <v>321</v>
      </c>
      <c r="B12" s="54" t="s">
        <v>337</v>
      </c>
      <c r="C12" s="53" t="s">
        <v>338</v>
      </c>
      <c r="D12" s="75">
        <f t="shared" si="6"/>
        <v>2975274</v>
      </c>
      <c r="E12" s="75">
        <f t="shared" si="7"/>
        <v>282428</v>
      </c>
      <c r="F12" s="75">
        <v>0</v>
      </c>
      <c r="G12" s="75">
        <v>0</v>
      </c>
      <c r="H12" s="75">
        <v>0</v>
      </c>
      <c r="I12" s="75">
        <v>230893</v>
      </c>
      <c r="J12" s="76" t="s">
        <v>329</v>
      </c>
      <c r="K12" s="75">
        <v>51535</v>
      </c>
      <c r="L12" s="75">
        <v>2692846</v>
      </c>
      <c r="M12" s="75">
        <f t="shared" si="8"/>
        <v>5868</v>
      </c>
      <c r="N12" s="75">
        <f t="shared" si="9"/>
        <v>0</v>
      </c>
      <c r="O12" s="75">
        <v>0</v>
      </c>
      <c r="P12" s="75">
        <v>0</v>
      </c>
      <c r="Q12" s="75">
        <v>0</v>
      </c>
      <c r="R12" s="75">
        <v>0</v>
      </c>
      <c r="S12" s="76" t="s">
        <v>324</v>
      </c>
      <c r="T12" s="75">
        <v>0</v>
      </c>
      <c r="U12" s="75">
        <v>5868</v>
      </c>
      <c r="V12" s="75">
        <f t="shared" si="10"/>
        <v>2981142</v>
      </c>
      <c r="W12" s="75">
        <f t="shared" si="11"/>
        <v>282428</v>
      </c>
      <c r="X12" s="75">
        <f t="shared" si="12"/>
        <v>0</v>
      </c>
      <c r="Y12" s="75">
        <f t="shared" si="13"/>
        <v>0</v>
      </c>
      <c r="Z12" s="75">
        <f t="shared" si="14"/>
        <v>0</v>
      </c>
      <c r="AA12" s="75">
        <f t="shared" si="15"/>
        <v>230893</v>
      </c>
      <c r="AB12" s="76" t="s">
        <v>324</v>
      </c>
      <c r="AC12" s="75">
        <f t="shared" si="16"/>
        <v>51535</v>
      </c>
      <c r="AD12" s="75">
        <f t="shared" si="17"/>
        <v>2698714</v>
      </c>
      <c r="AE12" s="75">
        <f t="shared" si="18"/>
        <v>0</v>
      </c>
      <c r="AF12" s="75">
        <f t="shared" si="19"/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46439</v>
      </c>
      <c r="AM12" s="75">
        <f t="shared" si="20"/>
        <v>2264493</v>
      </c>
      <c r="AN12" s="75">
        <f t="shared" si="21"/>
        <v>1161906</v>
      </c>
      <c r="AO12" s="75">
        <v>180512</v>
      </c>
      <c r="AP12" s="75">
        <v>981394</v>
      </c>
      <c r="AQ12" s="75">
        <v>0</v>
      </c>
      <c r="AR12" s="75">
        <v>0</v>
      </c>
      <c r="AS12" s="75">
        <f t="shared" si="22"/>
        <v>31279</v>
      </c>
      <c r="AT12" s="75">
        <v>31279</v>
      </c>
      <c r="AU12" s="75">
        <v>0</v>
      </c>
      <c r="AV12" s="75">
        <v>0</v>
      </c>
      <c r="AW12" s="75">
        <v>19570</v>
      </c>
      <c r="AX12" s="75">
        <f t="shared" si="23"/>
        <v>1051738</v>
      </c>
      <c r="AY12" s="75">
        <v>940224</v>
      </c>
      <c r="AZ12" s="75">
        <v>94410</v>
      </c>
      <c r="BA12" s="75">
        <v>0</v>
      </c>
      <c r="BB12" s="75">
        <v>17104</v>
      </c>
      <c r="BC12" s="75">
        <v>664342</v>
      </c>
      <c r="BD12" s="75">
        <v>0</v>
      </c>
      <c r="BE12" s="75">
        <v>0</v>
      </c>
      <c r="BF12" s="75">
        <f t="shared" si="24"/>
        <v>2264493</v>
      </c>
      <c r="BG12" s="75">
        <f t="shared" si="25"/>
        <v>0</v>
      </c>
      <c r="BH12" s="75">
        <f t="shared" si="26"/>
        <v>0</v>
      </c>
      <c r="BI12" s="75">
        <v>0</v>
      </c>
      <c r="BJ12" s="75">
        <v>0</v>
      </c>
      <c r="BK12" s="75">
        <v>0</v>
      </c>
      <c r="BL12" s="75">
        <v>0</v>
      </c>
      <c r="BM12" s="75">
        <v>0</v>
      </c>
      <c r="BN12" s="75">
        <v>0</v>
      </c>
      <c r="BO12" s="75">
        <f t="shared" si="27"/>
        <v>0</v>
      </c>
      <c r="BP12" s="75">
        <f t="shared" si="28"/>
        <v>0</v>
      </c>
      <c r="BQ12" s="75">
        <v>0</v>
      </c>
      <c r="BR12" s="75">
        <v>0</v>
      </c>
      <c r="BS12" s="75">
        <v>0</v>
      </c>
      <c r="BT12" s="75">
        <v>0</v>
      </c>
      <c r="BU12" s="75">
        <f t="shared" si="29"/>
        <v>0</v>
      </c>
      <c r="BV12" s="75">
        <v>0</v>
      </c>
      <c r="BW12" s="75">
        <v>0</v>
      </c>
      <c r="BX12" s="75">
        <v>0</v>
      </c>
      <c r="BY12" s="75">
        <v>0</v>
      </c>
      <c r="BZ12" s="75">
        <f t="shared" si="30"/>
        <v>0</v>
      </c>
      <c r="CA12" s="75">
        <v>0</v>
      </c>
      <c r="CB12" s="75">
        <v>0</v>
      </c>
      <c r="CC12" s="75">
        <v>0</v>
      </c>
      <c r="CD12" s="75">
        <v>0</v>
      </c>
      <c r="CE12" s="75">
        <v>5868</v>
      </c>
      <c r="CF12" s="75">
        <v>0</v>
      </c>
      <c r="CG12" s="75">
        <v>0</v>
      </c>
      <c r="CH12" s="75">
        <f t="shared" si="31"/>
        <v>0</v>
      </c>
      <c r="CI12" s="75">
        <f t="shared" si="32"/>
        <v>0</v>
      </c>
      <c r="CJ12" s="75">
        <f t="shared" si="33"/>
        <v>0</v>
      </c>
      <c r="CK12" s="75">
        <f t="shared" si="34"/>
        <v>0</v>
      </c>
      <c r="CL12" s="75">
        <f t="shared" si="35"/>
        <v>0</v>
      </c>
      <c r="CM12" s="75">
        <f t="shared" si="36"/>
        <v>0</v>
      </c>
      <c r="CN12" s="75">
        <f t="shared" si="37"/>
        <v>0</v>
      </c>
      <c r="CO12" s="75">
        <f t="shared" si="38"/>
        <v>0</v>
      </c>
      <c r="CP12" s="75">
        <f t="shared" si="39"/>
        <v>46439</v>
      </c>
      <c r="CQ12" s="75">
        <f t="shared" si="40"/>
        <v>2264493</v>
      </c>
      <c r="CR12" s="75">
        <f t="shared" si="41"/>
        <v>1161906</v>
      </c>
      <c r="CS12" s="75">
        <f t="shared" si="42"/>
        <v>180512</v>
      </c>
      <c r="CT12" s="75">
        <f t="shared" si="43"/>
        <v>981394</v>
      </c>
      <c r="CU12" s="75">
        <f t="shared" si="44"/>
        <v>0</v>
      </c>
      <c r="CV12" s="75">
        <f t="shared" si="45"/>
        <v>0</v>
      </c>
      <c r="CW12" s="75">
        <f t="shared" si="46"/>
        <v>31279</v>
      </c>
      <c r="CX12" s="75">
        <f t="shared" si="47"/>
        <v>31279</v>
      </c>
      <c r="CY12" s="75">
        <f t="shared" si="48"/>
        <v>0</v>
      </c>
      <c r="CZ12" s="75">
        <f t="shared" si="49"/>
        <v>0</v>
      </c>
      <c r="DA12" s="75">
        <f t="shared" si="50"/>
        <v>19570</v>
      </c>
      <c r="DB12" s="75">
        <f t="shared" si="51"/>
        <v>1051738</v>
      </c>
      <c r="DC12" s="75">
        <f t="shared" si="52"/>
        <v>940224</v>
      </c>
      <c r="DD12" s="75">
        <f t="shared" si="53"/>
        <v>94410</v>
      </c>
      <c r="DE12" s="75">
        <f t="shared" si="54"/>
        <v>0</v>
      </c>
      <c r="DF12" s="75">
        <f t="shared" si="55"/>
        <v>17104</v>
      </c>
      <c r="DG12" s="75">
        <f t="shared" si="56"/>
        <v>670210</v>
      </c>
      <c r="DH12" s="75">
        <f t="shared" si="57"/>
        <v>0</v>
      </c>
      <c r="DI12" s="75">
        <f t="shared" si="58"/>
        <v>0</v>
      </c>
      <c r="DJ12" s="75">
        <f t="shared" si="59"/>
        <v>2264493</v>
      </c>
    </row>
    <row r="13" spans="1:114" s="50" customFormat="1" ht="12" customHeight="1">
      <c r="A13" s="53" t="s">
        <v>339</v>
      </c>
      <c r="B13" s="54" t="s">
        <v>340</v>
      </c>
      <c r="C13" s="53" t="s">
        <v>341</v>
      </c>
      <c r="D13" s="75">
        <f t="shared" si="6"/>
        <v>3319733</v>
      </c>
      <c r="E13" s="75">
        <f t="shared" si="7"/>
        <v>382000</v>
      </c>
      <c r="F13" s="75">
        <v>0</v>
      </c>
      <c r="G13" s="75">
        <v>0</v>
      </c>
      <c r="H13" s="75">
        <v>0</v>
      </c>
      <c r="I13" s="75">
        <v>366858</v>
      </c>
      <c r="J13" s="76" t="s">
        <v>342</v>
      </c>
      <c r="K13" s="75">
        <v>15142</v>
      </c>
      <c r="L13" s="75">
        <v>2937733</v>
      </c>
      <c r="M13" s="75">
        <f t="shared" si="8"/>
        <v>5852</v>
      </c>
      <c r="N13" s="75">
        <f t="shared" si="9"/>
        <v>0</v>
      </c>
      <c r="O13" s="75">
        <v>0</v>
      </c>
      <c r="P13" s="75">
        <v>0</v>
      </c>
      <c r="Q13" s="75">
        <v>0</v>
      </c>
      <c r="R13" s="75">
        <v>0</v>
      </c>
      <c r="S13" s="76" t="s">
        <v>343</v>
      </c>
      <c r="T13" s="75">
        <v>0</v>
      </c>
      <c r="U13" s="75">
        <v>5852</v>
      </c>
      <c r="V13" s="75">
        <f t="shared" si="10"/>
        <v>3325585</v>
      </c>
      <c r="W13" s="75">
        <f t="shared" si="11"/>
        <v>382000</v>
      </c>
      <c r="X13" s="75">
        <f t="shared" si="12"/>
        <v>0</v>
      </c>
      <c r="Y13" s="75">
        <f t="shared" si="13"/>
        <v>0</v>
      </c>
      <c r="Z13" s="75">
        <f t="shared" si="14"/>
        <v>0</v>
      </c>
      <c r="AA13" s="75">
        <f t="shared" si="15"/>
        <v>366858</v>
      </c>
      <c r="AB13" s="76" t="s">
        <v>343</v>
      </c>
      <c r="AC13" s="75">
        <f t="shared" si="16"/>
        <v>15142</v>
      </c>
      <c r="AD13" s="75">
        <f t="shared" si="17"/>
        <v>2943585</v>
      </c>
      <c r="AE13" s="75">
        <f t="shared" si="18"/>
        <v>9713</v>
      </c>
      <c r="AF13" s="75">
        <f t="shared" si="19"/>
        <v>9713</v>
      </c>
      <c r="AG13" s="75">
        <v>0</v>
      </c>
      <c r="AH13" s="75">
        <v>0</v>
      </c>
      <c r="AI13" s="75">
        <v>0</v>
      </c>
      <c r="AJ13" s="75">
        <v>9713</v>
      </c>
      <c r="AK13" s="75">
        <v>0</v>
      </c>
      <c r="AL13" s="75">
        <v>46318</v>
      </c>
      <c r="AM13" s="75">
        <f t="shared" si="20"/>
        <v>1897480</v>
      </c>
      <c r="AN13" s="75">
        <f t="shared" si="21"/>
        <v>1151268</v>
      </c>
      <c r="AO13" s="75">
        <v>175496</v>
      </c>
      <c r="AP13" s="75">
        <v>975772</v>
      </c>
      <c r="AQ13" s="75">
        <v>0</v>
      </c>
      <c r="AR13" s="75">
        <v>0</v>
      </c>
      <c r="AS13" s="75">
        <f t="shared" si="22"/>
        <v>0</v>
      </c>
      <c r="AT13" s="75">
        <v>0</v>
      </c>
      <c r="AU13" s="75">
        <v>0</v>
      </c>
      <c r="AV13" s="75">
        <v>0</v>
      </c>
      <c r="AW13" s="75">
        <v>8285</v>
      </c>
      <c r="AX13" s="75">
        <f t="shared" si="23"/>
        <v>737927</v>
      </c>
      <c r="AY13" s="75">
        <v>630208</v>
      </c>
      <c r="AZ13" s="75">
        <v>107719</v>
      </c>
      <c r="BA13" s="75">
        <v>0</v>
      </c>
      <c r="BB13" s="75">
        <v>0</v>
      </c>
      <c r="BC13" s="75">
        <v>662608</v>
      </c>
      <c r="BD13" s="75">
        <v>0</v>
      </c>
      <c r="BE13" s="75">
        <v>703614</v>
      </c>
      <c r="BF13" s="75">
        <f t="shared" si="24"/>
        <v>2610807</v>
      </c>
      <c r="BG13" s="75">
        <f t="shared" si="25"/>
        <v>0</v>
      </c>
      <c r="BH13" s="75">
        <f t="shared" si="26"/>
        <v>0</v>
      </c>
      <c r="BI13" s="75">
        <v>0</v>
      </c>
      <c r="BJ13" s="75">
        <v>0</v>
      </c>
      <c r="BK13" s="75">
        <v>0</v>
      </c>
      <c r="BL13" s="75">
        <v>0</v>
      </c>
      <c r="BM13" s="75">
        <v>0</v>
      </c>
      <c r="BN13" s="75">
        <v>0</v>
      </c>
      <c r="BO13" s="75">
        <f t="shared" si="27"/>
        <v>0</v>
      </c>
      <c r="BP13" s="75">
        <f t="shared" si="28"/>
        <v>0</v>
      </c>
      <c r="BQ13" s="75">
        <v>0</v>
      </c>
      <c r="BR13" s="75">
        <v>0</v>
      </c>
      <c r="BS13" s="75">
        <v>0</v>
      </c>
      <c r="BT13" s="75">
        <v>0</v>
      </c>
      <c r="BU13" s="75">
        <f t="shared" si="29"/>
        <v>0</v>
      </c>
      <c r="BV13" s="75">
        <v>0</v>
      </c>
      <c r="BW13" s="75">
        <v>0</v>
      </c>
      <c r="BX13" s="75">
        <v>0</v>
      </c>
      <c r="BY13" s="75">
        <v>0</v>
      </c>
      <c r="BZ13" s="75">
        <f t="shared" si="30"/>
        <v>0</v>
      </c>
      <c r="CA13" s="75">
        <v>0</v>
      </c>
      <c r="CB13" s="75">
        <v>0</v>
      </c>
      <c r="CC13" s="75">
        <v>0</v>
      </c>
      <c r="CD13" s="75">
        <v>0</v>
      </c>
      <c r="CE13" s="75">
        <v>5852</v>
      </c>
      <c r="CF13" s="75">
        <v>0</v>
      </c>
      <c r="CG13" s="75">
        <v>0</v>
      </c>
      <c r="CH13" s="75">
        <f t="shared" si="31"/>
        <v>0</v>
      </c>
      <c r="CI13" s="75">
        <f t="shared" si="32"/>
        <v>9713</v>
      </c>
      <c r="CJ13" s="75">
        <f t="shared" si="33"/>
        <v>9713</v>
      </c>
      <c r="CK13" s="75">
        <f t="shared" si="34"/>
        <v>0</v>
      </c>
      <c r="CL13" s="75">
        <f t="shared" si="35"/>
        <v>0</v>
      </c>
      <c r="CM13" s="75">
        <f t="shared" si="36"/>
        <v>0</v>
      </c>
      <c r="CN13" s="75">
        <f t="shared" si="37"/>
        <v>9713</v>
      </c>
      <c r="CO13" s="75">
        <f t="shared" si="38"/>
        <v>0</v>
      </c>
      <c r="CP13" s="75">
        <f t="shared" si="39"/>
        <v>46318</v>
      </c>
      <c r="CQ13" s="75">
        <f t="shared" si="40"/>
        <v>1897480</v>
      </c>
      <c r="CR13" s="75">
        <f t="shared" si="41"/>
        <v>1151268</v>
      </c>
      <c r="CS13" s="75">
        <f t="shared" si="42"/>
        <v>175496</v>
      </c>
      <c r="CT13" s="75">
        <f t="shared" si="43"/>
        <v>975772</v>
      </c>
      <c r="CU13" s="75">
        <f t="shared" si="44"/>
        <v>0</v>
      </c>
      <c r="CV13" s="75">
        <f t="shared" si="45"/>
        <v>0</v>
      </c>
      <c r="CW13" s="75">
        <f t="shared" si="46"/>
        <v>0</v>
      </c>
      <c r="CX13" s="75">
        <f t="shared" si="47"/>
        <v>0</v>
      </c>
      <c r="CY13" s="75">
        <f t="shared" si="48"/>
        <v>0</v>
      </c>
      <c r="CZ13" s="75">
        <f t="shared" si="49"/>
        <v>0</v>
      </c>
      <c r="DA13" s="75">
        <f t="shared" si="50"/>
        <v>8285</v>
      </c>
      <c r="DB13" s="75">
        <f t="shared" si="51"/>
        <v>737927</v>
      </c>
      <c r="DC13" s="75">
        <f t="shared" si="52"/>
        <v>630208</v>
      </c>
      <c r="DD13" s="75">
        <f t="shared" si="53"/>
        <v>107719</v>
      </c>
      <c r="DE13" s="75">
        <f t="shared" si="54"/>
        <v>0</v>
      </c>
      <c r="DF13" s="75">
        <f t="shared" si="55"/>
        <v>0</v>
      </c>
      <c r="DG13" s="75">
        <f t="shared" si="56"/>
        <v>668460</v>
      </c>
      <c r="DH13" s="75">
        <f t="shared" si="57"/>
        <v>0</v>
      </c>
      <c r="DI13" s="75">
        <f t="shared" si="58"/>
        <v>703614</v>
      </c>
      <c r="DJ13" s="75">
        <f t="shared" si="59"/>
        <v>2610807</v>
      </c>
    </row>
    <row r="14" spans="1:114" s="50" customFormat="1" ht="12" customHeight="1">
      <c r="A14" s="53" t="s">
        <v>344</v>
      </c>
      <c r="B14" s="54" t="s">
        <v>345</v>
      </c>
      <c r="C14" s="53" t="s">
        <v>346</v>
      </c>
      <c r="D14" s="75">
        <f t="shared" si="6"/>
        <v>3816055</v>
      </c>
      <c r="E14" s="75">
        <f t="shared" si="7"/>
        <v>394011</v>
      </c>
      <c r="F14" s="75">
        <v>0</v>
      </c>
      <c r="G14" s="75">
        <v>347</v>
      </c>
      <c r="H14" s="75">
        <v>0</v>
      </c>
      <c r="I14" s="75">
        <v>249239</v>
      </c>
      <c r="J14" s="76" t="s">
        <v>347</v>
      </c>
      <c r="K14" s="75">
        <v>144425</v>
      </c>
      <c r="L14" s="75">
        <v>3422044</v>
      </c>
      <c r="M14" s="75">
        <f t="shared" si="8"/>
        <v>6795</v>
      </c>
      <c r="N14" s="75">
        <f t="shared" si="9"/>
        <v>0</v>
      </c>
      <c r="O14" s="75">
        <v>0</v>
      </c>
      <c r="P14" s="75">
        <v>0</v>
      </c>
      <c r="Q14" s="75">
        <v>0</v>
      </c>
      <c r="R14" s="75">
        <v>0</v>
      </c>
      <c r="S14" s="76" t="s">
        <v>324</v>
      </c>
      <c r="T14" s="75">
        <v>0</v>
      </c>
      <c r="U14" s="75">
        <v>6795</v>
      </c>
      <c r="V14" s="75">
        <f t="shared" si="10"/>
        <v>3822850</v>
      </c>
      <c r="W14" s="75">
        <f t="shared" si="11"/>
        <v>394011</v>
      </c>
      <c r="X14" s="75">
        <f t="shared" si="12"/>
        <v>0</v>
      </c>
      <c r="Y14" s="75">
        <f t="shared" si="13"/>
        <v>347</v>
      </c>
      <c r="Z14" s="75">
        <f t="shared" si="14"/>
        <v>0</v>
      </c>
      <c r="AA14" s="75">
        <f t="shared" si="15"/>
        <v>249239</v>
      </c>
      <c r="AB14" s="76" t="s">
        <v>324</v>
      </c>
      <c r="AC14" s="75">
        <f t="shared" si="16"/>
        <v>144425</v>
      </c>
      <c r="AD14" s="75">
        <f t="shared" si="17"/>
        <v>3428839</v>
      </c>
      <c r="AE14" s="75">
        <f t="shared" si="18"/>
        <v>0</v>
      </c>
      <c r="AF14" s="75">
        <f t="shared" si="19"/>
        <v>0</v>
      </c>
      <c r="AG14" s="75">
        <v>0</v>
      </c>
      <c r="AH14" s="75">
        <v>0</v>
      </c>
      <c r="AI14" s="75">
        <v>0</v>
      </c>
      <c r="AJ14" s="75">
        <v>0</v>
      </c>
      <c r="AK14" s="75">
        <v>0</v>
      </c>
      <c r="AL14" s="75">
        <v>53781</v>
      </c>
      <c r="AM14" s="75">
        <f t="shared" si="20"/>
        <v>2992890</v>
      </c>
      <c r="AN14" s="75">
        <f t="shared" si="21"/>
        <v>1243920</v>
      </c>
      <c r="AO14" s="75">
        <v>178968</v>
      </c>
      <c r="AP14" s="75">
        <v>1064952</v>
      </c>
      <c r="AQ14" s="75">
        <v>0</v>
      </c>
      <c r="AR14" s="75">
        <v>0</v>
      </c>
      <c r="AS14" s="75">
        <f t="shared" si="22"/>
        <v>1035579</v>
      </c>
      <c r="AT14" s="75">
        <v>1035579</v>
      </c>
      <c r="AU14" s="75">
        <v>0</v>
      </c>
      <c r="AV14" s="75">
        <v>0</v>
      </c>
      <c r="AW14" s="75">
        <v>27009</v>
      </c>
      <c r="AX14" s="75">
        <f t="shared" si="23"/>
        <v>686382</v>
      </c>
      <c r="AY14" s="75">
        <v>685121</v>
      </c>
      <c r="AZ14" s="75">
        <v>0</v>
      </c>
      <c r="BA14" s="75">
        <v>1161</v>
      </c>
      <c r="BB14" s="75">
        <v>100</v>
      </c>
      <c r="BC14" s="75">
        <v>769384</v>
      </c>
      <c r="BD14" s="75">
        <v>0</v>
      </c>
      <c r="BE14" s="75">
        <v>0</v>
      </c>
      <c r="BF14" s="75">
        <f t="shared" si="24"/>
        <v>2992890</v>
      </c>
      <c r="BG14" s="75">
        <f t="shared" si="25"/>
        <v>0</v>
      </c>
      <c r="BH14" s="75">
        <f t="shared" si="26"/>
        <v>0</v>
      </c>
      <c r="BI14" s="75">
        <v>0</v>
      </c>
      <c r="BJ14" s="75">
        <v>0</v>
      </c>
      <c r="BK14" s="75">
        <v>0</v>
      </c>
      <c r="BL14" s="75">
        <v>0</v>
      </c>
      <c r="BM14" s="75">
        <v>0</v>
      </c>
      <c r="BN14" s="75">
        <v>0</v>
      </c>
      <c r="BO14" s="75">
        <f t="shared" si="27"/>
        <v>0</v>
      </c>
      <c r="BP14" s="75">
        <f t="shared" si="28"/>
        <v>0</v>
      </c>
      <c r="BQ14" s="75">
        <v>0</v>
      </c>
      <c r="BR14" s="75">
        <v>0</v>
      </c>
      <c r="BS14" s="75">
        <v>0</v>
      </c>
      <c r="BT14" s="75">
        <v>0</v>
      </c>
      <c r="BU14" s="75">
        <f t="shared" si="29"/>
        <v>0</v>
      </c>
      <c r="BV14" s="75">
        <v>0</v>
      </c>
      <c r="BW14" s="75">
        <v>0</v>
      </c>
      <c r="BX14" s="75">
        <v>0</v>
      </c>
      <c r="BY14" s="75">
        <v>0</v>
      </c>
      <c r="BZ14" s="75">
        <f t="shared" si="30"/>
        <v>0</v>
      </c>
      <c r="CA14" s="75">
        <v>0</v>
      </c>
      <c r="CB14" s="75">
        <v>0</v>
      </c>
      <c r="CC14" s="75">
        <v>0</v>
      </c>
      <c r="CD14" s="75">
        <v>0</v>
      </c>
      <c r="CE14" s="75">
        <v>6795</v>
      </c>
      <c r="CF14" s="75">
        <v>0</v>
      </c>
      <c r="CG14" s="75">
        <v>0</v>
      </c>
      <c r="CH14" s="75">
        <f t="shared" si="31"/>
        <v>0</v>
      </c>
      <c r="CI14" s="75">
        <f t="shared" si="32"/>
        <v>0</v>
      </c>
      <c r="CJ14" s="75">
        <f t="shared" si="33"/>
        <v>0</v>
      </c>
      <c r="CK14" s="75">
        <f t="shared" si="34"/>
        <v>0</v>
      </c>
      <c r="CL14" s="75">
        <f t="shared" si="35"/>
        <v>0</v>
      </c>
      <c r="CM14" s="75">
        <f t="shared" si="36"/>
        <v>0</v>
      </c>
      <c r="CN14" s="75">
        <f t="shared" si="37"/>
        <v>0</v>
      </c>
      <c r="CO14" s="75">
        <f t="shared" si="38"/>
        <v>0</v>
      </c>
      <c r="CP14" s="75">
        <f t="shared" si="39"/>
        <v>53781</v>
      </c>
      <c r="CQ14" s="75">
        <f t="shared" si="40"/>
        <v>2992890</v>
      </c>
      <c r="CR14" s="75">
        <f t="shared" si="41"/>
        <v>1243920</v>
      </c>
      <c r="CS14" s="75">
        <f t="shared" si="42"/>
        <v>178968</v>
      </c>
      <c r="CT14" s="75">
        <f t="shared" si="43"/>
        <v>1064952</v>
      </c>
      <c r="CU14" s="75">
        <f t="shared" si="44"/>
        <v>0</v>
      </c>
      <c r="CV14" s="75">
        <f t="shared" si="45"/>
        <v>0</v>
      </c>
      <c r="CW14" s="75">
        <f t="shared" si="46"/>
        <v>1035579</v>
      </c>
      <c r="CX14" s="75">
        <f t="shared" si="47"/>
        <v>1035579</v>
      </c>
      <c r="CY14" s="75">
        <f t="shared" si="48"/>
        <v>0</v>
      </c>
      <c r="CZ14" s="75">
        <f t="shared" si="49"/>
        <v>0</v>
      </c>
      <c r="DA14" s="75">
        <f t="shared" si="50"/>
        <v>27009</v>
      </c>
      <c r="DB14" s="75">
        <f t="shared" si="51"/>
        <v>686382</v>
      </c>
      <c r="DC14" s="75">
        <f t="shared" si="52"/>
        <v>685121</v>
      </c>
      <c r="DD14" s="75">
        <f t="shared" si="53"/>
        <v>0</v>
      </c>
      <c r="DE14" s="75">
        <f t="shared" si="54"/>
        <v>1161</v>
      </c>
      <c r="DF14" s="75">
        <f t="shared" si="55"/>
        <v>100</v>
      </c>
      <c r="DG14" s="75">
        <f t="shared" si="56"/>
        <v>776179</v>
      </c>
      <c r="DH14" s="75">
        <f t="shared" si="57"/>
        <v>0</v>
      </c>
      <c r="DI14" s="75">
        <f t="shared" si="58"/>
        <v>0</v>
      </c>
      <c r="DJ14" s="75">
        <f t="shared" si="59"/>
        <v>2992890</v>
      </c>
    </row>
    <row r="15" spans="1:114" s="50" customFormat="1" ht="12" customHeight="1">
      <c r="A15" s="53" t="s">
        <v>348</v>
      </c>
      <c r="B15" s="54" t="s">
        <v>349</v>
      </c>
      <c r="C15" s="53" t="s">
        <v>350</v>
      </c>
      <c r="D15" s="75">
        <f t="shared" si="6"/>
        <v>6086578</v>
      </c>
      <c r="E15" s="75">
        <f t="shared" si="7"/>
        <v>697520</v>
      </c>
      <c r="F15" s="75">
        <v>0</v>
      </c>
      <c r="G15" s="75">
        <v>0</v>
      </c>
      <c r="H15" s="75">
        <v>0</v>
      </c>
      <c r="I15" s="75">
        <v>360152</v>
      </c>
      <c r="J15" s="76" t="s">
        <v>351</v>
      </c>
      <c r="K15" s="75">
        <v>337368</v>
      </c>
      <c r="L15" s="75">
        <v>5389058</v>
      </c>
      <c r="M15" s="75">
        <f t="shared" si="8"/>
        <v>10223</v>
      </c>
      <c r="N15" s="75">
        <f t="shared" si="9"/>
        <v>0</v>
      </c>
      <c r="O15" s="75">
        <v>0</v>
      </c>
      <c r="P15" s="75">
        <v>0</v>
      </c>
      <c r="Q15" s="75">
        <v>0</v>
      </c>
      <c r="R15" s="75">
        <v>0</v>
      </c>
      <c r="S15" s="76" t="s">
        <v>324</v>
      </c>
      <c r="T15" s="75">
        <v>0</v>
      </c>
      <c r="U15" s="75">
        <v>10223</v>
      </c>
      <c r="V15" s="75">
        <f t="shared" si="10"/>
        <v>6096801</v>
      </c>
      <c r="W15" s="75">
        <f t="shared" si="11"/>
        <v>697520</v>
      </c>
      <c r="X15" s="75">
        <f t="shared" si="12"/>
        <v>0</v>
      </c>
      <c r="Y15" s="75">
        <f t="shared" si="13"/>
        <v>0</v>
      </c>
      <c r="Z15" s="75">
        <f t="shared" si="14"/>
        <v>0</v>
      </c>
      <c r="AA15" s="75">
        <f t="shared" si="15"/>
        <v>360152</v>
      </c>
      <c r="AB15" s="76" t="s">
        <v>324</v>
      </c>
      <c r="AC15" s="75">
        <f t="shared" si="16"/>
        <v>337368</v>
      </c>
      <c r="AD15" s="75">
        <f t="shared" si="17"/>
        <v>5399281</v>
      </c>
      <c r="AE15" s="75">
        <f t="shared" si="18"/>
        <v>0</v>
      </c>
      <c r="AF15" s="75">
        <f t="shared" si="19"/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80913</v>
      </c>
      <c r="AM15" s="75">
        <f t="shared" si="20"/>
        <v>4449129</v>
      </c>
      <c r="AN15" s="75">
        <f t="shared" si="21"/>
        <v>1586340</v>
      </c>
      <c r="AO15" s="75">
        <v>205078</v>
      </c>
      <c r="AP15" s="75">
        <v>1381262</v>
      </c>
      <c r="AQ15" s="75">
        <v>0</v>
      </c>
      <c r="AR15" s="75">
        <v>0</v>
      </c>
      <c r="AS15" s="75">
        <f t="shared" si="22"/>
        <v>1554083</v>
      </c>
      <c r="AT15" s="75">
        <v>1500909</v>
      </c>
      <c r="AU15" s="75">
        <v>53174</v>
      </c>
      <c r="AV15" s="75">
        <v>0</v>
      </c>
      <c r="AW15" s="75">
        <v>7934</v>
      </c>
      <c r="AX15" s="75">
        <f t="shared" si="23"/>
        <v>1294422</v>
      </c>
      <c r="AY15" s="75">
        <v>1201983</v>
      </c>
      <c r="AZ15" s="75">
        <v>92301</v>
      </c>
      <c r="BA15" s="75">
        <v>38</v>
      </c>
      <c r="BB15" s="75">
        <v>100</v>
      </c>
      <c r="BC15" s="75">
        <v>1157517</v>
      </c>
      <c r="BD15" s="75">
        <v>6350</v>
      </c>
      <c r="BE15" s="75">
        <v>399019</v>
      </c>
      <c r="BF15" s="75">
        <f t="shared" si="24"/>
        <v>4848148</v>
      </c>
      <c r="BG15" s="75">
        <f t="shared" si="25"/>
        <v>0</v>
      </c>
      <c r="BH15" s="75">
        <f t="shared" si="26"/>
        <v>0</v>
      </c>
      <c r="BI15" s="75">
        <v>0</v>
      </c>
      <c r="BJ15" s="75">
        <v>0</v>
      </c>
      <c r="BK15" s="75">
        <v>0</v>
      </c>
      <c r="BL15" s="75">
        <v>0</v>
      </c>
      <c r="BM15" s="75">
        <v>0</v>
      </c>
      <c r="BN15" s="75">
        <v>0</v>
      </c>
      <c r="BO15" s="75">
        <f t="shared" si="27"/>
        <v>0</v>
      </c>
      <c r="BP15" s="75">
        <f t="shared" si="28"/>
        <v>0</v>
      </c>
      <c r="BQ15" s="75">
        <v>0</v>
      </c>
      <c r="BR15" s="75">
        <v>0</v>
      </c>
      <c r="BS15" s="75">
        <v>0</v>
      </c>
      <c r="BT15" s="75">
        <v>0</v>
      </c>
      <c r="BU15" s="75">
        <f t="shared" si="29"/>
        <v>0</v>
      </c>
      <c r="BV15" s="75">
        <v>0</v>
      </c>
      <c r="BW15" s="75">
        <v>0</v>
      </c>
      <c r="BX15" s="75">
        <v>0</v>
      </c>
      <c r="BY15" s="75">
        <v>0</v>
      </c>
      <c r="BZ15" s="75">
        <f t="shared" si="30"/>
        <v>0</v>
      </c>
      <c r="CA15" s="75">
        <v>0</v>
      </c>
      <c r="CB15" s="75">
        <v>0</v>
      </c>
      <c r="CC15" s="75">
        <v>0</v>
      </c>
      <c r="CD15" s="75">
        <v>0</v>
      </c>
      <c r="CE15" s="75">
        <v>10223</v>
      </c>
      <c r="CF15" s="75">
        <v>0</v>
      </c>
      <c r="CG15" s="75">
        <v>0</v>
      </c>
      <c r="CH15" s="75">
        <f t="shared" si="31"/>
        <v>0</v>
      </c>
      <c r="CI15" s="75">
        <f t="shared" si="32"/>
        <v>0</v>
      </c>
      <c r="CJ15" s="75">
        <f t="shared" si="33"/>
        <v>0</v>
      </c>
      <c r="CK15" s="75">
        <f t="shared" si="34"/>
        <v>0</v>
      </c>
      <c r="CL15" s="75">
        <f t="shared" si="35"/>
        <v>0</v>
      </c>
      <c r="CM15" s="75">
        <f t="shared" si="36"/>
        <v>0</v>
      </c>
      <c r="CN15" s="75">
        <f t="shared" si="37"/>
        <v>0</v>
      </c>
      <c r="CO15" s="75">
        <f t="shared" si="38"/>
        <v>0</v>
      </c>
      <c r="CP15" s="75">
        <f t="shared" si="39"/>
        <v>80913</v>
      </c>
      <c r="CQ15" s="75">
        <f t="shared" si="40"/>
        <v>4449129</v>
      </c>
      <c r="CR15" s="75">
        <f t="shared" si="41"/>
        <v>1586340</v>
      </c>
      <c r="CS15" s="75">
        <f t="shared" si="42"/>
        <v>205078</v>
      </c>
      <c r="CT15" s="75">
        <f t="shared" si="43"/>
        <v>1381262</v>
      </c>
      <c r="CU15" s="75">
        <f t="shared" si="44"/>
        <v>0</v>
      </c>
      <c r="CV15" s="75">
        <f t="shared" si="45"/>
        <v>0</v>
      </c>
      <c r="CW15" s="75">
        <f t="shared" si="46"/>
        <v>1554083</v>
      </c>
      <c r="CX15" s="75">
        <f t="shared" si="47"/>
        <v>1500909</v>
      </c>
      <c r="CY15" s="75">
        <f t="shared" si="48"/>
        <v>53174</v>
      </c>
      <c r="CZ15" s="75">
        <f t="shared" si="49"/>
        <v>0</v>
      </c>
      <c r="DA15" s="75">
        <f t="shared" si="50"/>
        <v>7934</v>
      </c>
      <c r="DB15" s="75">
        <f t="shared" si="51"/>
        <v>1294422</v>
      </c>
      <c r="DC15" s="75">
        <f t="shared" si="52"/>
        <v>1201983</v>
      </c>
      <c r="DD15" s="75">
        <f t="shared" si="53"/>
        <v>92301</v>
      </c>
      <c r="DE15" s="75">
        <f t="shared" si="54"/>
        <v>38</v>
      </c>
      <c r="DF15" s="75">
        <f t="shared" si="55"/>
        <v>100</v>
      </c>
      <c r="DG15" s="75">
        <f t="shared" si="56"/>
        <v>1167740</v>
      </c>
      <c r="DH15" s="75">
        <f t="shared" si="57"/>
        <v>6350</v>
      </c>
      <c r="DI15" s="75">
        <f t="shared" si="58"/>
        <v>399019</v>
      </c>
      <c r="DJ15" s="75">
        <f t="shared" si="59"/>
        <v>4848148</v>
      </c>
    </row>
    <row r="16" spans="1:114" s="50" customFormat="1" ht="12" customHeight="1">
      <c r="A16" s="53" t="s">
        <v>352</v>
      </c>
      <c r="B16" s="54" t="s">
        <v>353</v>
      </c>
      <c r="C16" s="53" t="s">
        <v>354</v>
      </c>
      <c r="D16" s="75">
        <f t="shared" si="6"/>
        <v>5401701</v>
      </c>
      <c r="E16" s="75">
        <f t="shared" si="7"/>
        <v>555064</v>
      </c>
      <c r="F16" s="75">
        <v>0</v>
      </c>
      <c r="G16" s="75">
        <v>0</v>
      </c>
      <c r="H16" s="75">
        <v>0</v>
      </c>
      <c r="I16" s="75">
        <v>313005</v>
      </c>
      <c r="J16" s="76" t="s">
        <v>355</v>
      </c>
      <c r="K16" s="75">
        <v>242059</v>
      </c>
      <c r="L16" s="75">
        <v>4846637</v>
      </c>
      <c r="M16" s="75">
        <f t="shared" si="8"/>
        <v>13490</v>
      </c>
      <c r="N16" s="75">
        <f t="shared" si="9"/>
        <v>0</v>
      </c>
      <c r="O16" s="75">
        <v>0</v>
      </c>
      <c r="P16" s="75">
        <v>0</v>
      </c>
      <c r="Q16" s="75">
        <v>0</v>
      </c>
      <c r="R16" s="75">
        <v>0</v>
      </c>
      <c r="S16" s="76" t="s">
        <v>333</v>
      </c>
      <c r="T16" s="75">
        <v>0</v>
      </c>
      <c r="U16" s="75">
        <v>13490</v>
      </c>
      <c r="V16" s="75">
        <f t="shared" si="10"/>
        <v>5415191</v>
      </c>
      <c r="W16" s="75">
        <f t="shared" si="11"/>
        <v>555064</v>
      </c>
      <c r="X16" s="75">
        <f t="shared" si="12"/>
        <v>0</v>
      </c>
      <c r="Y16" s="75">
        <f t="shared" si="13"/>
        <v>0</v>
      </c>
      <c r="Z16" s="75">
        <f t="shared" si="14"/>
        <v>0</v>
      </c>
      <c r="AA16" s="75">
        <f t="shared" si="15"/>
        <v>313005</v>
      </c>
      <c r="AB16" s="76" t="s">
        <v>333</v>
      </c>
      <c r="AC16" s="75">
        <f t="shared" si="16"/>
        <v>242059</v>
      </c>
      <c r="AD16" s="75">
        <f t="shared" si="17"/>
        <v>4860127</v>
      </c>
      <c r="AE16" s="75">
        <f t="shared" si="18"/>
        <v>0</v>
      </c>
      <c r="AF16" s="75">
        <f t="shared" si="19"/>
        <v>0</v>
      </c>
      <c r="AG16" s="75"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73235</v>
      </c>
      <c r="AM16" s="75">
        <f t="shared" si="20"/>
        <v>4280790</v>
      </c>
      <c r="AN16" s="75">
        <f t="shared" si="21"/>
        <v>2110916</v>
      </c>
      <c r="AO16" s="75">
        <v>180064</v>
      </c>
      <c r="AP16" s="75">
        <v>1930852</v>
      </c>
      <c r="AQ16" s="75">
        <v>0</v>
      </c>
      <c r="AR16" s="75">
        <v>0</v>
      </c>
      <c r="AS16" s="75">
        <f t="shared" si="22"/>
        <v>394158</v>
      </c>
      <c r="AT16" s="75">
        <v>378096</v>
      </c>
      <c r="AU16" s="75">
        <v>16062</v>
      </c>
      <c r="AV16" s="75">
        <v>0</v>
      </c>
      <c r="AW16" s="75">
        <v>11641</v>
      </c>
      <c r="AX16" s="75">
        <f t="shared" si="23"/>
        <v>1764075</v>
      </c>
      <c r="AY16" s="75">
        <v>1489937</v>
      </c>
      <c r="AZ16" s="75">
        <v>274038</v>
      </c>
      <c r="BA16" s="75">
        <v>0</v>
      </c>
      <c r="BB16" s="75">
        <v>100</v>
      </c>
      <c r="BC16" s="75">
        <v>1047676</v>
      </c>
      <c r="BD16" s="75">
        <v>0</v>
      </c>
      <c r="BE16" s="75">
        <v>0</v>
      </c>
      <c r="BF16" s="75">
        <f t="shared" si="24"/>
        <v>4280790</v>
      </c>
      <c r="BG16" s="75">
        <f t="shared" si="25"/>
        <v>0</v>
      </c>
      <c r="BH16" s="75">
        <f t="shared" si="26"/>
        <v>0</v>
      </c>
      <c r="BI16" s="75">
        <v>0</v>
      </c>
      <c r="BJ16" s="75">
        <v>0</v>
      </c>
      <c r="BK16" s="75">
        <v>0</v>
      </c>
      <c r="BL16" s="75">
        <v>0</v>
      </c>
      <c r="BM16" s="75">
        <v>0</v>
      </c>
      <c r="BN16" s="75">
        <v>0</v>
      </c>
      <c r="BO16" s="75">
        <f t="shared" si="27"/>
        <v>4237</v>
      </c>
      <c r="BP16" s="75">
        <f t="shared" si="28"/>
        <v>0</v>
      </c>
      <c r="BQ16" s="75">
        <v>0</v>
      </c>
      <c r="BR16" s="75">
        <v>0</v>
      </c>
      <c r="BS16" s="75">
        <v>0</v>
      </c>
      <c r="BT16" s="75">
        <v>0</v>
      </c>
      <c r="BU16" s="75">
        <f t="shared" si="29"/>
        <v>0</v>
      </c>
      <c r="BV16" s="75">
        <v>0</v>
      </c>
      <c r="BW16" s="75">
        <v>0</v>
      </c>
      <c r="BX16" s="75">
        <v>0</v>
      </c>
      <c r="BY16" s="75">
        <v>0</v>
      </c>
      <c r="BZ16" s="75">
        <f t="shared" si="30"/>
        <v>4237</v>
      </c>
      <c r="CA16" s="75">
        <v>4237</v>
      </c>
      <c r="CB16" s="75">
        <v>0</v>
      </c>
      <c r="CC16" s="75">
        <v>0</v>
      </c>
      <c r="CD16" s="75">
        <v>0</v>
      </c>
      <c r="CE16" s="75">
        <v>9253</v>
      </c>
      <c r="CF16" s="75">
        <v>0</v>
      </c>
      <c r="CG16" s="75">
        <v>0</v>
      </c>
      <c r="CH16" s="75">
        <f t="shared" si="31"/>
        <v>4237</v>
      </c>
      <c r="CI16" s="75">
        <f t="shared" si="32"/>
        <v>0</v>
      </c>
      <c r="CJ16" s="75">
        <f t="shared" si="33"/>
        <v>0</v>
      </c>
      <c r="CK16" s="75">
        <f t="shared" si="34"/>
        <v>0</v>
      </c>
      <c r="CL16" s="75">
        <f t="shared" si="35"/>
        <v>0</v>
      </c>
      <c r="CM16" s="75">
        <f t="shared" si="36"/>
        <v>0</v>
      </c>
      <c r="CN16" s="75">
        <f t="shared" si="37"/>
        <v>0</v>
      </c>
      <c r="CO16" s="75">
        <f t="shared" si="38"/>
        <v>0</v>
      </c>
      <c r="CP16" s="75">
        <f t="shared" si="39"/>
        <v>73235</v>
      </c>
      <c r="CQ16" s="75">
        <f t="shared" si="40"/>
        <v>4285027</v>
      </c>
      <c r="CR16" s="75">
        <f t="shared" si="41"/>
        <v>2110916</v>
      </c>
      <c r="CS16" s="75">
        <f t="shared" si="42"/>
        <v>180064</v>
      </c>
      <c r="CT16" s="75">
        <f t="shared" si="43"/>
        <v>1930852</v>
      </c>
      <c r="CU16" s="75">
        <f t="shared" si="44"/>
        <v>0</v>
      </c>
      <c r="CV16" s="75">
        <f t="shared" si="45"/>
        <v>0</v>
      </c>
      <c r="CW16" s="75">
        <f t="shared" si="46"/>
        <v>394158</v>
      </c>
      <c r="CX16" s="75">
        <f t="shared" si="47"/>
        <v>378096</v>
      </c>
      <c r="CY16" s="75">
        <f t="shared" si="48"/>
        <v>16062</v>
      </c>
      <c r="CZ16" s="75">
        <f t="shared" si="49"/>
        <v>0</v>
      </c>
      <c r="DA16" s="75">
        <f t="shared" si="50"/>
        <v>11641</v>
      </c>
      <c r="DB16" s="75">
        <f t="shared" si="51"/>
        <v>1768312</v>
      </c>
      <c r="DC16" s="75">
        <f t="shared" si="52"/>
        <v>1494174</v>
      </c>
      <c r="DD16" s="75">
        <f t="shared" si="53"/>
        <v>274038</v>
      </c>
      <c r="DE16" s="75">
        <f t="shared" si="54"/>
        <v>0</v>
      </c>
      <c r="DF16" s="75">
        <f t="shared" si="55"/>
        <v>100</v>
      </c>
      <c r="DG16" s="75">
        <f t="shared" si="56"/>
        <v>1056929</v>
      </c>
      <c r="DH16" s="75">
        <f t="shared" si="57"/>
        <v>0</v>
      </c>
      <c r="DI16" s="75">
        <f t="shared" si="58"/>
        <v>0</v>
      </c>
      <c r="DJ16" s="75">
        <f t="shared" si="59"/>
        <v>4285027</v>
      </c>
    </row>
    <row r="17" spans="1:114" s="50" customFormat="1" ht="12" customHeight="1">
      <c r="A17" s="53" t="s">
        <v>356</v>
      </c>
      <c r="B17" s="54" t="s">
        <v>357</v>
      </c>
      <c r="C17" s="53" t="s">
        <v>358</v>
      </c>
      <c r="D17" s="75">
        <f t="shared" si="6"/>
        <v>4061783</v>
      </c>
      <c r="E17" s="75">
        <f t="shared" si="7"/>
        <v>203250</v>
      </c>
      <c r="F17" s="75">
        <v>0</v>
      </c>
      <c r="G17" s="75">
        <v>0</v>
      </c>
      <c r="H17" s="75">
        <v>0</v>
      </c>
      <c r="I17" s="75">
        <v>201747</v>
      </c>
      <c r="J17" s="76" t="s">
        <v>359</v>
      </c>
      <c r="K17" s="75">
        <v>1503</v>
      </c>
      <c r="L17" s="75">
        <v>3858533</v>
      </c>
      <c r="M17" s="75">
        <f t="shared" si="8"/>
        <v>10217</v>
      </c>
      <c r="N17" s="75">
        <f t="shared" si="9"/>
        <v>0</v>
      </c>
      <c r="O17" s="75">
        <v>0</v>
      </c>
      <c r="P17" s="75">
        <v>0</v>
      </c>
      <c r="Q17" s="75">
        <v>0</v>
      </c>
      <c r="R17" s="75">
        <v>0</v>
      </c>
      <c r="S17" s="76" t="s">
        <v>360</v>
      </c>
      <c r="T17" s="75">
        <v>0</v>
      </c>
      <c r="U17" s="75">
        <v>10217</v>
      </c>
      <c r="V17" s="75">
        <f t="shared" si="10"/>
        <v>4072000</v>
      </c>
      <c r="W17" s="75">
        <f t="shared" si="11"/>
        <v>203250</v>
      </c>
      <c r="X17" s="75">
        <f t="shared" si="12"/>
        <v>0</v>
      </c>
      <c r="Y17" s="75">
        <f t="shared" si="13"/>
        <v>0</v>
      </c>
      <c r="Z17" s="75">
        <f t="shared" si="14"/>
        <v>0</v>
      </c>
      <c r="AA17" s="75">
        <f t="shared" si="15"/>
        <v>201747</v>
      </c>
      <c r="AB17" s="76" t="s">
        <v>324</v>
      </c>
      <c r="AC17" s="75">
        <f t="shared" si="16"/>
        <v>1503</v>
      </c>
      <c r="AD17" s="75">
        <f t="shared" si="17"/>
        <v>3868750</v>
      </c>
      <c r="AE17" s="75">
        <f t="shared" si="18"/>
        <v>0</v>
      </c>
      <c r="AF17" s="75">
        <f t="shared" si="19"/>
        <v>0</v>
      </c>
      <c r="AG17" s="75"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47067</v>
      </c>
      <c r="AM17" s="75">
        <f t="shared" si="20"/>
        <v>2416488</v>
      </c>
      <c r="AN17" s="75">
        <f t="shared" si="21"/>
        <v>1104842</v>
      </c>
      <c r="AO17" s="75">
        <v>227609</v>
      </c>
      <c r="AP17" s="75">
        <v>877233</v>
      </c>
      <c r="AQ17" s="75">
        <v>0</v>
      </c>
      <c r="AR17" s="75">
        <v>0</v>
      </c>
      <c r="AS17" s="75">
        <f t="shared" si="22"/>
        <v>10319</v>
      </c>
      <c r="AT17" s="75">
        <v>10319</v>
      </c>
      <c r="AU17" s="75">
        <v>0</v>
      </c>
      <c r="AV17" s="75">
        <v>0</v>
      </c>
      <c r="AW17" s="75">
        <v>10233</v>
      </c>
      <c r="AX17" s="75">
        <f t="shared" si="23"/>
        <v>1291094</v>
      </c>
      <c r="AY17" s="75">
        <v>1113414</v>
      </c>
      <c r="AZ17" s="75">
        <v>177355</v>
      </c>
      <c r="BA17" s="75">
        <v>225</v>
      </c>
      <c r="BB17" s="75">
        <v>100</v>
      </c>
      <c r="BC17" s="75">
        <v>673324</v>
      </c>
      <c r="BD17" s="75">
        <v>0</v>
      </c>
      <c r="BE17" s="75">
        <v>924904</v>
      </c>
      <c r="BF17" s="75">
        <f t="shared" si="24"/>
        <v>3341392</v>
      </c>
      <c r="BG17" s="75">
        <f t="shared" si="25"/>
        <v>0</v>
      </c>
      <c r="BH17" s="75">
        <f t="shared" si="26"/>
        <v>0</v>
      </c>
      <c r="BI17" s="75">
        <v>0</v>
      </c>
      <c r="BJ17" s="75">
        <v>0</v>
      </c>
      <c r="BK17" s="75">
        <v>0</v>
      </c>
      <c r="BL17" s="75">
        <v>0</v>
      </c>
      <c r="BM17" s="75">
        <v>0</v>
      </c>
      <c r="BN17" s="75">
        <v>0</v>
      </c>
      <c r="BO17" s="75">
        <f t="shared" si="27"/>
        <v>4270</v>
      </c>
      <c r="BP17" s="75">
        <f t="shared" si="28"/>
        <v>0</v>
      </c>
      <c r="BQ17" s="75">
        <v>0</v>
      </c>
      <c r="BR17" s="75">
        <v>0</v>
      </c>
      <c r="BS17" s="75">
        <v>0</v>
      </c>
      <c r="BT17" s="75">
        <v>0</v>
      </c>
      <c r="BU17" s="75">
        <f t="shared" si="29"/>
        <v>0</v>
      </c>
      <c r="BV17" s="75">
        <v>0</v>
      </c>
      <c r="BW17" s="75">
        <v>0</v>
      </c>
      <c r="BX17" s="75">
        <v>0</v>
      </c>
      <c r="BY17" s="75">
        <v>0</v>
      </c>
      <c r="BZ17" s="75">
        <f t="shared" si="30"/>
        <v>4270</v>
      </c>
      <c r="CA17" s="75">
        <v>4270</v>
      </c>
      <c r="CB17" s="75">
        <v>0</v>
      </c>
      <c r="CC17" s="75">
        <v>0</v>
      </c>
      <c r="CD17" s="75">
        <v>0</v>
      </c>
      <c r="CE17" s="75">
        <v>5947</v>
      </c>
      <c r="CF17" s="75">
        <v>0</v>
      </c>
      <c r="CG17" s="75">
        <v>0</v>
      </c>
      <c r="CH17" s="75">
        <f t="shared" si="31"/>
        <v>4270</v>
      </c>
      <c r="CI17" s="75">
        <f t="shared" si="32"/>
        <v>0</v>
      </c>
      <c r="CJ17" s="75">
        <f t="shared" si="33"/>
        <v>0</v>
      </c>
      <c r="CK17" s="75">
        <f t="shared" si="34"/>
        <v>0</v>
      </c>
      <c r="CL17" s="75">
        <f t="shared" si="35"/>
        <v>0</v>
      </c>
      <c r="CM17" s="75">
        <f t="shared" si="36"/>
        <v>0</v>
      </c>
      <c r="CN17" s="75">
        <f t="shared" si="37"/>
        <v>0</v>
      </c>
      <c r="CO17" s="75">
        <f t="shared" si="38"/>
        <v>0</v>
      </c>
      <c r="CP17" s="75">
        <f t="shared" si="39"/>
        <v>47067</v>
      </c>
      <c r="CQ17" s="75">
        <f t="shared" si="40"/>
        <v>2420758</v>
      </c>
      <c r="CR17" s="75">
        <f t="shared" si="41"/>
        <v>1104842</v>
      </c>
      <c r="CS17" s="75">
        <f t="shared" si="42"/>
        <v>227609</v>
      </c>
      <c r="CT17" s="75">
        <f t="shared" si="43"/>
        <v>877233</v>
      </c>
      <c r="CU17" s="75">
        <f t="shared" si="44"/>
        <v>0</v>
      </c>
      <c r="CV17" s="75">
        <f t="shared" si="45"/>
        <v>0</v>
      </c>
      <c r="CW17" s="75">
        <f t="shared" si="46"/>
        <v>10319</v>
      </c>
      <c r="CX17" s="75">
        <f t="shared" si="47"/>
        <v>10319</v>
      </c>
      <c r="CY17" s="75">
        <f t="shared" si="48"/>
        <v>0</v>
      </c>
      <c r="CZ17" s="75">
        <f t="shared" si="49"/>
        <v>0</v>
      </c>
      <c r="DA17" s="75">
        <f t="shared" si="50"/>
        <v>10233</v>
      </c>
      <c r="DB17" s="75">
        <f t="shared" si="51"/>
        <v>1295364</v>
      </c>
      <c r="DC17" s="75">
        <f t="shared" si="52"/>
        <v>1117684</v>
      </c>
      <c r="DD17" s="75">
        <f t="shared" si="53"/>
        <v>177355</v>
      </c>
      <c r="DE17" s="75">
        <f t="shared" si="54"/>
        <v>225</v>
      </c>
      <c r="DF17" s="75">
        <f t="shared" si="55"/>
        <v>100</v>
      </c>
      <c r="DG17" s="75">
        <f t="shared" si="56"/>
        <v>679271</v>
      </c>
      <c r="DH17" s="75">
        <f t="shared" si="57"/>
        <v>0</v>
      </c>
      <c r="DI17" s="75">
        <f t="shared" si="58"/>
        <v>924904</v>
      </c>
      <c r="DJ17" s="75">
        <f t="shared" si="59"/>
        <v>3345662</v>
      </c>
    </row>
    <row r="18" spans="1:114" s="50" customFormat="1" ht="12" customHeight="1">
      <c r="A18" s="53" t="s">
        <v>321</v>
      </c>
      <c r="B18" s="54" t="s">
        <v>361</v>
      </c>
      <c r="C18" s="53" t="s">
        <v>362</v>
      </c>
      <c r="D18" s="75">
        <f t="shared" si="6"/>
        <v>8636476</v>
      </c>
      <c r="E18" s="75">
        <f t="shared" si="7"/>
        <v>616278</v>
      </c>
      <c r="F18" s="75">
        <v>0</v>
      </c>
      <c r="G18" s="75">
        <v>0</v>
      </c>
      <c r="H18" s="75">
        <v>0</v>
      </c>
      <c r="I18" s="75">
        <v>451946</v>
      </c>
      <c r="J18" s="76" t="s">
        <v>324</v>
      </c>
      <c r="K18" s="75">
        <v>164332</v>
      </c>
      <c r="L18" s="75">
        <v>8020198</v>
      </c>
      <c r="M18" s="75">
        <f t="shared" si="8"/>
        <v>17392</v>
      </c>
      <c r="N18" s="75">
        <f t="shared" si="9"/>
        <v>0</v>
      </c>
      <c r="O18" s="75">
        <v>0</v>
      </c>
      <c r="P18" s="75">
        <v>0</v>
      </c>
      <c r="Q18" s="75">
        <v>0</v>
      </c>
      <c r="R18" s="75">
        <v>0</v>
      </c>
      <c r="S18" s="76" t="s">
        <v>324</v>
      </c>
      <c r="T18" s="75">
        <v>0</v>
      </c>
      <c r="U18" s="75">
        <v>17392</v>
      </c>
      <c r="V18" s="75">
        <f t="shared" si="10"/>
        <v>8653868</v>
      </c>
      <c r="W18" s="75">
        <f t="shared" si="11"/>
        <v>616278</v>
      </c>
      <c r="X18" s="75">
        <f t="shared" si="12"/>
        <v>0</v>
      </c>
      <c r="Y18" s="75">
        <f t="shared" si="13"/>
        <v>0</v>
      </c>
      <c r="Z18" s="75">
        <f t="shared" si="14"/>
        <v>0</v>
      </c>
      <c r="AA18" s="75">
        <f t="shared" si="15"/>
        <v>451946</v>
      </c>
      <c r="AB18" s="76" t="s">
        <v>324</v>
      </c>
      <c r="AC18" s="75">
        <f t="shared" si="16"/>
        <v>164332</v>
      </c>
      <c r="AD18" s="75">
        <f t="shared" si="17"/>
        <v>8037590</v>
      </c>
      <c r="AE18" s="75">
        <f t="shared" si="18"/>
        <v>12289</v>
      </c>
      <c r="AF18" s="75">
        <f t="shared" si="19"/>
        <v>12289</v>
      </c>
      <c r="AG18" s="75">
        <v>0</v>
      </c>
      <c r="AH18" s="75">
        <v>0</v>
      </c>
      <c r="AI18" s="75">
        <v>0</v>
      </c>
      <c r="AJ18" s="75">
        <v>12289</v>
      </c>
      <c r="AK18" s="75">
        <v>0</v>
      </c>
      <c r="AL18" s="75">
        <v>137650</v>
      </c>
      <c r="AM18" s="75">
        <f t="shared" si="20"/>
        <v>6001005</v>
      </c>
      <c r="AN18" s="75">
        <f t="shared" si="21"/>
        <v>3252851</v>
      </c>
      <c r="AO18" s="75">
        <v>480301</v>
      </c>
      <c r="AP18" s="75">
        <v>2772550</v>
      </c>
      <c r="AQ18" s="75">
        <v>0</v>
      </c>
      <c r="AR18" s="75">
        <v>0</v>
      </c>
      <c r="AS18" s="75">
        <f t="shared" si="22"/>
        <v>1702348</v>
      </c>
      <c r="AT18" s="75">
        <v>1702348</v>
      </c>
      <c r="AU18" s="75">
        <v>0</v>
      </c>
      <c r="AV18" s="75">
        <v>0</v>
      </c>
      <c r="AW18" s="75">
        <v>6049</v>
      </c>
      <c r="AX18" s="75">
        <f t="shared" si="23"/>
        <v>1039757</v>
      </c>
      <c r="AY18" s="75">
        <v>977790</v>
      </c>
      <c r="AZ18" s="75">
        <v>369</v>
      </c>
      <c r="BA18" s="75">
        <v>0</v>
      </c>
      <c r="BB18" s="75">
        <v>61598</v>
      </c>
      <c r="BC18" s="75">
        <v>1969184</v>
      </c>
      <c r="BD18" s="75">
        <v>0</v>
      </c>
      <c r="BE18" s="75">
        <v>516348</v>
      </c>
      <c r="BF18" s="75">
        <f t="shared" si="24"/>
        <v>6529642</v>
      </c>
      <c r="BG18" s="75">
        <f t="shared" si="25"/>
        <v>0</v>
      </c>
      <c r="BH18" s="75">
        <f t="shared" si="26"/>
        <v>0</v>
      </c>
      <c r="BI18" s="75">
        <v>0</v>
      </c>
      <c r="BJ18" s="75">
        <v>0</v>
      </c>
      <c r="BK18" s="75">
        <v>0</v>
      </c>
      <c r="BL18" s="75">
        <v>0</v>
      </c>
      <c r="BM18" s="75">
        <v>0</v>
      </c>
      <c r="BN18" s="75">
        <v>0</v>
      </c>
      <c r="BO18" s="75">
        <f t="shared" si="27"/>
        <v>0</v>
      </c>
      <c r="BP18" s="75">
        <f t="shared" si="28"/>
        <v>0</v>
      </c>
      <c r="BQ18" s="75">
        <v>0</v>
      </c>
      <c r="BR18" s="75">
        <v>0</v>
      </c>
      <c r="BS18" s="75">
        <v>0</v>
      </c>
      <c r="BT18" s="75">
        <v>0</v>
      </c>
      <c r="BU18" s="75">
        <f t="shared" si="29"/>
        <v>0</v>
      </c>
      <c r="BV18" s="75">
        <v>0</v>
      </c>
      <c r="BW18" s="75">
        <v>0</v>
      </c>
      <c r="BX18" s="75">
        <v>0</v>
      </c>
      <c r="BY18" s="75">
        <v>0</v>
      </c>
      <c r="BZ18" s="75">
        <f t="shared" si="30"/>
        <v>0</v>
      </c>
      <c r="CA18" s="75">
        <v>0</v>
      </c>
      <c r="CB18" s="75">
        <v>0</v>
      </c>
      <c r="CC18" s="75">
        <v>0</v>
      </c>
      <c r="CD18" s="75">
        <v>0</v>
      </c>
      <c r="CE18" s="75">
        <v>17392</v>
      </c>
      <c r="CF18" s="75">
        <v>0</v>
      </c>
      <c r="CG18" s="75">
        <v>0</v>
      </c>
      <c r="CH18" s="75">
        <f t="shared" si="31"/>
        <v>0</v>
      </c>
      <c r="CI18" s="75">
        <f t="shared" si="32"/>
        <v>12289</v>
      </c>
      <c r="CJ18" s="75">
        <f t="shared" si="33"/>
        <v>12289</v>
      </c>
      <c r="CK18" s="75">
        <f t="shared" si="34"/>
        <v>0</v>
      </c>
      <c r="CL18" s="75">
        <f t="shared" si="35"/>
        <v>0</v>
      </c>
      <c r="CM18" s="75">
        <f t="shared" si="36"/>
        <v>0</v>
      </c>
      <c r="CN18" s="75">
        <f t="shared" si="37"/>
        <v>12289</v>
      </c>
      <c r="CO18" s="75">
        <f t="shared" si="38"/>
        <v>0</v>
      </c>
      <c r="CP18" s="75">
        <f t="shared" si="39"/>
        <v>137650</v>
      </c>
      <c r="CQ18" s="75">
        <f t="shared" si="40"/>
        <v>6001005</v>
      </c>
      <c r="CR18" s="75">
        <f t="shared" si="41"/>
        <v>3252851</v>
      </c>
      <c r="CS18" s="75">
        <f t="shared" si="42"/>
        <v>480301</v>
      </c>
      <c r="CT18" s="75">
        <f t="shared" si="43"/>
        <v>2772550</v>
      </c>
      <c r="CU18" s="75">
        <f t="shared" si="44"/>
        <v>0</v>
      </c>
      <c r="CV18" s="75">
        <f t="shared" si="45"/>
        <v>0</v>
      </c>
      <c r="CW18" s="75">
        <f t="shared" si="46"/>
        <v>1702348</v>
      </c>
      <c r="CX18" s="75">
        <f t="shared" si="47"/>
        <v>1702348</v>
      </c>
      <c r="CY18" s="75">
        <f t="shared" si="48"/>
        <v>0</v>
      </c>
      <c r="CZ18" s="75">
        <f t="shared" si="49"/>
        <v>0</v>
      </c>
      <c r="DA18" s="75">
        <f t="shared" si="50"/>
        <v>6049</v>
      </c>
      <c r="DB18" s="75">
        <f t="shared" si="51"/>
        <v>1039757</v>
      </c>
      <c r="DC18" s="75">
        <f t="shared" si="52"/>
        <v>977790</v>
      </c>
      <c r="DD18" s="75">
        <f t="shared" si="53"/>
        <v>369</v>
      </c>
      <c r="DE18" s="75">
        <f t="shared" si="54"/>
        <v>0</v>
      </c>
      <c r="DF18" s="75">
        <f t="shared" si="55"/>
        <v>61598</v>
      </c>
      <c r="DG18" s="75">
        <f t="shared" si="56"/>
        <v>1986576</v>
      </c>
      <c r="DH18" s="75">
        <f t="shared" si="57"/>
        <v>0</v>
      </c>
      <c r="DI18" s="75">
        <f t="shared" si="58"/>
        <v>516348</v>
      </c>
      <c r="DJ18" s="75">
        <f t="shared" si="59"/>
        <v>6529642</v>
      </c>
    </row>
    <row r="19" spans="1:114" s="50" customFormat="1" ht="12" customHeight="1">
      <c r="A19" s="53" t="s">
        <v>321</v>
      </c>
      <c r="B19" s="54" t="s">
        <v>363</v>
      </c>
      <c r="C19" s="53" t="s">
        <v>364</v>
      </c>
      <c r="D19" s="75">
        <f t="shared" si="6"/>
        <v>8620761</v>
      </c>
      <c r="E19" s="75">
        <f t="shared" si="7"/>
        <v>612413</v>
      </c>
      <c r="F19" s="75">
        <v>0</v>
      </c>
      <c r="G19" s="75">
        <v>0</v>
      </c>
      <c r="H19" s="75">
        <v>0</v>
      </c>
      <c r="I19" s="75">
        <v>600327</v>
      </c>
      <c r="J19" s="76" t="s">
        <v>324</v>
      </c>
      <c r="K19" s="75">
        <v>12086</v>
      </c>
      <c r="L19" s="75">
        <v>8008348</v>
      </c>
      <c r="M19" s="75">
        <f t="shared" si="8"/>
        <v>48726</v>
      </c>
      <c r="N19" s="75">
        <f t="shared" si="9"/>
        <v>0</v>
      </c>
      <c r="O19" s="75">
        <v>0</v>
      </c>
      <c r="P19" s="75">
        <v>0</v>
      </c>
      <c r="Q19" s="75">
        <v>0</v>
      </c>
      <c r="R19" s="75">
        <v>0</v>
      </c>
      <c r="S19" s="76" t="s">
        <v>324</v>
      </c>
      <c r="T19" s="75">
        <v>0</v>
      </c>
      <c r="U19" s="75">
        <v>48726</v>
      </c>
      <c r="V19" s="75">
        <f t="shared" si="10"/>
        <v>8669487</v>
      </c>
      <c r="W19" s="75">
        <f t="shared" si="11"/>
        <v>612413</v>
      </c>
      <c r="X19" s="75">
        <f t="shared" si="12"/>
        <v>0</v>
      </c>
      <c r="Y19" s="75">
        <f t="shared" si="13"/>
        <v>0</v>
      </c>
      <c r="Z19" s="75">
        <f t="shared" si="14"/>
        <v>0</v>
      </c>
      <c r="AA19" s="75">
        <f t="shared" si="15"/>
        <v>600327</v>
      </c>
      <c r="AB19" s="76" t="s">
        <v>324</v>
      </c>
      <c r="AC19" s="75">
        <f t="shared" si="16"/>
        <v>12086</v>
      </c>
      <c r="AD19" s="75">
        <f t="shared" si="17"/>
        <v>8057074</v>
      </c>
      <c r="AE19" s="75">
        <f t="shared" si="18"/>
        <v>179697</v>
      </c>
      <c r="AF19" s="75">
        <f t="shared" si="19"/>
        <v>179697</v>
      </c>
      <c r="AG19" s="75">
        <v>179697</v>
      </c>
      <c r="AH19" s="75">
        <v>0</v>
      </c>
      <c r="AI19" s="75">
        <v>0</v>
      </c>
      <c r="AJ19" s="75">
        <v>0</v>
      </c>
      <c r="AK19" s="75">
        <v>0</v>
      </c>
      <c r="AL19" s="75">
        <v>166647</v>
      </c>
      <c r="AM19" s="75">
        <f t="shared" si="20"/>
        <v>5754441</v>
      </c>
      <c r="AN19" s="75">
        <f t="shared" si="21"/>
        <v>3262165</v>
      </c>
      <c r="AO19" s="75">
        <v>381126</v>
      </c>
      <c r="AP19" s="75">
        <v>2881039</v>
      </c>
      <c r="AQ19" s="75">
        <v>0</v>
      </c>
      <c r="AR19" s="75">
        <v>0</v>
      </c>
      <c r="AS19" s="75">
        <f t="shared" si="22"/>
        <v>2067447</v>
      </c>
      <c r="AT19" s="75">
        <v>2067447</v>
      </c>
      <c r="AU19" s="75">
        <v>0</v>
      </c>
      <c r="AV19" s="75">
        <v>0</v>
      </c>
      <c r="AW19" s="75">
        <v>114414</v>
      </c>
      <c r="AX19" s="75">
        <f t="shared" si="23"/>
        <v>307832</v>
      </c>
      <c r="AY19" s="75">
        <v>0</v>
      </c>
      <c r="AZ19" s="75">
        <v>0</v>
      </c>
      <c r="BA19" s="75">
        <v>3</v>
      </c>
      <c r="BB19" s="75">
        <v>307829</v>
      </c>
      <c r="BC19" s="75">
        <v>2384017</v>
      </c>
      <c r="BD19" s="75">
        <v>2583</v>
      </c>
      <c r="BE19" s="75">
        <v>135959</v>
      </c>
      <c r="BF19" s="75">
        <f t="shared" si="24"/>
        <v>6070097</v>
      </c>
      <c r="BG19" s="75">
        <f t="shared" si="25"/>
        <v>0</v>
      </c>
      <c r="BH19" s="75">
        <f t="shared" si="26"/>
        <v>0</v>
      </c>
      <c r="BI19" s="75">
        <v>0</v>
      </c>
      <c r="BJ19" s="75">
        <v>0</v>
      </c>
      <c r="BK19" s="75">
        <v>0</v>
      </c>
      <c r="BL19" s="75">
        <v>0</v>
      </c>
      <c r="BM19" s="75">
        <v>0</v>
      </c>
      <c r="BN19" s="75">
        <v>0</v>
      </c>
      <c r="BO19" s="75">
        <f t="shared" si="27"/>
        <v>27670</v>
      </c>
      <c r="BP19" s="75">
        <f t="shared" si="28"/>
        <v>464</v>
      </c>
      <c r="BQ19" s="75">
        <v>53</v>
      </c>
      <c r="BR19" s="75">
        <v>411</v>
      </c>
      <c r="BS19" s="75">
        <v>0</v>
      </c>
      <c r="BT19" s="75">
        <v>0</v>
      </c>
      <c r="BU19" s="75">
        <f t="shared" si="29"/>
        <v>27206</v>
      </c>
      <c r="BV19" s="75">
        <v>27206</v>
      </c>
      <c r="BW19" s="75">
        <v>0</v>
      </c>
      <c r="BX19" s="75">
        <v>0</v>
      </c>
      <c r="BY19" s="75">
        <v>0</v>
      </c>
      <c r="BZ19" s="75">
        <f t="shared" si="30"/>
        <v>0</v>
      </c>
      <c r="CA19" s="75">
        <v>0</v>
      </c>
      <c r="CB19" s="75">
        <v>0</v>
      </c>
      <c r="CC19" s="75">
        <v>0</v>
      </c>
      <c r="CD19" s="75">
        <v>0</v>
      </c>
      <c r="CE19" s="75">
        <v>21056</v>
      </c>
      <c r="CF19" s="75">
        <v>0</v>
      </c>
      <c r="CG19" s="75">
        <v>0</v>
      </c>
      <c r="CH19" s="75">
        <f t="shared" si="31"/>
        <v>27670</v>
      </c>
      <c r="CI19" s="75">
        <f t="shared" si="32"/>
        <v>179697</v>
      </c>
      <c r="CJ19" s="75">
        <f t="shared" si="33"/>
        <v>179697</v>
      </c>
      <c r="CK19" s="75">
        <f t="shared" si="34"/>
        <v>179697</v>
      </c>
      <c r="CL19" s="75">
        <f t="shared" si="35"/>
        <v>0</v>
      </c>
      <c r="CM19" s="75">
        <f t="shared" si="36"/>
        <v>0</v>
      </c>
      <c r="CN19" s="75">
        <f t="shared" si="37"/>
        <v>0</v>
      </c>
      <c r="CO19" s="75">
        <f t="shared" si="38"/>
        <v>0</v>
      </c>
      <c r="CP19" s="75">
        <f t="shared" si="39"/>
        <v>166647</v>
      </c>
      <c r="CQ19" s="75">
        <f t="shared" si="40"/>
        <v>5782111</v>
      </c>
      <c r="CR19" s="75">
        <f t="shared" si="41"/>
        <v>3262629</v>
      </c>
      <c r="CS19" s="75">
        <f t="shared" si="42"/>
        <v>381179</v>
      </c>
      <c r="CT19" s="75">
        <f t="shared" si="43"/>
        <v>2881450</v>
      </c>
      <c r="CU19" s="75">
        <f t="shared" si="44"/>
        <v>0</v>
      </c>
      <c r="CV19" s="75">
        <f t="shared" si="45"/>
        <v>0</v>
      </c>
      <c r="CW19" s="75">
        <f t="shared" si="46"/>
        <v>2094653</v>
      </c>
      <c r="CX19" s="75">
        <f t="shared" si="47"/>
        <v>2094653</v>
      </c>
      <c r="CY19" s="75">
        <f t="shared" si="48"/>
        <v>0</v>
      </c>
      <c r="CZ19" s="75">
        <f t="shared" si="49"/>
        <v>0</v>
      </c>
      <c r="DA19" s="75">
        <f t="shared" si="50"/>
        <v>114414</v>
      </c>
      <c r="DB19" s="75">
        <f t="shared" si="51"/>
        <v>307832</v>
      </c>
      <c r="DC19" s="75">
        <f t="shared" si="52"/>
        <v>0</v>
      </c>
      <c r="DD19" s="75">
        <f t="shared" si="53"/>
        <v>0</v>
      </c>
      <c r="DE19" s="75">
        <f t="shared" si="54"/>
        <v>3</v>
      </c>
      <c r="DF19" s="75">
        <f t="shared" si="55"/>
        <v>307829</v>
      </c>
      <c r="DG19" s="75">
        <f t="shared" si="56"/>
        <v>2405073</v>
      </c>
      <c r="DH19" s="75">
        <f t="shared" si="57"/>
        <v>2583</v>
      </c>
      <c r="DI19" s="75">
        <f t="shared" si="58"/>
        <v>135959</v>
      </c>
      <c r="DJ19" s="75">
        <f t="shared" si="59"/>
        <v>6097767</v>
      </c>
    </row>
    <row r="20" spans="1:114" s="50" customFormat="1" ht="12" customHeight="1">
      <c r="A20" s="53" t="s">
        <v>321</v>
      </c>
      <c r="B20" s="54" t="s">
        <v>365</v>
      </c>
      <c r="C20" s="53" t="s">
        <v>366</v>
      </c>
      <c r="D20" s="75">
        <f t="shared" si="6"/>
        <v>4032104</v>
      </c>
      <c r="E20" s="75">
        <f t="shared" si="7"/>
        <v>486763</v>
      </c>
      <c r="F20" s="75">
        <v>0</v>
      </c>
      <c r="G20" s="75">
        <v>198</v>
      </c>
      <c r="H20" s="75">
        <v>0</v>
      </c>
      <c r="I20" s="75">
        <v>395064</v>
      </c>
      <c r="J20" s="76" t="s">
        <v>324</v>
      </c>
      <c r="K20" s="75">
        <v>91501</v>
      </c>
      <c r="L20" s="75">
        <v>3545341</v>
      </c>
      <c r="M20" s="75">
        <f t="shared" si="8"/>
        <v>7760</v>
      </c>
      <c r="N20" s="75">
        <f t="shared" si="9"/>
        <v>0</v>
      </c>
      <c r="O20" s="75">
        <v>0</v>
      </c>
      <c r="P20" s="75">
        <v>0</v>
      </c>
      <c r="Q20" s="75">
        <v>0</v>
      </c>
      <c r="R20" s="75">
        <v>0</v>
      </c>
      <c r="S20" s="76" t="s">
        <v>324</v>
      </c>
      <c r="T20" s="75">
        <v>0</v>
      </c>
      <c r="U20" s="75">
        <v>7760</v>
      </c>
      <c r="V20" s="75">
        <f t="shared" si="10"/>
        <v>4039864</v>
      </c>
      <c r="W20" s="75">
        <f t="shared" si="11"/>
        <v>486763</v>
      </c>
      <c r="X20" s="75">
        <f t="shared" si="12"/>
        <v>0</v>
      </c>
      <c r="Y20" s="75">
        <f t="shared" si="13"/>
        <v>198</v>
      </c>
      <c r="Z20" s="75">
        <f t="shared" si="14"/>
        <v>0</v>
      </c>
      <c r="AA20" s="75">
        <f t="shared" si="15"/>
        <v>395064</v>
      </c>
      <c r="AB20" s="76" t="s">
        <v>324</v>
      </c>
      <c r="AC20" s="75">
        <f t="shared" si="16"/>
        <v>91501</v>
      </c>
      <c r="AD20" s="75">
        <f t="shared" si="17"/>
        <v>3553101</v>
      </c>
      <c r="AE20" s="75">
        <f t="shared" si="18"/>
        <v>0</v>
      </c>
      <c r="AF20" s="75">
        <f t="shared" si="19"/>
        <v>0</v>
      </c>
      <c r="AG20" s="75"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61419</v>
      </c>
      <c r="AM20" s="75">
        <f t="shared" si="20"/>
        <v>2705468</v>
      </c>
      <c r="AN20" s="75">
        <f t="shared" si="21"/>
        <v>1364645</v>
      </c>
      <c r="AO20" s="75">
        <v>310627</v>
      </c>
      <c r="AP20" s="75">
        <v>1054018</v>
      </c>
      <c r="AQ20" s="75">
        <v>0</v>
      </c>
      <c r="AR20" s="75">
        <v>0</v>
      </c>
      <c r="AS20" s="75">
        <f t="shared" si="22"/>
        <v>23468</v>
      </c>
      <c r="AT20" s="75">
        <v>23468</v>
      </c>
      <c r="AU20" s="75">
        <v>0</v>
      </c>
      <c r="AV20" s="75">
        <v>0</v>
      </c>
      <c r="AW20" s="75">
        <v>15803</v>
      </c>
      <c r="AX20" s="75">
        <f t="shared" si="23"/>
        <v>1301552</v>
      </c>
      <c r="AY20" s="75">
        <v>1110014</v>
      </c>
      <c r="AZ20" s="75">
        <v>190191</v>
      </c>
      <c r="BA20" s="75">
        <v>22</v>
      </c>
      <c r="BB20" s="75">
        <v>1325</v>
      </c>
      <c r="BC20" s="75">
        <v>878652</v>
      </c>
      <c r="BD20" s="75">
        <v>0</v>
      </c>
      <c r="BE20" s="75">
        <v>386565</v>
      </c>
      <c r="BF20" s="75">
        <f t="shared" si="24"/>
        <v>3092033</v>
      </c>
      <c r="BG20" s="75">
        <f t="shared" si="25"/>
        <v>0</v>
      </c>
      <c r="BH20" s="75">
        <f t="shared" si="26"/>
        <v>0</v>
      </c>
      <c r="BI20" s="75">
        <v>0</v>
      </c>
      <c r="BJ20" s="75">
        <v>0</v>
      </c>
      <c r="BK20" s="75">
        <v>0</v>
      </c>
      <c r="BL20" s="75">
        <v>0</v>
      </c>
      <c r="BM20" s="75">
        <v>0</v>
      </c>
      <c r="BN20" s="75">
        <v>0</v>
      </c>
      <c r="BO20" s="75">
        <f t="shared" si="27"/>
        <v>0</v>
      </c>
      <c r="BP20" s="75">
        <f t="shared" si="28"/>
        <v>0</v>
      </c>
      <c r="BQ20" s="75">
        <v>0</v>
      </c>
      <c r="BR20" s="75">
        <v>0</v>
      </c>
      <c r="BS20" s="75">
        <v>0</v>
      </c>
      <c r="BT20" s="75">
        <v>0</v>
      </c>
      <c r="BU20" s="75">
        <f t="shared" si="29"/>
        <v>0</v>
      </c>
      <c r="BV20" s="75">
        <v>0</v>
      </c>
      <c r="BW20" s="75">
        <v>0</v>
      </c>
      <c r="BX20" s="75">
        <v>0</v>
      </c>
      <c r="BY20" s="75">
        <v>0</v>
      </c>
      <c r="BZ20" s="75">
        <f t="shared" si="30"/>
        <v>0</v>
      </c>
      <c r="CA20" s="75">
        <v>0</v>
      </c>
      <c r="CB20" s="75">
        <v>0</v>
      </c>
      <c r="CC20" s="75">
        <v>0</v>
      </c>
      <c r="CD20" s="75">
        <v>0</v>
      </c>
      <c r="CE20" s="75">
        <v>7760</v>
      </c>
      <c r="CF20" s="75">
        <v>0</v>
      </c>
      <c r="CG20" s="75">
        <v>0</v>
      </c>
      <c r="CH20" s="75">
        <f t="shared" si="31"/>
        <v>0</v>
      </c>
      <c r="CI20" s="75">
        <f t="shared" si="32"/>
        <v>0</v>
      </c>
      <c r="CJ20" s="75">
        <f t="shared" si="33"/>
        <v>0</v>
      </c>
      <c r="CK20" s="75">
        <f t="shared" si="34"/>
        <v>0</v>
      </c>
      <c r="CL20" s="75">
        <f t="shared" si="35"/>
        <v>0</v>
      </c>
      <c r="CM20" s="75">
        <f t="shared" si="36"/>
        <v>0</v>
      </c>
      <c r="CN20" s="75">
        <f t="shared" si="37"/>
        <v>0</v>
      </c>
      <c r="CO20" s="75">
        <f t="shared" si="38"/>
        <v>0</v>
      </c>
      <c r="CP20" s="75">
        <f t="shared" si="39"/>
        <v>61419</v>
      </c>
      <c r="CQ20" s="75">
        <f t="shared" si="40"/>
        <v>2705468</v>
      </c>
      <c r="CR20" s="75">
        <f t="shared" si="41"/>
        <v>1364645</v>
      </c>
      <c r="CS20" s="75">
        <f t="shared" si="42"/>
        <v>310627</v>
      </c>
      <c r="CT20" s="75">
        <f t="shared" si="43"/>
        <v>1054018</v>
      </c>
      <c r="CU20" s="75">
        <f t="shared" si="44"/>
        <v>0</v>
      </c>
      <c r="CV20" s="75">
        <f t="shared" si="45"/>
        <v>0</v>
      </c>
      <c r="CW20" s="75">
        <f t="shared" si="46"/>
        <v>23468</v>
      </c>
      <c r="CX20" s="75">
        <f t="shared" si="47"/>
        <v>23468</v>
      </c>
      <c r="CY20" s="75">
        <f t="shared" si="48"/>
        <v>0</v>
      </c>
      <c r="CZ20" s="75">
        <f t="shared" si="49"/>
        <v>0</v>
      </c>
      <c r="DA20" s="75">
        <f t="shared" si="50"/>
        <v>15803</v>
      </c>
      <c r="DB20" s="75">
        <f t="shared" si="51"/>
        <v>1301552</v>
      </c>
      <c r="DC20" s="75">
        <f t="shared" si="52"/>
        <v>1110014</v>
      </c>
      <c r="DD20" s="75">
        <f t="shared" si="53"/>
        <v>190191</v>
      </c>
      <c r="DE20" s="75">
        <f t="shared" si="54"/>
        <v>22</v>
      </c>
      <c r="DF20" s="75">
        <f t="shared" si="55"/>
        <v>1325</v>
      </c>
      <c r="DG20" s="75">
        <f t="shared" si="56"/>
        <v>886412</v>
      </c>
      <c r="DH20" s="75">
        <f t="shared" si="57"/>
        <v>0</v>
      </c>
      <c r="DI20" s="75">
        <f t="shared" si="58"/>
        <v>386565</v>
      </c>
      <c r="DJ20" s="75">
        <f t="shared" si="59"/>
        <v>3092033</v>
      </c>
    </row>
    <row r="21" spans="1:114" s="50" customFormat="1" ht="12" customHeight="1">
      <c r="A21" s="53" t="s">
        <v>321</v>
      </c>
      <c r="B21" s="54" t="s">
        <v>367</v>
      </c>
      <c r="C21" s="53" t="s">
        <v>368</v>
      </c>
      <c r="D21" s="75">
        <f t="shared" si="6"/>
        <v>4256190</v>
      </c>
      <c r="E21" s="75">
        <f t="shared" si="7"/>
        <v>417890</v>
      </c>
      <c r="F21" s="75">
        <v>0</v>
      </c>
      <c r="G21" s="75">
        <v>0</v>
      </c>
      <c r="H21" s="75">
        <v>0</v>
      </c>
      <c r="I21" s="75">
        <v>232304</v>
      </c>
      <c r="J21" s="76" t="s">
        <v>324</v>
      </c>
      <c r="K21" s="75">
        <v>185586</v>
      </c>
      <c r="L21" s="75">
        <v>3838300</v>
      </c>
      <c r="M21" s="75">
        <f t="shared" si="8"/>
        <v>7117</v>
      </c>
      <c r="N21" s="75">
        <f t="shared" si="9"/>
        <v>0</v>
      </c>
      <c r="O21" s="75">
        <v>0</v>
      </c>
      <c r="P21" s="75">
        <v>0</v>
      </c>
      <c r="Q21" s="75">
        <v>0</v>
      </c>
      <c r="R21" s="75">
        <v>0</v>
      </c>
      <c r="S21" s="76" t="s">
        <v>324</v>
      </c>
      <c r="T21" s="75">
        <v>0</v>
      </c>
      <c r="U21" s="75">
        <v>7117</v>
      </c>
      <c r="V21" s="75">
        <f t="shared" si="10"/>
        <v>4263307</v>
      </c>
      <c r="W21" s="75">
        <f t="shared" si="11"/>
        <v>417890</v>
      </c>
      <c r="X21" s="75">
        <f t="shared" si="12"/>
        <v>0</v>
      </c>
      <c r="Y21" s="75">
        <f t="shared" si="13"/>
        <v>0</v>
      </c>
      <c r="Z21" s="75">
        <f t="shared" si="14"/>
        <v>0</v>
      </c>
      <c r="AA21" s="75">
        <f t="shared" si="15"/>
        <v>232304</v>
      </c>
      <c r="AB21" s="76" t="s">
        <v>324</v>
      </c>
      <c r="AC21" s="75">
        <f t="shared" si="16"/>
        <v>185586</v>
      </c>
      <c r="AD21" s="75">
        <f t="shared" si="17"/>
        <v>3845417</v>
      </c>
      <c r="AE21" s="75">
        <f t="shared" si="18"/>
        <v>0</v>
      </c>
      <c r="AF21" s="75">
        <f t="shared" si="19"/>
        <v>0</v>
      </c>
      <c r="AG21" s="75"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56325</v>
      </c>
      <c r="AM21" s="75">
        <f t="shared" si="20"/>
        <v>3230258</v>
      </c>
      <c r="AN21" s="75">
        <f t="shared" si="21"/>
        <v>1350083</v>
      </c>
      <c r="AO21" s="75">
        <v>201264</v>
      </c>
      <c r="AP21" s="75">
        <v>1148819</v>
      </c>
      <c r="AQ21" s="75">
        <v>0</v>
      </c>
      <c r="AR21" s="75">
        <v>0</v>
      </c>
      <c r="AS21" s="75">
        <f t="shared" si="22"/>
        <v>753828</v>
      </c>
      <c r="AT21" s="75">
        <v>753828</v>
      </c>
      <c r="AU21" s="75">
        <v>0</v>
      </c>
      <c r="AV21" s="75">
        <v>0</v>
      </c>
      <c r="AW21" s="75">
        <v>15463</v>
      </c>
      <c r="AX21" s="75">
        <f t="shared" si="23"/>
        <v>1110840</v>
      </c>
      <c r="AY21" s="75">
        <v>879666</v>
      </c>
      <c r="AZ21" s="75">
        <v>231074</v>
      </c>
      <c r="BA21" s="75">
        <v>0</v>
      </c>
      <c r="BB21" s="75">
        <v>100</v>
      </c>
      <c r="BC21" s="75">
        <v>805765</v>
      </c>
      <c r="BD21" s="75">
        <v>44</v>
      </c>
      <c r="BE21" s="75">
        <v>163842</v>
      </c>
      <c r="BF21" s="75">
        <f t="shared" si="24"/>
        <v>3394100</v>
      </c>
      <c r="BG21" s="75">
        <f t="shared" si="25"/>
        <v>0</v>
      </c>
      <c r="BH21" s="75">
        <f t="shared" si="26"/>
        <v>0</v>
      </c>
      <c r="BI21" s="75">
        <v>0</v>
      </c>
      <c r="BJ21" s="75">
        <v>0</v>
      </c>
      <c r="BK21" s="75">
        <v>0</v>
      </c>
      <c r="BL21" s="75">
        <v>0</v>
      </c>
      <c r="BM21" s="75">
        <v>0</v>
      </c>
      <c r="BN21" s="75">
        <v>0</v>
      </c>
      <c r="BO21" s="75">
        <f t="shared" si="27"/>
        <v>0</v>
      </c>
      <c r="BP21" s="75">
        <f t="shared" si="28"/>
        <v>0</v>
      </c>
      <c r="BQ21" s="75">
        <v>0</v>
      </c>
      <c r="BR21" s="75">
        <v>0</v>
      </c>
      <c r="BS21" s="75">
        <v>0</v>
      </c>
      <c r="BT21" s="75">
        <v>0</v>
      </c>
      <c r="BU21" s="75">
        <f t="shared" si="29"/>
        <v>0</v>
      </c>
      <c r="BV21" s="75">
        <v>0</v>
      </c>
      <c r="BW21" s="75">
        <v>0</v>
      </c>
      <c r="BX21" s="75">
        <v>0</v>
      </c>
      <c r="BY21" s="75">
        <v>0</v>
      </c>
      <c r="BZ21" s="75">
        <f t="shared" si="30"/>
        <v>0</v>
      </c>
      <c r="CA21" s="75">
        <v>0</v>
      </c>
      <c r="CB21" s="75">
        <v>0</v>
      </c>
      <c r="CC21" s="75">
        <v>0</v>
      </c>
      <c r="CD21" s="75">
        <v>0</v>
      </c>
      <c r="CE21" s="75">
        <v>7117</v>
      </c>
      <c r="CF21" s="75">
        <v>0</v>
      </c>
      <c r="CG21" s="75">
        <v>0</v>
      </c>
      <c r="CH21" s="75">
        <f t="shared" si="31"/>
        <v>0</v>
      </c>
      <c r="CI21" s="75">
        <f t="shared" si="32"/>
        <v>0</v>
      </c>
      <c r="CJ21" s="75">
        <f t="shared" si="33"/>
        <v>0</v>
      </c>
      <c r="CK21" s="75">
        <f t="shared" si="34"/>
        <v>0</v>
      </c>
      <c r="CL21" s="75">
        <f t="shared" si="35"/>
        <v>0</v>
      </c>
      <c r="CM21" s="75">
        <f t="shared" si="36"/>
        <v>0</v>
      </c>
      <c r="CN21" s="75">
        <f t="shared" si="37"/>
        <v>0</v>
      </c>
      <c r="CO21" s="75">
        <f t="shared" si="38"/>
        <v>0</v>
      </c>
      <c r="CP21" s="75">
        <f t="shared" si="39"/>
        <v>56325</v>
      </c>
      <c r="CQ21" s="75">
        <f t="shared" si="40"/>
        <v>3230258</v>
      </c>
      <c r="CR21" s="75">
        <f t="shared" si="41"/>
        <v>1350083</v>
      </c>
      <c r="CS21" s="75">
        <f t="shared" si="42"/>
        <v>201264</v>
      </c>
      <c r="CT21" s="75">
        <f t="shared" si="43"/>
        <v>1148819</v>
      </c>
      <c r="CU21" s="75">
        <f t="shared" si="44"/>
        <v>0</v>
      </c>
      <c r="CV21" s="75">
        <f t="shared" si="45"/>
        <v>0</v>
      </c>
      <c r="CW21" s="75">
        <f t="shared" si="46"/>
        <v>753828</v>
      </c>
      <c r="CX21" s="75">
        <f t="shared" si="47"/>
        <v>753828</v>
      </c>
      <c r="CY21" s="75">
        <f t="shared" si="48"/>
        <v>0</v>
      </c>
      <c r="CZ21" s="75">
        <f t="shared" si="49"/>
        <v>0</v>
      </c>
      <c r="DA21" s="75">
        <f t="shared" si="50"/>
        <v>15463</v>
      </c>
      <c r="DB21" s="75">
        <f t="shared" si="51"/>
        <v>1110840</v>
      </c>
      <c r="DC21" s="75">
        <f t="shared" si="52"/>
        <v>879666</v>
      </c>
      <c r="DD21" s="75">
        <f t="shared" si="53"/>
        <v>231074</v>
      </c>
      <c r="DE21" s="75">
        <f t="shared" si="54"/>
        <v>0</v>
      </c>
      <c r="DF21" s="75">
        <f t="shared" si="55"/>
        <v>100</v>
      </c>
      <c r="DG21" s="75">
        <f t="shared" si="56"/>
        <v>812882</v>
      </c>
      <c r="DH21" s="75">
        <f t="shared" si="57"/>
        <v>44</v>
      </c>
      <c r="DI21" s="75">
        <f t="shared" si="58"/>
        <v>163842</v>
      </c>
      <c r="DJ21" s="75">
        <f t="shared" si="59"/>
        <v>3394100</v>
      </c>
    </row>
    <row r="22" spans="1:114" s="50" customFormat="1" ht="12" customHeight="1">
      <c r="A22" s="53" t="s">
        <v>321</v>
      </c>
      <c r="B22" s="54" t="s">
        <v>369</v>
      </c>
      <c r="C22" s="53" t="s">
        <v>370</v>
      </c>
      <c r="D22" s="75">
        <f t="shared" si="6"/>
        <v>7746676</v>
      </c>
      <c r="E22" s="75">
        <f t="shared" si="7"/>
        <v>767481</v>
      </c>
      <c r="F22" s="75">
        <v>0</v>
      </c>
      <c r="G22" s="75">
        <v>411</v>
      </c>
      <c r="H22" s="75">
        <v>0</v>
      </c>
      <c r="I22" s="75">
        <v>356115</v>
      </c>
      <c r="J22" s="76" t="s">
        <v>324</v>
      </c>
      <c r="K22" s="75">
        <v>410955</v>
      </c>
      <c r="L22" s="75">
        <v>6979195</v>
      </c>
      <c r="M22" s="75">
        <f t="shared" si="8"/>
        <v>74317</v>
      </c>
      <c r="N22" s="75">
        <f t="shared" si="9"/>
        <v>0</v>
      </c>
      <c r="O22" s="75">
        <v>0</v>
      </c>
      <c r="P22" s="75">
        <v>0</v>
      </c>
      <c r="Q22" s="75">
        <v>0</v>
      </c>
      <c r="R22" s="75">
        <v>0</v>
      </c>
      <c r="S22" s="76" t="s">
        <v>324</v>
      </c>
      <c r="T22" s="75">
        <v>0</v>
      </c>
      <c r="U22" s="75">
        <v>74317</v>
      </c>
      <c r="V22" s="75">
        <f t="shared" si="10"/>
        <v>7820993</v>
      </c>
      <c r="W22" s="75">
        <f t="shared" si="11"/>
        <v>767481</v>
      </c>
      <c r="X22" s="75">
        <f t="shared" si="12"/>
        <v>0</v>
      </c>
      <c r="Y22" s="75">
        <f t="shared" si="13"/>
        <v>411</v>
      </c>
      <c r="Z22" s="75">
        <f t="shared" si="14"/>
        <v>0</v>
      </c>
      <c r="AA22" s="75">
        <f t="shared" si="15"/>
        <v>356115</v>
      </c>
      <c r="AB22" s="76" t="s">
        <v>324</v>
      </c>
      <c r="AC22" s="75">
        <f t="shared" si="16"/>
        <v>410955</v>
      </c>
      <c r="AD22" s="75">
        <f t="shared" si="17"/>
        <v>7053512</v>
      </c>
      <c r="AE22" s="75">
        <f t="shared" si="18"/>
        <v>0</v>
      </c>
      <c r="AF22" s="75">
        <f t="shared" si="19"/>
        <v>0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93476</v>
      </c>
      <c r="AM22" s="75">
        <f t="shared" si="20"/>
        <v>6046926</v>
      </c>
      <c r="AN22" s="75">
        <f t="shared" si="21"/>
        <v>2789961</v>
      </c>
      <c r="AO22" s="75">
        <v>291401</v>
      </c>
      <c r="AP22" s="75">
        <v>2498560</v>
      </c>
      <c r="AQ22" s="75">
        <v>0</v>
      </c>
      <c r="AR22" s="75">
        <v>0</v>
      </c>
      <c r="AS22" s="75">
        <f t="shared" si="22"/>
        <v>1171429</v>
      </c>
      <c r="AT22" s="75">
        <v>1171429</v>
      </c>
      <c r="AU22" s="75">
        <v>0</v>
      </c>
      <c r="AV22" s="75">
        <v>0</v>
      </c>
      <c r="AW22" s="75">
        <v>1979</v>
      </c>
      <c r="AX22" s="75">
        <f t="shared" si="23"/>
        <v>2083557</v>
      </c>
      <c r="AY22" s="75">
        <v>1382735</v>
      </c>
      <c r="AZ22" s="75">
        <v>609084</v>
      </c>
      <c r="BA22" s="75">
        <v>0</v>
      </c>
      <c r="BB22" s="75">
        <v>91738</v>
      </c>
      <c r="BC22" s="75">
        <v>1337243</v>
      </c>
      <c r="BD22" s="75"/>
      <c r="BE22" s="75">
        <v>269031</v>
      </c>
      <c r="BF22" s="75">
        <f t="shared" si="24"/>
        <v>6315957</v>
      </c>
      <c r="BG22" s="75">
        <f t="shared" si="25"/>
        <v>0</v>
      </c>
      <c r="BH22" s="75">
        <f t="shared" si="26"/>
        <v>0</v>
      </c>
      <c r="BI22" s="75">
        <v>0</v>
      </c>
      <c r="BJ22" s="75">
        <v>0</v>
      </c>
      <c r="BK22" s="75">
        <v>0</v>
      </c>
      <c r="BL22" s="75">
        <v>0</v>
      </c>
      <c r="BM22" s="75">
        <v>0</v>
      </c>
      <c r="BN22" s="75">
        <v>0</v>
      </c>
      <c r="BO22" s="75">
        <f t="shared" si="27"/>
        <v>41356</v>
      </c>
      <c r="BP22" s="75">
        <f t="shared" si="28"/>
        <v>2458</v>
      </c>
      <c r="BQ22" s="75">
        <v>0</v>
      </c>
      <c r="BR22" s="75">
        <v>2458</v>
      </c>
      <c r="BS22" s="75">
        <v>0</v>
      </c>
      <c r="BT22" s="75">
        <v>0</v>
      </c>
      <c r="BU22" s="75">
        <f t="shared" si="29"/>
        <v>34244</v>
      </c>
      <c r="BV22" s="75">
        <v>34244</v>
      </c>
      <c r="BW22" s="75">
        <v>0</v>
      </c>
      <c r="BX22" s="75">
        <v>0</v>
      </c>
      <c r="BY22" s="75">
        <v>0</v>
      </c>
      <c r="BZ22" s="75">
        <f t="shared" si="30"/>
        <v>4654</v>
      </c>
      <c r="CA22" s="75">
        <v>0</v>
      </c>
      <c r="CB22" s="75">
        <v>4654</v>
      </c>
      <c r="CC22" s="75">
        <v>0</v>
      </c>
      <c r="CD22" s="75">
        <v>0</v>
      </c>
      <c r="CE22" s="75">
        <v>11811</v>
      </c>
      <c r="CF22" s="75">
        <v>0</v>
      </c>
      <c r="CG22" s="75">
        <v>21150</v>
      </c>
      <c r="CH22" s="75">
        <f t="shared" si="31"/>
        <v>62506</v>
      </c>
      <c r="CI22" s="75">
        <f t="shared" si="32"/>
        <v>0</v>
      </c>
      <c r="CJ22" s="75">
        <f t="shared" si="33"/>
        <v>0</v>
      </c>
      <c r="CK22" s="75">
        <f t="shared" si="34"/>
        <v>0</v>
      </c>
      <c r="CL22" s="75">
        <f t="shared" si="35"/>
        <v>0</v>
      </c>
      <c r="CM22" s="75">
        <f t="shared" si="36"/>
        <v>0</v>
      </c>
      <c r="CN22" s="75">
        <f t="shared" si="37"/>
        <v>0</v>
      </c>
      <c r="CO22" s="75">
        <f t="shared" si="38"/>
        <v>0</v>
      </c>
      <c r="CP22" s="75">
        <f t="shared" si="39"/>
        <v>93476</v>
      </c>
      <c r="CQ22" s="75">
        <f t="shared" si="40"/>
        <v>6088282</v>
      </c>
      <c r="CR22" s="75">
        <f t="shared" si="41"/>
        <v>2792419</v>
      </c>
      <c r="CS22" s="75">
        <f t="shared" si="42"/>
        <v>291401</v>
      </c>
      <c r="CT22" s="75">
        <f t="shared" si="43"/>
        <v>2501018</v>
      </c>
      <c r="CU22" s="75">
        <f t="shared" si="44"/>
        <v>0</v>
      </c>
      <c r="CV22" s="75">
        <f t="shared" si="45"/>
        <v>0</v>
      </c>
      <c r="CW22" s="75">
        <f t="shared" si="46"/>
        <v>1205673</v>
      </c>
      <c r="CX22" s="75">
        <f t="shared" si="47"/>
        <v>1205673</v>
      </c>
      <c r="CY22" s="75">
        <f t="shared" si="48"/>
        <v>0</v>
      </c>
      <c r="CZ22" s="75">
        <f t="shared" si="49"/>
        <v>0</v>
      </c>
      <c r="DA22" s="75">
        <f t="shared" si="50"/>
        <v>1979</v>
      </c>
      <c r="DB22" s="75">
        <f t="shared" si="51"/>
        <v>2088211</v>
      </c>
      <c r="DC22" s="75">
        <f t="shared" si="52"/>
        <v>1382735</v>
      </c>
      <c r="DD22" s="75">
        <f t="shared" si="53"/>
        <v>613738</v>
      </c>
      <c r="DE22" s="75">
        <f t="shared" si="54"/>
        <v>0</v>
      </c>
      <c r="DF22" s="75">
        <f t="shared" si="55"/>
        <v>91738</v>
      </c>
      <c r="DG22" s="75">
        <f t="shared" si="56"/>
        <v>1349054</v>
      </c>
      <c r="DH22" s="75">
        <f t="shared" si="57"/>
        <v>0</v>
      </c>
      <c r="DI22" s="75">
        <f t="shared" si="58"/>
        <v>290181</v>
      </c>
      <c r="DJ22" s="75">
        <f t="shared" si="59"/>
        <v>6378463</v>
      </c>
    </row>
    <row r="23" spans="1:114" s="50" customFormat="1" ht="12" customHeight="1">
      <c r="A23" s="53" t="s">
        <v>321</v>
      </c>
      <c r="B23" s="54" t="s">
        <v>371</v>
      </c>
      <c r="C23" s="53" t="s">
        <v>372</v>
      </c>
      <c r="D23" s="75">
        <f t="shared" si="6"/>
        <v>3695521</v>
      </c>
      <c r="E23" s="75">
        <f t="shared" si="7"/>
        <v>506021</v>
      </c>
      <c r="F23" s="75">
        <v>0</v>
      </c>
      <c r="G23" s="75">
        <v>392</v>
      </c>
      <c r="H23" s="75">
        <v>0</v>
      </c>
      <c r="I23" s="75">
        <v>295335</v>
      </c>
      <c r="J23" s="76" t="s">
        <v>324</v>
      </c>
      <c r="K23" s="75">
        <v>210294</v>
      </c>
      <c r="L23" s="75">
        <v>3189500</v>
      </c>
      <c r="M23" s="75">
        <f t="shared" si="8"/>
        <v>7690</v>
      </c>
      <c r="N23" s="75">
        <f t="shared" si="9"/>
        <v>0</v>
      </c>
      <c r="O23" s="75">
        <v>0</v>
      </c>
      <c r="P23" s="75">
        <v>0</v>
      </c>
      <c r="Q23" s="75">
        <v>0</v>
      </c>
      <c r="R23" s="75">
        <v>0</v>
      </c>
      <c r="S23" s="76" t="s">
        <v>324</v>
      </c>
      <c r="T23" s="75">
        <v>0</v>
      </c>
      <c r="U23" s="75">
        <v>7690</v>
      </c>
      <c r="V23" s="75">
        <f t="shared" si="10"/>
        <v>3703211</v>
      </c>
      <c r="W23" s="75">
        <f t="shared" si="11"/>
        <v>506021</v>
      </c>
      <c r="X23" s="75">
        <f t="shared" si="12"/>
        <v>0</v>
      </c>
      <c r="Y23" s="75">
        <f t="shared" si="13"/>
        <v>392</v>
      </c>
      <c r="Z23" s="75">
        <f t="shared" si="14"/>
        <v>0</v>
      </c>
      <c r="AA23" s="75">
        <f t="shared" si="15"/>
        <v>295335</v>
      </c>
      <c r="AB23" s="76" t="s">
        <v>324</v>
      </c>
      <c r="AC23" s="75">
        <f t="shared" si="16"/>
        <v>210294</v>
      </c>
      <c r="AD23" s="75">
        <f t="shared" si="17"/>
        <v>3197190</v>
      </c>
      <c r="AE23" s="75">
        <f t="shared" si="18"/>
        <v>0</v>
      </c>
      <c r="AF23" s="75">
        <f t="shared" si="19"/>
        <v>0</v>
      </c>
      <c r="AG23" s="75"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60860</v>
      </c>
      <c r="AM23" s="75">
        <f t="shared" si="20"/>
        <v>2764009</v>
      </c>
      <c r="AN23" s="75">
        <f t="shared" si="21"/>
        <v>1278161</v>
      </c>
      <c r="AO23" s="75">
        <v>293011</v>
      </c>
      <c r="AP23" s="75">
        <v>985150</v>
      </c>
      <c r="AQ23" s="75">
        <v>0</v>
      </c>
      <c r="AR23" s="75">
        <v>0</v>
      </c>
      <c r="AS23" s="75">
        <f t="shared" si="22"/>
        <v>561268</v>
      </c>
      <c r="AT23" s="75">
        <v>561268</v>
      </c>
      <c r="AU23" s="75">
        <v>0</v>
      </c>
      <c r="AV23" s="75">
        <v>0</v>
      </c>
      <c r="AW23" s="75">
        <v>31674</v>
      </c>
      <c r="AX23" s="75">
        <f t="shared" si="23"/>
        <v>880411</v>
      </c>
      <c r="AY23" s="75">
        <v>880311</v>
      </c>
      <c r="AZ23" s="75">
        <v>0</v>
      </c>
      <c r="BA23" s="75">
        <v>0</v>
      </c>
      <c r="BB23" s="75">
        <v>100</v>
      </c>
      <c r="BC23" s="75">
        <v>870652</v>
      </c>
      <c r="BD23" s="75">
        <v>12495</v>
      </c>
      <c r="BE23" s="75">
        <v>0</v>
      </c>
      <c r="BF23" s="75">
        <f t="shared" si="24"/>
        <v>2764009</v>
      </c>
      <c r="BG23" s="75">
        <f t="shared" si="25"/>
        <v>0</v>
      </c>
      <c r="BH23" s="75">
        <f t="shared" si="26"/>
        <v>0</v>
      </c>
      <c r="BI23" s="75">
        <v>0</v>
      </c>
      <c r="BJ23" s="75">
        <v>0</v>
      </c>
      <c r="BK23" s="75">
        <v>0</v>
      </c>
      <c r="BL23" s="75">
        <v>0</v>
      </c>
      <c r="BM23" s="75">
        <v>0</v>
      </c>
      <c r="BN23" s="75">
        <v>0</v>
      </c>
      <c r="BO23" s="75">
        <f t="shared" si="27"/>
        <v>0</v>
      </c>
      <c r="BP23" s="75">
        <f t="shared" si="28"/>
        <v>0</v>
      </c>
      <c r="BQ23" s="75">
        <v>0</v>
      </c>
      <c r="BR23" s="75">
        <v>0</v>
      </c>
      <c r="BS23" s="75">
        <v>0</v>
      </c>
      <c r="BT23" s="75">
        <v>0</v>
      </c>
      <c r="BU23" s="75">
        <f t="shared" si="29"/>
        <v>0</v>
      </c>
      <c r="BV23" s="75">
        <v>0</v>
      </c>
      <c r="BW23" s="75">
        <v>0</v>
      </c>
      <c r="BX23" s="75">
        <v>0</v>
      </c>
      <c r="BY23" s="75">
        <v>0</v>
      </c>
      <c r="BZ23" s="75">
        <f t="shared" si="30"/>
        <v>0</v>
      </c>
      <c r="CA23" s="75">
        <v>0</v>
      </c>
      <c r="CB23" s="75">
        <v>0</v>
      </c>
      <c r="CC23" s="75">
        <v>0</v>
      </c>
      <c r="CD23" s="75">
        <v>0</v>
      </c>
      <c r="CE23" s="75">
        <v>7690</v>
      </c>
      <c r="CF23" s="75">
        <v>0</v>
      </c>
      <c r="CG23" s="75">
        <v>0</v>
      </c>
      <c r="CH23" s="75">
        <f t="shared" si="31"/>
        <v>0</v>
      </c>
      <c r="CI23" s="75">
        <f t="shared" si="32"/>
        <v>0</v>
      </c>
      <c r="CJ23" s="75">
        <f t="shared" si="33"/>
        <v>0</v>
      </c>
      <c r="CK23" s="75">
        <f t="shared" si="34"/>
        <v>0</v>
      </c>
      <c r="CL23" s="75">
        <f t="shared" si="35"/>
        <v>0</v>
      </c>
      <c r="CM23" s="75">
        <f t="shared" si="36"/>
        <v>0</v>
      </c>
      <c r="CN23" s="75">
        <f t="shared" si="37"/>
        <v>0</v>
      </c>
      <c r="CO23" s="75">
        <f t="shared" si="38"/>
        <v>0</v>
      </c>
      <c r="CP23" s="75">
        <f t="shared" si="39"/>
        <v>60860</v>
      </c>
      <c r="CQ23" s="75">
        <f t="shared" si="40"/>
        <v>2764009</v>
      </c>
      <c r="CR23" s="75">
        <f t="shared" si="41"/>
        <v>1278161</v>
      </c>
      <c r="CS23" s="75">
        <f t="shared" si="42"/>
        <v>293011</v>
      </c>
      <c r="CT23" s="75">
        <f t="shared" si="43"/>
        <v>985150</v>
      </c>
      <c r="CU23" s="75">
        <f t="shared" si="44"/>
        <v>0</v>
      </c>
      <c r="CV23" s="75">
        <f t="shared" si="45"/>
        <v>0</v>
      </c>
      <c r="CW23" s="75">
        <f t="shared" si="46"/>
        <v>561268</v>
      </c>
      <c r="CX23" s="75">
        <f t="shared" si="47"/>
        <v>561268</v>
      </c>
      <c r="CY23" s="75">
        <f t="shared" si="48"/>
        <v>0</v>
      </c>
      <c r="CZ23" s="75">
        <f t="shared" si="49"/>
        <v>0</v>
      </c>
      <c r="DA23" s="75">
        <f t="shared" si="50"/>
        <v>31674</v>
      </c>
      <c r="DB23" s="75">
        <f t="shared" si="51"/>
        <v>880411</v>
      </c>
      <c r="DC23" s="75">
        <f t="shared" si="52"/>
        <v>880311</v>
      </c>
      <c r="DD23" s="75">
        <f t="shared" si="53"/>
        <v>0</v>
      </c>
      <c r="DE23" s="75">
        <f t="shared" si="54"/>
        <v>0</v>
      </c>
      <c r="DF23" s="75">
        <f t="shared" si="55"/>
        <v>100</v>
      </c>
      <c r="DG23" s="75">
        <f t="shared" si="56"/>
        <v>878342</v>
      </c>
      <c r="DH23" s="75">
        <f t="shared" si="57"/>
        <v>12495</v>
      </c>
      <c r="DI23" s="75">
        <f t="shared" si="58"/>
        <v>0</v>
      </c>
      <c r="DJ23" s="75">
        <f t="shared" si="59"/>
        <v>2764009</v>
      </c>
    </row>
    <row r="24" spans="1:114" s="50" customFormat="1" ht="12" customHeight="1">
      <c r="A24" s="53" t="s">
        <v>321</v>
      </c>
      <c r="B24" s="54" t="s">
        <v>373</v>
      </c>
      <c r="C24" s="53" t="s">
        <v>374</v>
      </c>
      <c r="D24" s="75">
        <f t="shared" si="6"/>
        <v>4259159</v>
      </c>
      <c r="E24" s="75">
        <f t="shared" si="7"/>
        <v>384838</v>
      </c>
      <c r="F24" s="75">
        <v>0</v>
      </c>
      <c r="G24" s="75">
        <v>20956</v>
      </c>
      <c r="H24" s="75">
        <v>0</v>
      </c>
      <c r="I24" s="75">
        <v>246654</v>
      </c>
      <c r="J24" s="76" t="s">
        <v>324</v>
      </c>
      <c r="K24" s="75">
        <v>117228</v>
      </c>
      <c r="L24" s="75">
        <v>3874321</v>
      </c>
      <c r="M24" s="75">
        <f t="shared" si="8"/>
        <v>8150</v>
      </c>
      <c r="N24" s="75">
        <f t="shared" si="9"/>
        <v>0</v>
      </c>
      <c r="O24" s="75">
        <v>0</v>
      </c>
      <c r="P24" s="75">
        <v>0</v>
      </c>
      <c r="Q24" s="75">
        <v>0</v>
      </c>
      <c r="R24" s="75">
        <v>0</v>
      </c>
      <c r="S24" s="76" t="s">
        <v>324</v>
      </c>
      <c r="T24" s="75">
        <v>0</v>
      </c>
      <c r="U24" s="75">
        <v>8150</v>
      </c>
      <c r="V24" s="75">
        <f t="shared" si="10"/>
        <v>4267309</v>
      </c>
      <c r="W24" s="75">
        <f t="shared" si="11"/>
        <v>384838</v>
      </c>
      <c r="X24" s="75">
        <f t="shared" si="12"/>
        <v>0</v>
      </c>
      <c r="Y24" s="75">
        <f t="shared" si="13"/>
        <v>20956</v>
      </c>
      <c r="Z24" s="75">
        <f t="shared" si="14"/>
        <v>0</v>
      </c>
      <c r="AA24" s="75">
        <f t="shared" si="15"/>
        <v>246654</v>
      </c>
      <c r="AB24" s="76" t="s">
        <v>324</v>
      </c>
      <c r="AC24" s="75">
        <f t="shared" si="16"/>
        <v>117228</v>
      </c>
      <c r="AD24" s="75">
        <f t="shared" si="17"/>
        <v>3882471</v>
      </c>
      <c r="AE24" s="75">
        <f t="shared" si="18"/>
        <v>0</v>
      </c>
      <c r="AF24" s="75">
        <f t="shared" si="19"/>
        <v>0</v>
      </c>
      <c r="AG24" s="75">
        <v>0</v>
      </c>
      <c r="AH24" s="75">
        <v>0</v>
      </c>
      <c r="AI24" s="75">
        <v>0</v>
      </c>
      <c r="AJ24" s="75">
        <v>0</v>
      </c>
      <c r="AK24" s="75">
        <v>0</v>
      </c>
      <c r="AL24" s="75">
        <v>64506</v>
      </c>
      <c r="AM24" s="75">
        <f t="shared" si="20"/>
        <v>2297078</v>
      </c>
      <c r="AN24" s="75">
        <f t="shared" si="21"/>
        <v>1456653</v>
      </c>
      <c r="AO24" s="75">
        <v>159049</v>
      </c>
      <c r="AP24" s="75">
        <v>1297604</v>
      </c>
      <c r="AQ24" s="75">
        <v>0</v>
      </c>
      <c r="AR24" s="75">
        <v>0</v>
      </c>
      <c r="AS24" s="75">
        <f t="shared" si="22"/>
        <v>0</v>
      </c>
      <c r="AT24" s="75">
        <v>0</v>
      </c>
      <c r="AU24" s="75">
        <v>0</v>
      </c>
      <c r="AV24" s="75">
        <v>0</v>
      </c>
      <c r="AW24" s="75">
        <v>0</v>
      </c>
      <c r="AX24" s="75">
        <f t="shared" si="23"/>
        <v>840425</v>
      </c>
      <c r="AY24" s="75">
        <v>593083</v>
      </c>
      <c r="AZ24" s="75">
        <v>168054</v>
      </c>
      <c r="BA24" s="75">
        <v>7153</v>
      </c>
      <c r="BB24" s="75">
        <v>72135</v>
      </c>
      <c r="BC24" s="75">
        <v>922802</v>
      </c>
      <c r="BD24" s="75">
        <v>0</v>
      </c>
      <c r="BE24" s="75">
        <v>974773</v>
      </c>
      <c r="BF24" s="75">
        <f t="shared" si="24"/>
        <v>3271851</v>
      </c>
      <c r="BG24" s="75">
        <f t="shared" si="25"/>
        <v>0</v>
      </c>
      <c r="BH24" s="75">
        <f t="shared" si="26"/>
        <v>0</v>
      </c>
      <c r="BI24" s="75">
        <v>0</v>
      </c>
      <c r="BJ24" s="75">
        <v>0</v>
      </c>
      <c r="BK24" s="75">
        <v>0</v>
      </c>
      <c r="BL24" s="75">
        <v>0</v>
      </c>
      <c r="BM24" s="75">
        <v>0</v>
      </c>
      <c r="BN24" s="75">
        <v>0</v>
      </c>
      <c r="BO24" s="75">
        <f t="shared" si="27"/>
        <v>0</v>
      </c>
      <c r="BP24" s="75">
        <f t="shared" si="28"/>
        <v>0</v>
      </c>
      <c r="BQ24" s="75">
        <v>0</v>
      </c>
      <c r="BR24" s="75">
        <v>0</v>
      </c>
      <c r="BS24" s="75">
        <v>0</v>
      </c>
      <c r="BT24" s="75">
        <v>0</v>
      </c>
      <c r="BU24" s="75">
        <f t="shared" si="29"/>
        <v>0</v>
      </c>
      <c r="BV24" s="75">
        <v>0</v>
      </c>
      <c r="BW24" s="75">
        <v>0</v>
      </c>
      <c r="BX24" s="75">
        <v>0</v>
      </c>
      <c r="BY24" s="75">
        <v>0</v>
      </c>
      <c r="BZ24" s="75">
        <f t="shared" si="30"/>
        <v>0</v>
      </c>
      <c r="CA24" s="75">
        <v>0</v>
      </c>
      <c r="CB24" s="75">
        <v>0</v>
      </c>
      <c r="CC24" s="75">
        <v>0</v>
      </c>
      <c r="CD24" s="75">
        <v>0</v>
      </c>
      <c r="CE24" s="75">
        <v>8150</v>
      </c>
      <c r="CF24" s="75">
        <v>0</v>
      </c>
      <c r="CG24" s="75">
        <v>0</v>
      </c>
      <c r="CH24" s="75">
        <f t="shared" si="31"/>
        <v>0</v>
      </c>
      <c r="CI24" s="75">
        <f t="shared" si="32"/>
        <v>0</v>
      </c>
      <c r="CJ24" s="75">
        <f t="shared" si="33"/>
        <v>0</v>
      </c>
      <c r="CK24" s="75">
        <f t="shared" si="34"/>
        <v>0</v>
      </c>
      <c r="CL24" s="75">
        <f t="shared" si="35"/>
        <v>0</v>
      </c>
      <c r="CM24" s="75">
        <f t="shared" si="36"/>
        <v>0</v>
      </c>
      <c r="CN24" s="75">
        <f t="shared" si="37"/>
        <v>0</v>
      </c>
      <c r="CO24" s="75">
        <f t="shared" si="38"/>
        <v>0</v>
      </c>
      <c r="CP24" s="75">
        <f t="shared" si="39"/>
        <v>64506</v>
      </c>
      <c r="CQ24" s="75">
        <f t="shared" si="40"/>
        <v>2297078</v>
      </c>
      <c r="CR24" s="75">
        <f t="shared" si="41"/>
        <v>1456653</v>
      </c>
      <c r="CS24" s="75">
        <f t="shared" si="42"/>
        <v>159049</v>
      </c>
      <c r="CT24" s="75">
        <f t="shared" si="43"/>
        <v>1297604</v>
      </c>
      <c r="CU24" s="75">
        <f t="shared" si="44"/>
        <v>0</v>
      </c>
      <c r="CV24" s="75">
        <f t="shared" si="45"/>
        <v>0</v>
      </c>
      <c r="CW24" s="75">
        <f t="shared" si="46"/>
        <v>0</v>
      </c>
      <c r="CX24" s="75">
        <f t="shared" si="47"/>
        <v>0</v>
      </c>
      <c r="CY24" s="75">
        <f t="shared" si="48"/>
        <v>0</v>
      </c>
      <c r="CZ24" s="75">
        <f t="shared" si="49"/>
        <v>0</v>
      </c>
      <c r="DA24" s="75">
        <f t="shared" si="50"/>
        <v>0</v>
      </c>
      <c r="DB24" s="75">
        <f t="shared" si="51"/>
        <v>840425</v>
      </c>
      <c r="DC24" s="75">
        <f t="shared" si="52"/>
        <v>593083</v>
      </c>
      <c r="DD24" s="75">
        <f t="shared" si="53"/>
        <v>168054</v>
      </c>
      <c r="DE24" s="75">
        <f t="shared" si="54"/>
        <v>7153</v>
      </c>
      <c r="DF24" s="75">
        <f t="shared" si="55"/>
        <v>72135</v>
      </c>
      <c r="DG24" s="75">
        <f t="shared" si="56"/>
        <v>930952</v>
      </c>
      <c r="DH24" s="75">
        <f t="shared" si="57"/>
        <v>0</v>
      </c>
      <c r="DI24" s="75">
        <f t="shared" si="58"/>
        <v>974773</v>
      </c>
      <c r="DJ24" s="75">
        <f t="shared" si="59"/>
        <v>3271851</v>
      </c>
    </row>
    <row r="25" spans="1:114" s="50" customFormat="1" ht="12" customHeight="1">
      <c r="A25" s="53" t="s">
        <v>321</v>
      </c>
      <c r="B25" s="54" t="s">
        <v>375</v>
      </c>
      <c r="C25" s="53" t="s">
        <v>376</v>
      </c>
      <c r="D25" s="75">
        <f t="shared" si="6"/>
        <v>2519532</v>
      </c>
      <c r="E25" s="75">
        <f t="shared" si="7"/>
        <v>202700</v>
      </c>
      <c r="F25" s="75">
        <v>0</v>
      </c>
      <c r="G25" s="75">
        <v>0</v>
      </c>
      <c r="H25" s="75">
        <v>0</v>
      </c>
      <c r="I25" s="75">
        <v>165747</v>
      </c>
      <c r="J25" s="76" t="s">
        <v>324</v>
      </c>
      <c r="K25" s="75">
        <v>36953</v>
      </c>
      <c r="L25" s="75">
        <v>2316832</v>
      </c>
      <c r="M25" s="75">
        <f t="shared" si="8"/>
        <v>5572</v>
      </c>
      <c r="N25" s="75">
        <f t="shared" si="9"/>
        <v>0</v>
      </c>
      <c r="O25" s="75">
        <v>0</v>
      </c>
      <c r="P25" s="75">
        <v>0</v>
      </c>
      <c r="Q25" s="75">
        <v>0</v>
      </c>
      <c r="R25" s="75">
        <v>0</v>
      </c>
      <c r="S25" s="76" t="s">
        <v>324</v>
      </c>
      <c r="T25" s="75">
        <v>0</v>
      </c>
      <c r="U25" s="75">
        <v>5572</v>
      </c>
      <c r="V25" s="75">
        <f t="shared" si="10"/>
        <v>2525104</v>
      </c>
      <c r="W25" s="75">
        <f t="shared" si="11"/>
        <v>202700</v>
      </c>
      <c r="X25" s="75">
        <f t="shared" si="12"/>
        <v>0</v>
      </c>
      <c r="Y25" s="75">
        <f t="shared" si="13"/>
        <v>0</v>
      </c>
      <c r="Z25" s="75">
        <f t="shared" si="14"/>
        <v>0</v>
      </c>
      <c r="AA25" s="75">
        <f t="shared" si="15"/>
        <v>165747</v>
      </c>
      <c r="AB25" s="76" t="s">
        <v>324</v>
      </c>
      <c r="AC25" s="75">
        <f t="shared" si="16"/>
        <v>36953</v>
      </c>
      <c r="AD25" s="75">
        <f t="shared" si="17"/>
        <v>2322404</v>
      </c>
      <c r="AE25" s="75">
        <f t="shared" si="18"/>
        <v>0</v>
      </c>
      <c r="AF25" s="75">
        <f t="shared" si="19"/>
        <v>0</v>
      </c>
      <c r="AG25" s="75"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44096</v>
      </c>
      <c r="AM25" s="75">
        <f t="shared" si="20"/>
        <v>1844228</v>
      </c>
      <c r="AN25" s="75">
        <f t="shared" si="21"/>
        <v>960112</v>
      </c>
      <c r="AO25" s="75">
        <v>327828</v>
      </c>
      <c r="AP25" s="75">
        <v>632284</v>
      </c>
      <c r="AQ25" s="75">
        <v>0</v>
      </c>
      <c r="AR25" s="75">
        <v>0</v>
      </c>
      <c r="AS25" s="75">
        <f t="shared" si="22"/>
        <v>699669</v>
      </c>
      <c r="AT25" s="75">
        <v>699669</v>
      </c>
      <c r="AU25" s="75">
        <v>0</v>
      </c>
      <c r="AV25" s="75">
        <v>0</v>
      </c>
      <c r="AW25" s="75">
        <v>881</v>
      </c>
      <c r="AX25" s="75">
        <f t="shared" si="23"/>
        <v>182350</v>
      </c>
      <c r="AY25" s="75">
        <v>175527</v>
      </c>
      <c r="AZ25" s="75">
        <v>6723</v>
      </c>
      <c r="BA25" s="75">
        <v>0</v>
      </c>
      <c r="BB25" s="75">
        <v>100</v>
      </c>
      <c r="BC25" s="75">
        <v>630825</v>
      </c>
      <c r="BD25" s="75">
        <v>1216</v>
      </c>
      <c r="BE25" s="75">
        <v>383</v>
      </c>
      <c r="BF25" s="75">
        <f t="shared" si="24"/>
        <v>1844611</v>
      </c>
      <c r="BG25" s="75">
        <f t="shared" si="25"/>
        <v>0</v>
      </c>
      <c r="BH25" s="75">
        <f t="shared" si="26"/>
        <v>0</v>
      </c>
      <c r="BI25" s="75">
        <v>0</v>
      </c>
      <c r="BJ25" s="75">
        <v>0</v>
      </c>
      <c r="BK25" s="75">
        <v>0</v>
      </c>
      <c r="BL25" s="75">
        <v>0</v>
      </c>
      <c r="BM25" s="75">
        <v>0</v>
      </c>
      <c r="BN25" s="75">
        <v>0</v>
      </c>
      <c r="BO25" s="75">
        <f t="shared" si="27"/>
        <v>0</v>
      </c>
      <c r="BP25" s="75">
        <f t="shared" si="28"/>
        <v>0</v>
      </c>
      <c r="BQ25" s="75">
        <v>0</v>
      </c>
      <c r="BR25" s="75">
        <v>0</v>
      </c>
      <c r="BS25" s="75">
        <v>0</v>
      </c>
      <c r="BT25" s="75">
        <v>0</v>
      </c>
      <c r="BU25" s="75">
        <f t="shared" si="29"/>
        <v>0</v>
      </c>
      <c r="BV25" s="75">
        <v>0</v>
      </c>
      <c r="BW25" s="75">
        <v>0</v>
      </c>
      <c r="BX25" s="75">
        <v>0</v>
      </c>
      <c r="BY25" s="75">
        <v>0</v>
      </c>
      <c r="BZ25" s="75">
        <f t="shared" si="30"/>
        <v>0</v>
      </c>
      <c r="CA25" s="75">
        <v>0</v>
      </c>
      <c r="CB25" s="75">
        <v>0</v>
      </c>
      <c r="CC25" s="75">
        <v>0</v>
      </c>
      <c r="CD25" s="75">
        <v>0</v>
      </c>
      <c r="CE25" s="75">
        <v>5572</v>
      </c>
      <c r="CF25" s="75">
        <v>0</v>
      </c>
      <c r="CG25" s="75">
        <v>0</v>
      </c>
      <c r="CH25" s="75">
        <f t="shared" si="31"/>
        <v>0</v>
      </c>
      <c r="CI25" s="75">
        <f t="shared" si="32"/>
        <v>0</v>
      </c>
      <c r="CJ25" s="75">
        <f t="shared" si="33"/>
        <v>0</v>
      </c>
      <c r="CK25" s="75">
        <f t="shared" si="34"/>
        <v>0</v>
      </c>
      <c r="CL25" s="75">
        <f t="shared" si="35"/>
        <v>0</v>
      </c>
      <c r="CM25" s="75">
        <f t="shared" si="36"/>
        <v>0</v>
      </c>
      <c r="CN25" s="75">
        <f t="shared" si="37"/>
        <v>0</v>
      </c>
      <c r="CO25" s="75">
        <f t="shared" si="38"/>
        <v>0</v>
      </c>
      <c r="CP25" s="75">
        <f t="shared" si="39"/>
        <v>44096</v>
      </c>
      <c r="CQ25" s="75">
        <f t="shared" si="40"/>
        <v>1844228</v>
      </c>
      <c r="CR25" s="75">
        <f t="shared" si="41"/>
        <v>960112</v>
      </c>
      <c r="CS25" s="75">
        <f t="shared" si="42"/>
        <v>327828</v>
      </c>
      <c r="CT25" s="75">
        <f t="shared" si="43"/>
        <v>632284</v>
      </c>
      <c r="CU25" s="75">
        <f t="shared" si="44"/>
        <v>0</v>
      </c>
      <c r="CV25" s="75">
        <f t="shared" si="45"/>
        <v>0</v>
      </c>
      <c r="CW25" s="75">
        <f t="shared" si="46"/>
        <v>699669</v>
      </c>
      <c r="CX25" s="75">
        <f t="shared" si="47"/>
        <v>699669</v>
      </c>
      <c r="CY25" s="75">
        <f t="shared" si="48"/>
        <v>0</v>
      </c>
      <c r="CZ25" s="75">
        <f t="shared" si="49"/>
        <v>0</v>
      </c>
      <c r="DA25" s="75">
        <f t="shared" si="50"/>
        <v>881</v>
      </c>
      <c r="DB25" s="75">
        <f t="shared" si="51"/>
        <v>182350</v>
      </c>
      <c r="DC25" s="75">
        <f t="shared" si="52"/>
        <v>175527</v>
      </c>
      <c r="DD25" s="75">
        <f t="shared" si="53"/>
        <v>6723</v>
      </c>
      <c r="DE25" s="75">
        <f t="shared" si="54"/>
        <v>0</v>
      </c>
      <c r="DF25" s="75">
        <f t="shared" si="55"/>
        <v>100</v>
      </c>
      <c r="DG25" s="75">
        <f t="shared" si="56"/>
        <v>636397</v>
      </c>
      <c r="DH25" s="75">
        <f t="shared" si="57"/>
        <v>1216</v>
      </c>
      <c r="DI25" s="75">
        <f t="shared" si="58"/>
        <v>383</v>
      </c>
      <c r="DJ25" s="75">
        <f t="shared" si="59"/>
        <v>1844611</v>
      </c>
    </row>
    <row r="26" spans="1:114" s="50" customFormat="1" ht="12" customHeight="1">
      <c r="A26" s="53" t="s">
        <v>321</v>
      </c>
      <c r="B26" s="54" t="s">
        <v>377</v>
      </c>
      <c r="C26" s="53" t="s">
        <v>378</v>
      </c>
      <c r="D26" s="75">
        <f t="shared" si="6"/>
        <v>8758055</v>
      </c>
      <c r="E26" s="75">
        <f t="shared" si="7"/>
        <v>720066</v>
      </c>
      <c r="F26" s="75">
        <v>0</v>
      </c>
      <c r="G26" s="75">
        <v>0</v>
      </c>
      <c r="H26" s="75">
        <v>0</v>
      </c>
      <c r="I26" s="75">
        <v>401736</v>
      </c>
      <c r="J26" s="76" t="s">
        <v>324</v>
      </c>
      <c r="K26" s="75">
        <v>318330</v>
      </c>
      <c r="L26" s="75">
        <v>8037989</v>
      </c>
      <c r="M26" s="75">
        <f t="shared" si="8"/>
        <v>22312</v>
      </c>
      <c r="N26" s="75">
        <f t="shared" si="9"/>
        <v>0</v>
      </c>
      <c r="O26" s="75">
        <v>0</v>
      </c>
      <c r="P26" s="75">
        <v>0</v>
      </c>
      <c r="Q26" s="75">
        <v>0</v>
      </c>
      <c r="R26" s="75">
        <v>0</v>
      </c>
      <c r="S26" s="76" t="s">
        <v>324</v>
      </c>
      <c r="T26" s="75">
        <v>0</v>
      </c>
      <c r="U26" s="75">
        <v>22312</v>
      </c>
      <c r="V26" s="75">
        <f t="shared" si="10"/>
        <v>8780367</v>
      </c>
      <c r="W26" s="75">
        <f t="shared" si="11"/>
        <v>720066</v>
      </c>
      <c r="X26" s="75">
        <f t="shared" si="12"/>
        <v>0</v>
      </c>
      <c r="Y26" s="75">
        <f t="shared" si="13"/>
        <v>0</v>
      </c>
      <c r="Z26" s="75">
        <f t="shared" si="14"/>
        <v>0</v>
      </c>
      <c r="AA26" s="75">
        <f t="shared" si="15"/>
        <v>401736</v>
      </c>
      <c r="AB26" s="76" t="s">
        <v>324</v>
      </c>
      <c r="AC26" s="75">
        <f t="shared" si="16"/>
        <v>318330</v>
      </c>
      <c r="AD26" s="75">
        <f t="shared" si="17"/>
        <v>8060301</v>
      </c>
      <c r="AE26" s="75">
        <f t="shared" si="18"/>
        <v>0</v>
      </c>
      <c r="AF26" s="75">
        <f t="shared" si="19"/>
        <v>0</v>
      </c>
      <c r="AG26" s="75">
        <v>0</v>
      </c>
      <c r="AH26" s="75">
        <v>0</v>
      </c>
      <c r="AI26" s="75">
        <v>0</v>
      </c>
      <c r="AJ26" s="75">
        <v>0</v>
      </c>
      <c r="AK26" s="75">
        <v>0</v>
      </c>
      <c r="AL26" s="75">
        <v>108545</v>
      </c>
      <c r="AM26" s="75">
        <f t="shared" si="20"/>
        <v>4568595</v>
      </c>
      <c r="AN26" s="75">
        <f t="shared" si="21"/>
        <v>2218925</v>
      </c>
      <c r="AO26" s="75">
        <v>309314</v>
      </c>
      <c r="AP26" s="75">
        <v>1909611</v>
      </c>
      <c r="AQ26" s="75">
        <v>0</v>
      </c>
      <c r="AR26" s="75">
        <v>0</v>
      </c>
      <c r="AS26" s="75">
        <f t="shared" si="22"/>
        <v>2079355</v>
      </c>
      <c r="AT26" s="75">
        <v>2079355</v>
      </c>
      <c r="AU26" s="75">
        <v>0</v>
      </c>
      <c r="AV26" s="75">
        <v>0</v>
      </c>
      <c r="AW26" s="75">
        <v>0</v>
      </c>
      <c r="AX26" s="75">
        <f t="shared" si="23"/>
        <v>270315</v>
      </c>
      <c r="AY26" s="75">
        <v>270208</v>
      </c>
      <c r="AZ26" s="75">
        <v>7</v>
      </c>
      <c r="BA26" s="75">
        <v>0</v>
      </c>
      <c r="BB26" s="75">
        <v>100</v>
      </c>
      <c r="BC26" s="75">
        <v>1552819</v>
      </c>
      <c r="BD26" s="75">
        <v>0</v>
      </c>
      <c r="BE26" s="75">
        <v>2528096</v>
      </c>
      <c r="BF26" s="75">
        <f t="shared" si="24"/>
        <v>7096691</v>
      </c>
      <c r="BG26" s="75">
        <f t="shared" si="25"/>
        <v>0</v>
      </c>
      <c r="BH26" s="75">
        <f t="shared" si="26"/>
        <v>0</v>
      </c>
      <c r="BI26" s="75">
        <v>0</v>
      </c>
      <c r="BJ26" s="75">
        <v>0</v>
      </c>
      <c r="BK26" s="75">
        <v>0</v>
      </c>
      <c r="BL26" s="75">
        <v>0</v>
      </c>
      <c r="BM26" s="75">
        <v>0</v>
      </c>
      <c r="BN26" s="75">
        <v>0</v>
      </c>
      <c r="BO26" s="75">
        <f t="shared" si="27"/>
        <v>8597</v>
      </c>
      <c r="BP26" s="75">
        <f t="shared" si="28"/>
        <v>4438</v>
      </c>
      <c r="BQ26" s="75">
        <v>0</v>
      </c>
      <c r="BR26" s="75">
        <v>4438</v>
      </c>
      <c r="BS26" s="75">
        <v>0</v>
      </c>
      <c r="BT26" s="75">
        <v>0</v>
      </c>
      <c r="BU26" s="75">
        <f t="shared" si="29"/>
        <v>4159</v>
      </c>
      <c r="BV26" s="75">
        <v>4159</v>
      </c>
      <c r="BW26" s="75">
        <v>0</v>
      </c>
      <c r="BX26" s="75">
        <v>0</v>
      </c>
      <c r="BY26" s="75">
        <v>0</v>
      </c>
      <c r="BZ26" s="75">
        <f t="shared" si="30"/>
        <v>0</v>
      </c>
      <c r="CA26" s="75">
        <v>0</v>
      </c>
      <c r="CB26" s="75">
        <v>0</v>
      </c>
      <c r="CC26" s="75">
        <v>0</v>
      </c>
      <c r="CD26" s="75">
        <v>0</v>
      </c>
      <c r="CE26" s="75">
        <v>13715</v>
      </c>
      <c r="CF26" s="75">
        <v>0</v>
      </c>
      <c r="CG26" s="75">
        <v>0</v>
      </c>
      <c r="CH26" s="75">
        <f t="shared" si="31"/>
        <v>8597</v>
      </c>
      <c r="CI26" s="75">
        <f t="shared" si="32"/>
        <v>0</v>
      </c>
      <c r="CJ26" s="75">
        <f t="shared" si="33"/>
        <v>0</v>
      </c>
      <c r="CK26" s="75">
        <f t="shared" si="34"/>
        <v>0</v>
      </c>
      <c r="CL26" s="75">
        <f t="shared" si="35"/>
        <v>0</v>
      </c>
      <c r="CM26" s="75">
        <f t="shared" si="36"/>
        <v>0</v>
      </c>
      <c r="CN26" s="75">
        <f t="shared" si="37"/>
        <v>0</v>
      </c>
      <c r="CO26" s="75">
        <f t="shared" si="38"/>
        <v>0</v>
      </c>
      <c r="CP26" s="75">
        <f t="shared" si="39"/>
        <v>108545</v>
      </c>
      <c r="CQ26" s="75">
        <f t="shared" si="40"/>
        <v>4577192</v>
      </c>
      <c r="CR26" s="75">
        <f t="shared" si="41"/>
        <v>2223363</v>
      </c>
      <c r="CS26" s="75">
        <f t="shared" si="42"/>
        <v>309314</v>
      </c>
      <c r="CT26" s="75">
        <f t="shared" si="43"/>
        <v>1914049</v>
      </c>
      <c r="CU26" s="75">
        <f t="shared" si="44"/>
        <v>0</v>
      </c>
      <c r="CV26" s="75">
        <f t="shared" si="45"/>
        <v>0</v>
      </c>
      <c r="CW26" s="75">
        <f t="shared" si="46"/>
        <v>2083514</v>
      </c>
      <c r="CX26" s="75">
        <f t="shared" si="47"/>
        <v>2083514</v>
      </c>
      <c r="CY26" s="75">
        <f t="shared" si="48"/>
        <v>0</v>
      </c>
      <c r="CZ26" s="75">
        <f t="shared" si="49"/>
        <v>0</v>
      </c>
      <c r="DA26" s="75">
        <f t="shared" si="50"/>
        <v>0</v>
      </c>
      <c r="DB26" s="75">
        <f t="shared" si="51"/>
        <v>270315</v>
      </c>
      <c r="DC26" s="75">
        <f t="shared" si="52"/>
        <v>270208</v>
      </c>
      <c r="DD26" s="75">
        <f t="shared" si="53"/>
        <v>7</v>
      </c>
      <c r="DE26" s="75">
        <f t="shared" si="54"/>
        <v>0</v>
      </c>
      <c r="DF26" s="75">
        <f t="shared" si="55"/>
        <v>100</v>
      </c>
      <c r="DG26" s="75">
        <f t="shared" si="56"/>
        <v>1566534</v>
      </c>
      <c r="DH26" s="75">
        <f t="shared" si="57"/>
        <v>0</v>
      </c>
      <c r="DI26" s="75">
        <f t="shared" si="58"/>
        <v>2528096</v>
      </c>
      <c r="DJ26" s="75">
        <f t="shared" si="59"/>
        <v>7105288</v>
      </c>
    </row>
    <row r="27" spans="1:114" s="50" customFormat="1" ht="12" customHeight="1">
      <c r="A27" s="53" t="s">
        <v>321</v>
      </c>
      <c r="B27" s="54" t="s">
        <v>379</v>
      </c>
      <c r="C27" s="53" t="s">
        <v>380</v>
      </c>
      <c r="D27" s="75">
        <f t="shared" si="6"/>
        <v>9892410</v>
      </c>
      <c r="E27" s="75">
        <f t="shared" si="7"/>
        <v>1165601</v>
      </c>
      <c r="F27" s="75">
        <v>2487</v>
      </c>
      <c r="G27" s="75">
        <v>28061</v>
      </c>
      <c r="H27" s="75">
        <v>220050</v>
      </c>
      <c r="I27" s="75">
        <v>419689</v>
      </c>
      <c r="J27" s="76" t="s">
        <v>324</v>
      </c>
      <c r="K27" s="75">
        <v>495314</v>
      </c>
      <c r="L27" s="75">
        <v>8726809</v>
      </c>
      <c r="M27" s="75">
        <f t="shared" si="8"/>
        <v>32082</v>
      </c>
      <c r="N27" s="75">
        <f t="shared" si="9"/>
        <v>0</v>
      </c>
      <c r="O27" s="75">
        <v>0</v>
      </c>
      <c r="P27" s="75">
        <v>0</v>
      </c>
      <c r="Q27" s="75">
        <v>0</v>
      </c>
      <c r="R27" s="75">
        <v>0</v>
      </c>
      <c r="S27" s="76" t="s">
        <v>324</v>
      </c>
      <c r="T27" s="75">
        <v>0</v>
      </c>
      <c r="U27" s="75">
        <v>32082</v>
      </c>
      <c r="V27" s="75">
        <f t="shared" si="10"/>
        <v>9924492</v>
      </c>
      <c r="W27" s="75">
        <f t="shared" si="11"/>
        <v>1165601</v>
      </c>
      <c r="X27" s="75">
        <f t="shared" si="12"/>
        <v>2487</v>
      </c>
      <c r="Y27" s="75">
        <f t="shared" si="13"/>
        <v>28061</v>
      </c>
      <c r="Z27" s="75">
        <f t="shared" si="14"/>
        <v>220050</v>
      </c>
      <c r="AA27" s="75">
        <f t="shared" si="15"/>
        <v>419689</v>
      </c>
      <c r="AB27" s="76" t="s">
        <v>324</v>
      </c>
      <c r="AC27" s="75">
        <f t="shared" si="16"/>
        <v>495314</v>
      </c>
      <c r="AD27" s="75">
        <f t="shared" si="17"/>
        <v>8758891</v>
      </c>
      <c r="AE27" s="75">
        <f t="shared" si="18"/>
        <v>442851</v>
      </c>
      <c r="AF27" s="75">
        <f t="shared" si="19"/>
        <v>442851</v>
      </c>
      <c r="AG27" s="75">
        <v>0</v>
      </c>
      <c r="AH27" s="75">
        <v>0</v>
      </c>
      <c r="AI27" s="75">
        <v>0</v>
      </c>
      <c r="AJ27" s="75">
        <v>442851</v>
      </c>
      <c r="AK27" s="75">
        <v>0</v>
      </c>
      <c r="AL27" s="75">
        <v>117823</v>
      </c>
      <c r="AM27" s="75">
        <f t="shared" si="20"/>
        <v>7168771</v>
      </c>
      <c r="AN27" s="75">
        <f t="shared" si="21"/>
        <v>2674598</v>
      </c>
      <c r="AO27" s="75">
        <v>393468</v>
      </c>
      <c r="AP27" s="75">
        <v>2281130</v>
      </c>
      <c r="AQ27" s="75">
        <v>0</v>
      </c>
      <c r="AR27" s="75">
        <v>0</v>
      </c>
      <c r="AS27" s="75">
        <f t="shared" si="22"/>
        <v>1453267</v>
      </c>
      <c r="AT27" s="75">
        <v>1453267</v>
      </c>
      <c r="AU27" s="75">
        <v>0</v>
      </c>
      <c r="AV27" s="75">
        <v>0</v>
      </c>
      <c r="AW27" s="75">
        <v>32334</v>
      </c>
      <c r="AX27" s="75">
        <f t="shared" si="23"/>
        <v>3005375</v>
      </c>
      <c r="AY27" s="75">
        <v>2001961</v>
      </c>
      <c r="AZ27" s="75">
        <v>700143</v>
      </c>
      <c r="BA27" s="75">
        <v>0</v>
      </c>
      <c r="BB27" s="75">
        <v>303271</v>
      </c>
      <c r="BC27" s="75">
        <v>1685542</v>
      </c>
      <c r="BD27" s="75">
        <v>3197</v>
      </c>
      <c r="BE27" s="75">
        <v>477423</v>
      </c>
      <c r="BF27" s="75">
        <f t="shared" si="24"/>
        <v>8089045</v>
      </c>
      <c r="BG27" s="75">
        <f t="shared" si="25"/>
        <v>0</v>
      </c>
      <c r="BH27" s="75">
        <f t="shared" si="26"/>
        <v>0</v>
      </c>
      <c r="BI27" s="75">
        <v>0</v>
      </c>
      <c r="BJ27" s="75">
        <v>0</v>
      </c>
      <c r="BK27" s="75">
        <v>0</v>
      </c>
      <c r="BL27" s="75">
        <v>0</v>
      </c>
      <c r="BM27" s="75">
        <v>0</v>
      </c>
      <c r="BN27" s="75">
        <v>0</v>
      </c>
      <c r="BO27" s="75">
        <f t="shared" si="27"/>
        <v>17195</v>
      </c>
      <c r="BP27" s="75">
        <f t="shared" si="28"/>
        <v>0</v>
      </c>
      <c r="BQ27" s="75">
        <v>0</v>
      </c>
      <c r="BR27" s="75">
        <v>0</v>
      </c>
      <c r="BS27" s="75">
        <v>0</v>
      </c>
      <c r="BT27" s="75">
        <v>0</v>
      </c>
      <c r="BU27" s="75">
        <f t="shared" si="29"/>
        <v>17195</v>
      </c>
      <c r="BV27" s="75">
        <v>17195</v>
      </c>
      <c r="BW27" s="75">
        <v>0</v>
      </c>
      <c r="BX27" s="75">
        <v>0</v>
      </c>
      <c r="BY27" s="75">
        <v>0</v>
      </c>
      <c r="BZ27" s="75">
        <f t="shared" si="30"/>
        <v>0</v>
      </c>
      <c r="CA27" s="75">
        <v>0</v>
      </c>
      <c r="CB27" s="75">
        <v>0</v>
      </c>
      <c r="CC27" s="75">
        <v>0</v>
      </c>
      <c r="CD27" s="75">
        <v>0</v>
      </c>
      <c r="CE27" s="75">
        <v>14887</v>
      </c>
      <c r="CF27" s="75">
        <v>0</v>
      </c>
      <c r="CG27" s="75">
        <v>0</v>
      </c>
      <c r="CH27" s="75">
        <f t="shared" si="31"/>
        <v>17195</v>
      </c>
      <c r="CI27" s="75">
        <f t="shared" si="32"/>
        <v>442851</v>
      </c>
      <c r="CJ27" s="75">
        <f t="shared" si="33"/>
        <v>442851</v>
      </c>
      <c r="CK27" s="75">
        <f t="shared" si="34"/>
        <v>0</v>
      </c>
      <c r="CL27" s="75">
        <f t="shared" si="35"/>
        <v>0</v>
      </c>
      <c r="CM27" s="75">
        <f t="shared" si="36"/>
        <v>0</v>
      </c>
      <c r="CN27" s="75">
        <f t="shared" si="37"/>
        <v>442851</v>
      </c>
      <c r="CO27" s="75">
        <f t="shared" si="38"/>
        <v>0</v>
      </c>
      <c r="CP27" s="75">
        <f t="shared" si="39"/>
        <v>117823</v>
      </c>
      <c r="CQ27" s="75">
        <f t="shared" si="40"/>
        <v>7185966</v>
      </c>
      <c r="CR27" s="75">
        <f t="shared" si="41"/>
        <v>2674598</v>
      </c>
      <c r="CS27" s="75">
        <f t="shared" si="42"/>
        <v>393468</v>
      </c>
      <c r="CT27" s="75">
        <f t="shared" si="43"/>
        <v>2281130</v>
      </c>
      <c r="CU27" s="75">
        <f t="shared" si="44"/>
        <v>0</v>
      </c>
      <c r="CV27" s="75">
        <f t="shared" si="45"/>
        <v>0</v>
      </c>
      <c r="CW27" s="75">
        <f t="shared" si="46"/>
        <v>1470462</v>
      </c>
      <c r="CX27" s="75">
        <f t="shared" si="47"/>
        <v>1470462</v>
      </c>
      <c r="CY27" s="75">
        <f t="shared" si="48"/>
        <v>0</v>
      </c>
      <c r="CZ27" s="75">
        <f t="shared" si="49"/>
        <v>0</v>
      </c>
      <c r="DA27" s="75">
        <f t="shared" si="50"/>
        <v>32334</v>
      </c>
      <c r="DB27" s="75">
        <f t="shared" si="51"/>
        <v>3005375</v>
      </c>
      <c r="DC27" s="75">
        <f t="shared" si="52"/>
        <v>2001961</v>
      </c>
      <c r="DD27" s="75">
        <f t="shared" si="53"/>
        <v>700143</v>
      </c>
      <c r="DE27" s="75">
        <f t="shared" si="54"/>
        <v>0</v>
      </c>
      <c r="DF27" s="75">
        <f t="shared" si="55"/>
        <v>303271</v>
      </c>
      <c r="DG27" s="75">
        <f t="shared" si="56"/>
        <v>1700429</v>
      </c>
      <c r="DH27" s="75">
        <f t="shared" si="57"/>
        <v>3197</v>
      </c>
      <c r="DI27" s="75">
        <f t="shared" si="58"/>
        <v>477423</v>
      </c>
      <c r="DJ27" s="75">
        <f t="shared" si="59"/>
        <v>8106240</v>
      </c>
    </row>
    <row r="28" spans="1:114" s="50" customFormat="1" ht="12" customHeight="1">
      <c r="A28" s="53" t="s">
        <v>321</v>
      </c>
      <c r="B28" s="54" t="s">
        <v>381</v>
      </c>
      <c r="C28" s="53" t="s">
        <v>382</v>
      </c>
      <c r="D28" s="75">
        <f t="shared" si="6"/>
        <v>7221811</v>
      </c>
      <c r="E28" s="75">
        <f t="shared" si="7"/>
        <v>510066</v>
      </c>
      <c r="F28" s="75">
        <v>1531</v>
      </c>
      <c r="G28" s="75">
        <v>0</v>
      </c>
      <c r="H28" s="75">
        <v>0</v>
      </c>
      <c r="I28" s="75">
        <v>379467</v>
      </c>
      <c r="J28" s="76" t="s">
        <v>324</v>
      </c>
      <c r="K28" s="75">
        <v>129068</v>
      </c>
      <c r="L28" s="75">
        <v>6711745</v>
      </c>
      <c r="M28" s="75">
        <f t="shared" si="8"/>
        <v>78500</v>
      </c>
      <c r="N28" s="75">
        <f t="shared" si="9"/>
        <v>0</v>
      </c>
      <c r="O28" s="75">
        <v>0</v>
      </c>
      <c r="P28" s="75">
        <v>0</v>
      </c>
      <c r="Q28" s="75">
        <v>0</v>
      </c>
      <c r="R28" s="75">
        <v>0</v>
      </c>
      <c r="S28" s="76" t="s">
        <v>324</v>
      </c>
      <c r="T28" s="75">
        <v>0</v>
      </c>
      <c r="U28" s="75">
        <v>78500</v>
      </c>
      <c r="V28" s="75">
        <f t="shared" si="10"/>
        <v>7300311</v>
      </c>
      <c r="W28" s="75">
        <f t="shared" si="11"/>
        <v>510066</v>
      </c>
      <c r="X28" s="75">
        <f t="shared" si="12"/>
        <v>1531</v>
      </c>
      <c r="Y28" s="75">
        <f t="shared" si="13"/>
        <v>0</v>
      </c>
      <c r="Z28" s="75">
        <f t="shared" si="14"/>
        <v>0</v>
      </c>
      <c r="AA28" s="75">
        <f t="shared" si="15"/>
        <v>379467</v>
      </c>
      <c r="AB28" s="76" t="s">
        <v>324</v>
      </c>
      <c r="AC28" s="75">
        <f t="shared" si="16"/>
        <v>129068</v>
      </c>
      <c r="AD28" s="75">
        <f t="shared" si="17"/>
        <v>6790245</v>
      </c>
      <c r="AE28" s="75">
        <f t="shared" si="18"/>
        <v>0</v>
      </c>
      <c r="AF28" s="75">
        <f t="shared" si="19"/>
        <v>0</v>
      </c>
      <c r="AG28" s="75">
        <v>0</v>
      </c>
      <c r="AH28" s="75">
        <v>0</v>
      </c>
      <c r="AI28" s="75">
        <v>0</v>
      </c>
      <c r="AJ28" s="75">
        <v>0</v>
      </c>
      <c r="AK28" s="75">
        <v>0</v>
      </c>
      <c r="AL28" s="75">
        <v>139709</v>
      </c>
      <c r="AM28" s="75">
        <f t="shared" si="20"/>
        <v>4721737</v>
      </c>
      <c r="AN28" s="75">
        <f t="shared" si="21"/>
        <v>2227114</v>
      </c>
      <c r="AO28" s="75">
        <v>557958</v>
      </c>
      <c r="AP28" s="75">
        <v>1669156</v>
      </c>
      <c r="AQ28" s="75">
        <v>0</v>
      </c>
      <c r="AR28" s="75">
        <v>0</v>
      </c>
      <c r="AS28" s="75">
        <f t="shared" si="22"/>
        <v>1320645</v>
      </c>
      <c r="AT28" s="75">
        <v>1320645</v>
      </c>
      <c r="AU28" s="75">
        <v>0</v>
      </c>
      <c r="AV28" s="75">
        <v>0</v>
      </c>
      <c r="AW28" s="75">
        <v>1203</v>
      </c>
      <c r="AX28" s="75">
        <f t="shared" si="23"/>
        <v>1172775</v>
      </c>
      <c r="AY28" s="75">
        <v>639904</v>
      </c>
      <c r="AZ28" s="75">
        <v>361161</v>
      </c>
      <c r="BA28" s="75">
        <v>930</v>
      </c>
      <c r="BB28" s="75">
        <v>170780</v>
      </c>
      <c r="BC28" s="75">
        <v>1998648</v>
      </c>
      <c r="BD28" s="75">
        <v>0</v>
      </c>
      <c r="BE28" s="75">
        <v>361717</v>
      </c>
      <c r="BF28" s="75">
        <f t="shared" si="24"/>
        <v>5083454</v>
      </c>
      <c r="BG28" s="75">
        <f t="shared" si="25"/>
        <v>0</v>
      </c>
      <c r="BH28" s="75">
        <f t="shared" si="26"/>
        <v>0</v>
      </c>
      <c r="BI28" s="75">
        <v>0</v>
      </c>
      <c r="BJ28" s="75">
        <v>0</v>
      </c>
      <c r="BK28" s="75">
        <v>0</v>
      </c>
      <c r="BL28" s="75">
        <v>0</v>
      </c>
      <c r="BM28" s="75">
        <v>0</v>
      </c>
      <c r="BN28" s="75">
        <v>0</v>
      </c>
      <c r="BO28" s="75">
        <f t="shared" si="27"/>
        <v>60195</v>
      </c>
      <c r="BP28" s="75">
        <f t="shared" si="28"/>
        <v>0</v>
      </c>
      <c r="BQ28" s="75">
        <v>0</v>
      </c>
      <c r="BR28" s="75">
        <v>0</v>
      </c>
      <c r="BS28" s="75">
        <v>0</v>
      </c>
      <c r="BT28" s="75">
        <v>0</v>
      </c>
      <c r="BU28" s="75">
        <f t="shared" si="29"/>
        <v>60195</v>
      </c>
      <c r="BV28" s="75">
        <v>60195</v>
      </c>
      <c r="BW28" s="75">
        <v>0</v>
      </c>
      <c r="BX28" s="75">
        <v>0</v>
      </c>
      <c r="BY28" s="75">
        <v>0</v>
      </c>
      <c r="BZ28" s="75">
        <f t="shared" si="30"/>
        <v>0</v>
      </c>
      <c r="CA28" s="75">
        <v>0</v>
      </c>
      <c r="CB28" s="75">
        <v>0</v>
      </c>
      <c r="CC28" s="75">
        <v>0</v>
      </c>
      <c r="CD28" s="75">
        <v>0</v>
      </c>
      <c r="CE28" s="75">
        <v>17652</v>
      </c>
      <c r="CF28" s="75">
        <v>0</v>
      </c>
      <c r="CG28" s="75">
        <v>653</v>
      </c>
      <c r="CH28" s="75">
        <f t="shared" si="31"/>
        <v>60848</v>
      </c>
      <c r="CI28" s="75">
        <f t="shared" si="32"/>
        <v>0</v>
      </c>
      <c r="CJ28" s="75">
        <f t="shared" si="33"/>
        <v>0</v>
      </c>
      <c r="CK28" s="75">
        <f t="shared" si="34"/>
        <v>0</v>
      </c>
      <c r="CL28" s="75">
        <f t="shared" si="35"/>
        <v>0</v>
      </c>
      <c r="CM28" s="75">
        <f t="shared" si="36"/>
        <v>0</v>
      </c>
      <c r="CN28" s="75">
        <f t="shared" si="37"/>
        <v>0</v>
      </c>
      <c r="CO28" s="75">
        <f t="shared" si="38"/>
        <v>0</v>
      </c>
      <c r="CP28" s="75">
        <f t="shared" si="39"/>
        <v>139709</v>
      </c>
      <c r="CQ28" s="75">
        <f t="shared" si="40"/>
        <v>4781932</v>
      </c>
      <c r="CR28" s="75">
        <f t="shared" si="41"/>
        <v>2227114</v>
      </c>
      <c r="CS28" s="75">
        <f t="shared" si="42"/>
        <v>557958</v>
      </c>
      <c r="CT28" s="75">
        <f t="shared" si="43"/>
        <v>1669156</v>
      </c>
      <c r="CU28" s="75">
        <f t="shared" si="44"/>
        <v>0</v>
      </c>
      <c r="CV28" s="75">
        <f t="shared" si="45"/>
        <v>0</v>
      </c>
      <c r="CW28" s="75">
        <f t="shared" si="46"/>
        <v>1380840</v>
      </c>
      <c r="CX28" s="75">
        <f t="shared" si="47"/>
        <v>1380840</v>
      </c>
      <c r="CY28" s="75">
        <f t="shared" si="48"/>
        <v>0</v>
      </c>
      <c r="CZ28" s="75">
        <f t="shared" si="49"/>
        <v>0</v>
      </c>
      <c r="DA28" s="75">
        <f t="shared" si="50"/>
        <v>1203</v>
      </c>
      <c r="DB28" s="75">
        <f t="shared" si="51"/>
        <v>1172775</v>
      </c>
      <c r="DC28" s="75">
        <f t="shared" si="52"/>
        <v>639904</v>
      </c>
      <c r="DD28" s="75">
        <f t="shared" si="53"/>
        <v>361161</v>
      </c>
      <c r="DE28" s="75">
        <f t="shared" si="54"/>
        <v>930</v>
      </c>
      <c r="DF28" s="75">
        <f t="shared" si="55"/>
        <v>170780</v>
      </c>
      <c r="DG28" s="75">
        <f t="shared" si="56"/>
        <v>2016300</v>
      </c>
      <c r="DH28" s="75">
        <f t="shared" si="57"/>
        <v>0</v>
      </c>
      <c r="DI28" s="75">
        <f t="shared" si="58"/>
        <v>362370</v>
      </c>
      <c r="DJ28" s="75">
        <f t="shared" si="59"/>
        <v>5144302</v>
      </c>
    </row>
    <row r="29" spans="1:114" s="50" customFormat="1" ht="12" customHeight="1">
      <c r="A29" s="53" t="s">
        <v>321</v>
      </c>
      <c r="B29" s="54" t="s">
        <v>383</v>
      </c>
      <c r="C29" s="53" t="s">
        <v>384</v>
      </c>
      <c r="D29" s="75">
        <f t="shared" si="6"/>
        <v>5229948</v>
      </c>
      <c r="E29" s="75">
        <f t="shared" si="7"/>
        <v>366666</v>
      </c>
      <c r="F29" s="75">
        <v>0</v>
      </c>
      <c r="G29" s="75">
        <v>12990</v>
      </c>
      <c r="H29" s="75">
        <v>0</v>
      </c>
      <c r="I29" s="75">
        <v>227944</v>
      </c>
      <c r="J29" s="76" t="s">
        <v>324</v>
      </c>
      <c r="K29" s="75">
        <v>125732</v>
      </c>
      <c r="L29" s="75">
        <v>4863282</v>
      </c>
      <c r="M29" s="75">
        <f t="shared" si="8"/>
        <v>42033</v>
      </c>
      <c r="N29" s="75">
        <f t="shared" si="9"/>
        <v>0</v>
      </c>
      <c r="O29" s="75">
        <v>0</v>
      </c>
      <c r="P29" s="75">
        <v>0</v>
      </c>
      <c r="Q29" s="75">
        <v>0</v>
      </c>
      <c r="R29" s="75">
        <v>0</v>
      </c>
      <c r="S29" s="76" t="s">
        <v>324</v>
      </c>
      <c r="T29" s="75">
        <v>0</v>
      </c>
      <c r="U29" s="75">
        <v>42033</v>
      </c>
      <c r="V29" s="75">
        <f t="shared" si="10"/>
        <v>5271981</v>
      </c>
      <c r="W29" s="75">
        <f t="shared" si="11"/>
        <v>366666</v>
      </c>
      <c r="X29" s="75">
        <f t="shared" si="12"/>
        <v>0</v>
      </c>
      <c r="Y29" s="75">
        <f t="shared" si="13"/>
        <v>12990</v>
      </c>
      <c r="Z29" s="75">
        <f t="shared" si="14"/>
        <v>0</v>
      </c>
      <c r="AA29" s="75">
        <f t="shared" si="15"/>
        <v>227944</v>
      </c>
      <c r="AB29" s="76" t="s">
        <v>324</v>
      </c>
      <c r="AC29" s="75">
        <f t="shared" si="16"/>
        <v>125732</v>
      </c>
      <c r="AD29" s="75">
        <f t="shared" si="17"/>
        <v>4905315</v>
      </c>
      <c r="AE29" s="75">
        <f t="shared" si="18"/>
        <v>16853</v>
      </c>
      <c r="AF29" s="75">
        <f t="shared" si="19"/>
        <v>16853</v>
      </c>
      <c r="AG29" s="75">
        <v>12338</v>
      </c>
      <c r="AH29" s="75">
        <v>0</v>
      </c>
      <c r="AI29" s="75">
        <v>0</v>
      </c>
      <c r="AJ29" s="75">
        <v>4515</v>
      </c>
      <c r="AK29" s="75">
        <v>0</v>
      </c>
      <c r="AL29" s="75">
        <v>81015</v>
      </c>
      <c r="AM29" s="75">
        <f t="shared" si="20"/>
        <v>3807857</v>
      </c>
      <c r="AN29" s="75">
        <f t="shared" si="21"/>
        <v>1584538</v>
      </c>
      <c r="AO29" s="75">
        <v>256544</v>
      </c>
      <c r="AP29" s="75">
        <v>1327994</v>
      </c>
      <c r="AQ29" s="75">
        <v>0</v>
      </c>
      <c r="AR29" s="75">
        <v>0</v>
      </c>
      <c r="AS29" s="75">
        <f t="shared" si="22"/>
        <v>1305988</v>
      </c>
      <c r="AT29" s="75">
        <v>1305988</v>
      </c>
      <c r="AU29" s="75">
        <v>0</v>
      </c>
      <c r="AV29" s="75">
        <v>0</v>
      </c>
      <c r="AW29" s="75">
        <v>25066</v>
      </c>
      <c r="AX29" s="75">
        <f t="shared" si="23"/>
        <v>892265</v>
      </c>
      <c r="AY29" s="75">
        <v>622737</v>
      </c>
      <c r="AZ29" s="75">
        <v>269523</v>
      </c>
      <c r="BA29" s="75">
        <v>5</v>
      </c>
      <c r="BB29" s="75">
        <v>0</v>
      </c>
      <c r="BC29" s="75">
        <v>1158986</v>
      </c>
      <c r="BD29" s="75">
        <v>0</v>
      </c>
      <c r="BE29" s="75">
        <v>165237</v>
      </c>
      <c r="BF29" s="75">
        <f t="shared" si="24"/>
        <v>3989947</v>
      </c>
      <c r="BG29" s="75">
        <f t="shared" si="25"/>
        <v>0</v>
      </c>
      <c r="BH29" s="75">
        <f t="shared" si="26"/>
        <v>0</v>
      </c>
      <c r="BI29" s="75">
        <v>0</v>
      </c>
      <c r="BJ29" s="75">
        <v>0</v>
      </c>
      <c r="BK29" s="75">
        <v>0</v>
      </c>
      <c r="BL29" s="75">
        <v>0</v>
      </c>
      <c r="BM29" s="75">
        <v>0</v>
      </c>
      <c r="BN29" s="75">
        <v>0</v>
      </c>
      <c r="BO29" s="75">
        <f t="shared" si="27"/>
        <v>31797</v>
      </c>
      <c r="BP29" s="75">
        <f t="shared" si="28"/>
        <v>2432</v>
      </c>
      <c r="BQ29" s="75">
        <v>2432</v>
      </c>
      <c r="BR29" s="75">
        <v>0</v>
      </c>
      <c r="BS29" s="75">
        <v>0</v>
      </c>
      <c r="BT29" s="75">
        <v>0</v>
      </c>
      <c r="BU29" s="75">
        <f t="shared" si="29"/>
        <v>29365</v>
      </c>
      <c r="BV29" s="75">
        <v>29365</v>
      </c>
      <c r="BW29" s="75">
        <v>0</v>
      </c>
      <c r="BX29" s="75">
        <v>0</v>
      </c>
      <c r="BY29" s="75">
        <v>0</v>
      </c>
      <c r="BZ29" s="75">
        <f t="shared" si="30"/>
        <v>0</v>
      </c>
      <c r="CA29" s="75">
        <v>0</v>
      </c>
      <c r="CB29" s="75">
        <v>0</v>
      </c>
      <c r="CC29" s="75">
        <v>0</v>
      </c>
      <c r="CD29" s="75">
        <v>0</v>
      </c>
      <c r="CE29" s="75">
        <v>10236</v>
      </c>
      <c r="CF29" s="75">
        <v>0</v>
      </c>
      <c r="CG29" s="75">
        <v>0</v>
      </c>
      <c r="CH29" s="75">
        <f t="shared" si="31"/>
        <v>31797</v>
      </c>
      <c r="CI29" s="75">
        <f t="shared" si="32"/>
        <v>16853</v>
      </c>
      <c r="CJ29" s="75">
        <f t="shared" si="33"/>
        <v>16853</v>
      </c>
      <c r="CK29" s="75">
        <f t="shared" si="34"/>
        <v>12338</v>
      </c>
      <c r="CL29" s="75">
        <f t="shared" si="35"/>
        <v>0</v>
      </c>
      <c r="CM29" s="75">
        <f t="shared" si="36"/>
        <v>0</v>
      </c>
      <c r="CN29" s="75">
        <f t="shared" si="37"/>
        <v>4515</v>
      </c>
      <c r="CO29" s="75">
        <f t="shared" si="38"/>
        <v>0</v>
      </c>
      <c r="CP29" s="75">
        <f t="shared" si="39"/>
        <v>81015</v>
      </c>
      <c r="CQ29" s="75">
        <f t="shared" si="40"/>
        <v>3839654</v>
      </c>
      <c r="CR29" s="75">
        <f t="shared" si="41"/>
        <v>1586970</v>
      </c>
      <c r="CS29" s="75">
        <f t="shared" si="42"/>
        <v>258976</v>
      </c>
      <c r="CT29" s="75">
        <f t="shared" si="43"/>
        <v>1327994</v>
      </c>
      <c r="CU29" s="75">
        <f t="shared" si="44"/>
        <v>0</v>
      </c>
      <c r="CV29" s="75">
        <f t="shared" si="45"/>
        <v>0</v>
      </c>
      <c r="CW29" s="75">
        <f t="shared" si="46"/>
        <v>1335353</v>
      </c>
      <c r="CX29" s="75">
        <f t="shared" si="47"/>
        <v>1335353</v>
      </c>
      <c r="CY29" s="75">
        <f t="shared" si="48"/>
        <v>0</v>
      </c>
      <c r="CZ29" s="75">
        <f t="shared" si="49"/>
        <v>0</v>
      </c>
      <c r="DA29" s="75">
        <f t="shared" si="50"/>
        <v>25066</v>
      </c>
      <c r="DB29" s="75">
        <f t="shared" si="51"/>
        <v>892265</v>
      </c>
      <c r="DC29" s="75">
        <f t="shared" si="52"/>
        <v>622737</v>
      </c>
      <c r="DD29" s="75">
        <f t="shared" si="53"/>
        <v>269523</v>
      </c>
      <c r="DE29" s="75">
        <f t="shared" si="54"/>
        <v>5</v>
      </c>
      <c r="DF29" s="75">
        <f t="shared" si="55"/>
        <v>0</v>
      </c>
      <c r="DG29" s="75">
        <f t="shared" si="56"/>
        <v>1169222</v>
      </c>
      <c r="DH29" s="75">
        <f t="shared" si="57"/>
        <v>0</v>
      </c>
      <c r="DI29" s="75">
        <f t="shared" si="58"/>
        <v>165237</v>
      </c>
      <c r="DJ29" s="75">
        <f t="shared" si="59"/>
        <v>4021744</v>
      </c>
    </row>
    <row r="30" spans="1:114" s="50" customFormat="1" ht="12" customHeight="1">
      <c r="A30" s="53" t="s">
        <v>321</v>
      </c>
      <c r="B30" s="54" t="s">
        <v>385</v>
      </c>
      <c r="C30" s="53" t="s">
        <v>386</v>
      </c>
      <c r="D30" s="75">
        <f t="shared" si="6"/>
        <v>8940961</v>
      </c>
      <c r="E30" s="75">
        <f t="shared" si="7"/>
        <v>678372</v>
      </c>
      <c r="F30" s="75">
        <v>0</v>
      </c>
      <c r="G30" s="75">
        <v>0</v>
      </c>
      <c r="H30" s="75">
        <v>0</v>
      </c>
      <c r="I30" s="75">
        <v>349878</v>
      </c>
      <c r="J30" s="76" t="s">
        <v>324</v>
      </c>
      <c r="K30" s="75">
        <v>328494</v>
      </c>
      <c r="L30" s="75">
        <v>8262589</v>
      </c>
      <c r="M30" s="75">
        <f t="shared" si="8"/>
        <v>53344</v>
      </c>
      <c r="N30" s="75">
        <f t="shared" si="9"/>
        <v>0</v>
      </c>
      <c r="O30" s="75">
        <v>0</v>
      </c>
      <c r="P30" s="75">
        <v>0</v>
      </c>
      <c r="Q30" s="75">
        <v>0</v>
      </c>
      <c r="R30" s="75">
        <v>0</v>
      </c>
      <c r="S30" s="76" t="s">
        <v>324</v>
      </c>
      <c r="T30" s="75">
        <v>0</v>
      </c>
      <c r="U30" s="75">
        <v>53344</v>
      </c>
      <c r="V30" s="75">
        <f t="shared" si="10"/>
        <v>8994305</v>
      </c>
      <c r="W30" s="75">
        <f t="shared" si="11"/>
        <v>678372</v>
      </c>
      <c r="X30" s="75">
        <f t="shared" si="12"/>
        <v>0</v>
      </c>
      <c r="Y30" s="75">
        <f t="shared" si="13"/>
        <v>0</v>
      </c>
      <c r="Z30" s="75">
        <f t="shared" si="14"/>
        <v>0</v>
      </c>
      <c r="AA30" s="75">
        <f t="shared" si="15"/>
        <v>349878</v>
      </c>
      <c r="AB30" s="76" t="s">
        <v>324</v>
      </c>
      <c r="AC30" s="75">
        <f t="shared" si="16"/>
        <v>328494</v>
      </c>
      <c r="AD30" s="75">
        <f t="shared" si="17"/>
        <v>8315933</v>
      </c>
      <c r="AE30" s="75">
        <f t="shared" si="18"/>
        <v>90896</v>
      </c>
      <c r="AF30" s="75">
        <f t="shared" si="19"/>
        <v>90896</v>
      </c>
      <c r="AG30" s="75">
        <v>0</v>
      </c>
      <c r="AH30" s="75">
        <v>0</v>
      </c>
      <c r="AI30" s="75">
        <v>0</v>
      </c>
      <c r="AJ30" s="75">
        <v>90896</v>
      </c>
      <c r="AK30" s="75">
        <v>0</v>
      </c>
      <c r="AL30" s="75">
        <v>128458</v>
      </c>
      <c r="AM30" s="75">
        <f t="shared" si="20"/>
        <v>5766604</v>
      </c>
      <c r="AN30" s="75">
        <f t="shared" si="21"/>
        <v>2364830</v>
      </c>
      <c r="AO30" s="75">
        <v>477811</v>
      </c>
      <c r="AP30" s="75">
        <v>1887019</v>
      </c>
      <c r="AQ30" s="75">
        <v>0</v>
      </c>
      <c r="AR30" s="75">
        <v>0</v>
      </c>
      <c r="AS30" s="75">
        <f t="shared" si="22"/>
        <v>1456402</v>
      </c>
      <c r="AT30" s="75">
        <v>1456402</v>
      </c>
      <c r="AU30" s="75">
        <v>0</v>
      </c>
      <c r="AV30" s="75">
        <v>0</v>
      </c>
      <c r="AW30" s="75">
        <v>2095</v>
      </c>
      <c r="AX30" s="75">
        <f t="shared" si="23"/>
        <v>1943277</v>
      </c>
      <c r="AY30" s="75">
        <v>1382089</v>
      </c>
      <c r="AZ30" s="75">
        <v>473920</v>
      </c>
      <c r="BA30" s="75">
        <v>0</v>
      </c>
      <c r="BB30" s="75">
        <v>87268</v>
      </c>
      <c r="BC30" s="75">
        <v>1837687</v>
      </c>
      <c r="BD30" s="75">
        <v>0</v>
      </c>
      <c r="BE30" s="75">
        <v>1117316</v>
      </c>
      <c r="BF30" s="75">
        <f t="shared" si="24"/>
        <v>6974816</v>
      </c>
      <c r="BG30" s="75">
        <f t="shared" si="25"/>
        <v>0</v>
      </c>
      <c r="BH30" s="75">
        <f t="shared" si="26"/>
        <v>0</v>
      </c>
      <c r="BI30" s="75">
        <v>0</v>
      </c>
      <c r="BJ30" s="75">
        <v>0</v>
      </c>
      <c r="BK30" s="75">
        <v>0</v>
      </c>
      <c r="BL30" s="75">
        <v>0</v>
      </c>
      <c r="BM30" s="75">
        <v>0</v>
      </c>
      <c r="BN30" s="75">
        <v>0</v>
      </c>
      <c r="BO30" s="75">
        <f t="shared" si="27"/>
        <v>37113</v>
      </c>
      <c r="BP30" s="75">
        <f t="shared" si="28"/>
        <v>8430</v>
      </c>
      <c r="BQ30" s="75">
        <v>8430</v>
      </c>
      <c r="BR30" s="75">
        <v>0</v>
      </c>
      <c r="BS30" s="75">
        <v>0</v>
      </c>
      <c r="BT30" s="75">
        <v>0</v>
      </c>
      <c r="BU30" s="75">
        <f t="shared" si="29"/>
        <v>28683</v>
      </c>
      <c r="BV30" s="75">
        <v>28683</v>
      </c>
      <c r="BW30" s="75">
        <v>0</v>
      </c>
      <c r="BX30" s="75">
        <v>0</v>
      </c>
      <c r="BY30" s="75">
        <v>0</v>
      </c>
      <c r="BZ30" s="75">
        <f t="shared" si="30"/>
        <v>0</v>
      </c>
      <c r="CA30" s="75">
        <v>0</v>
      </c>
      <c r="CB30" s="75">
        <v>0</v>
      </c>
      <c r="CC30" s="75">
        <v>0</v>
      </c>
      <c r="CD30" s="75">
        <v>0</v>
      </c>
      <c r="CE30" s="75">
        <v>16231</v>
      </c>
      <c r="CF30" s="75">
        <v>0</v>
      </c>
      <c r="CG30" s="75">
        <v>0</v>
      </c>
      <c r="CH30" s="75">
        <f t="shared" si="31"/>
        <v>37113</v>
      </c>
      <c r="CI30" s="75">
        <f t="shared" si="32"/>
        <v>90896</v>
      </c>
      <c r="CJ30" s="75">
        <f t="shared" si="33"/>
        <v>90896</v>
      </c>
      <c r="CK30" s="75">
        <f t="shared" si="34"/>
        <v>0</v>
      </c>
      <c r="CL30" s="75">
        <f t="shared" si="35"/>
        <v>0</v>
      </c>
      <c r="CM30" s="75">
        <f t="shared" si="36"/>
        <v>0</v>
      </c>
      <c r="CN30" s="75">
        <f t="shared" si="37"/>
        <v>90896</v>
      </c>
      <c r="CO30" s="75">
        <f t="shared" si="38"/>
        <v>0</v>
      </c>
      <c r="CP30" s="75">
        <f t="shared" si="39"/>
        <v>128458</v>
      </c>
      <c r="CQ30" s="75">
        <f t="shared" si="40"/>
        <v>5803717</v>
      </c>
      <c r="CR30" s="75">
        <f t="shared" si="41"/>
        <v>2373260</v>
      </c>
      <c r="CS30" s="75">
        <f t="shared" si="42"/>
        <v>486241</v>
      </c>
      <c r="CT30" s="75">
        <f t="shared" si="43"/>
        <v>1887019</v>
      </c>
      <c r="CU30" s="75">
        <f t="shared" si="44"/>
        <v>0</v>
      </c>
      <c r="CV30" s="75">
        <f t="shared" si="45"/>
        <v>0</v>
      </c>
      <c r="CW30" s="75">
        <f t="shared" si="46"/>
        <v>1485085</v>
      </c>
      <c r="CX30" s="75">
        <f t="shared" si="47"/>
        <v>1485085</v>
      </c>
      <c r="CY30" s="75">
        <f t="shared" si="48"/>
        <v>0</v>
      </c>
      <c r="CZ30" s="75">
        <f t="shared" si="49"/>
        <v>0</v>
      </c>
      <c r="DA30" s="75">
        <f t="shared" si="50"/>
        <v>2095</v>
      </c>
      <c r="DB30" s="75">
        <f t="shared" si="51"/>
        <v>1943277</v>
      </c>
      <c r="DC30" s="75">
        <f t="shared" si="52"/>
        <v>1382089</v>
      </c>
      <c r="DD30" s="75">
        <f t="shared" si="53"/>
        <v>473920</v>
      </c>
      <c r="DE30" s="75">
        <f t="shared" si="54"/>
        <v>0</v>
      </c>
      <c r="DF30" s="75">
        <f t="shared" si="55"/>
        <v>87268</v>
      </c>
      <c r="DG30" s="75">
        <f t="shared" si="56"/>
        <v>1853918</v>
      </c>
      <c r="DH30" s="75">
        <f t="shared" si="57"/>
        <v>0</v>
      </c>
      <c r="DI30" s="75">
        <f t="shared" si="58"/>
        <v>1117316</v>
      </c>
      <c r="DJ30" s="75">
        <f t="shared" si="59"/>
        <v>7011929</v>
      </c>
    </row>
    <row r="31" spans="1:114" s="50" customFormat="1" ht="12" customHeight="1">
      <c r="A31" s="53" t="s">
        <v>321</v>
      </c>
      <c r="B31" s="54" t="s">
        <v>387</v>
      </c>
      <c r="C31" s="53" t="s">
        <v>388</v>
      </c>
      <c r="D31" s="75">
        <f t="shared" si="6"/>
        <v>8689014</v>
      </c>
      <c r="E31" s="75">
        <f t="shared" si="7"/>
        <v>2618184</v>
      </c>
      <c r="F31" s="75">
        <v>1988</v>
      </c>
      <c r="G31" s="75">
        <v>309743</v>
      </c>
      <c r="H31" s="75">
        <v>66900</v>
      </c>
      <c r="I31" s="75">
        <v>1822466</v>
      </c>
      <c r="J31" s="76" t="s">
        <v>324</v>
      </c>
      <c r="K31" s="75">
        <v>417087</v>
      </c>
      <c r="L31" s="75">
        <v>6070830</v>
      </c>
      <c r="M31" s="75">
        <f t="shared" si="8"/>
        <v>610178</v>
      </c>
      <c r="N31" s="75">
        <f t="shared" si="9"/>
        <v>216868</v>
      </c>
      <c r="O31" s="75">
        <v>0</v>
      </c>
      <c r="P31" s="75">
        <v>37723</v>
      </c>
      <c r="Q31" s="75">
        <v>113000</v>
      </c>
      <c r="R31" s="75">
        <v>66017</v>
      </c>
      <c r="S31" s="76" t="s">
        <v>324</v>
      </c>
      <c r="T31" s="75">
        <v>128</v>
      </c>
      <c r="U31" s="75">
        <v>393310</v>
      </c>
      <c r="V31" s="75">
        <f t="shared" si="10"/>
        <v>9299192</v>
      </c>
      <c r="W31" s="75">
        <f t="shared" si="11"/>
        <v>2835052</v>
      </c>
      <c r="X31" s="75">
        <f t="shared" si="12"/>
        <v>1988</v>
      </c>
      <c r="Y31" s="75">
        <f t="shared" si="13"/>
        <v>347466</v>
      </c>
      <c r="Z31" s="75">
        <f t="shared" si="14"/>
        <v>179900</v>
      </c>
      <c r="AA31" s="75">
        <f t="shared" si="15"/>
        <v>1888483</v>
      </c>
      <c r="AB31" s="76" t="s">
        <v>324</v>
      </c>
      <c r="AC31" s="75">
        <f t="shared" si="16"/>
        <v>417215</v>
      </c>
      <c r="AD31" s="75">
        <f t="shared" si="17"/>
        <v>6464140</v>
      </c>
      <c r="AE31" s="75">
        <f t="shared" si="18"/>
        <v>47180</v>
      </c>
      <c r="AF31" s="75">
        <f t="shared" si="19"/>
        <v>47180</v>
      </c>
      <c r="AG31" s="75">
        <v>0</v>
      </c>
      <c r="AH31" s="75">
        <v>47180</v>
      </c>
      <c r="AI31" s="75">
        <v>0</v>
      </c>
      <c r="AJ31" s="75">
        <v>0</v>
      </c>
      <c r="AK31" s="75">
        <v>0</v>
      </c>
      <c r="AL31" s="75">
        <v>21469</v>
      </c>
      <c r="AM31" s="75">
        <f t="shared" si="20"/>
        <v>7290086</v>
      </c>
      <c r="AN31" s="75">
        <f t="shared" si="21"/>
        <v>3778111</v>
      </c>
      <c r="AO31" s="75">
        <v>1035132</v>
      </c>
      <c r="AP31" s="75">
        <v>2415165</v>
      </c>
      <c r="AQ31" s="75">
        <v>327814</v>
      </c>
      <c r="AR31" s="75">
        <v>0</v>
      </c>
      <c r="AS31" s="75">
        <f t="shared" si="22"/>
        <v>1035497</v>
      </c>
      <c r="AT31" s="75">
        <v>176635</v>
      </c>
      <c r="AU31" s="75">
        <v>813894</v>
      </c>
      <c r="AV31" s="75">
        <v>44968</v>
      </c>
      <c r="AW31" s="75">
        <v>10647</v>
      </c>
      <c r="AX31" s="75">
        <f t="shared" si="23"/>
        <v>2465831</v>
      </c>
      <c r="AY31" s="75">
        <v>1619101</v>
      </c>
      <c r="AZ31" s="75">
        <v>561316</v>
      </c>
      <c r="BA31" s="75">
        <v>65825</v>
      </c>
      <c r="BB31" s="75">
        <v>219589</v>
      </c>
      <c r="BC31" s="75">
        <v>1195023</v>
      </c>
      <c r="BD31" s="75">
        <v>0</v>
      </c>
      <c r="BE31" s="75">
        <v>135256</v>
      </c>
      <c r="BF31" s="75">
        <f t="shared" si="24"/>
        <v>7472522</v>
      </c>
      <c r="BG31" s="75">
        <f t="shared" si="25"/>
        <v>150780</v>
      </c>
      <c r="BH31" s="75">
        <f t="shared" si="26"/>
        <v>150780</v>
      </c>
      <c r="BI31" s="75">
        <v>0</v>
      </c>
      <c r="BJ31" s="75">
        <v>150780</v>
      </c>
      <c r="BK31" s="75">
        <v>0</v>
      </c>
      <c r="BL31" s="75">
        <v>0</v>
      </c>
      <c r="BM31" s="75">
        <v>0</v>
      </c>
      <c r="BN31" s="75">
        <v>0</v>
      </c>
      <c r="BO31" s="75">
        <f t="shared" si="27"/>
        <v>459398</v>
      </c>
      <c r="BP31" s="75">
        <f t="shared" si="28"/>
        <v>395897</v>
      </c>
      <c r="BQ31" s="75">
        <v>196538</v>
      </c>
      <c r="BR31" s="75">
        <v>147474</v>
      </c>
      <c r="BS31" s="75">
        <v>51885</v>
      </c>
      <c r="BT31" s="75">
        <v>0</v>
      </c>
      <c r="BU31" s="75">
        <f t="shared" si="29"/>
        <v>48198</v>
      </c>
      <c r="BV31" s="75">
        <v>17911</v>
      </c>
      <c r="BW31" s="75">
        <v>30287</v>
      </c>
      <c r="BX31" s="75">
        <v>0</v>
      </c>
      <c r="BY31" s="75">
        <v>0</v>
      </c>
      <c r="BZ31" s="75">
        <f t="shared" si="30"/>
        <v>15303</v>
      </c>
      <c r="CA31" s="75">
        <v>3025</v>
      </c>
      <c r="CB31" s="75">
        <v>1619</v>
      </c>
      <c r="CC31" s="75">
        <v>4100</v>
      </c>
      <c r="CD31" s="75">
        <v>6559</v>
      </c>
      <c r="CE31" s="75">
        <v>0</v>
      </c>
      <c r="CF31" s="75">
        <v>0</v>
      </c>
      <c r="CG31" s="75">
        <v>0</v>
      </c>
      <c r="CH31" s="75">
        <f t="shared" si="31"/>
        <v>610178</v>
      </c>
      <c r="CI31" s="75">
        <f t="shared" si="32"/>
        <v>197960</v>
      </c>
      <c r="CJ31" s="75">
        <f t="shared" si="33"/>
        <v>197960</v>
      </c>
      <c r="CK31" s="75">
        <f t="shared" si="34"/>
        <v>0</v>
      </c>
      <c r="CL31" s="75">
        <f t="shared" si="35"/>
        <v>197960</v>
      </c>
      <c r="CM31" s="75">
        <f t="shared" si="36"/>
        <v>0</v>
      </c>
      <c r="CN31" s="75">
        <f t="shared" si="37"/>
        <v>0</v>
      </c>
      <c r="CO31" s="75">
        <f t="shared" si="38"/>
        <v>0</v>
      </c>
      <c r="CP31" s="75">
        <f t="shared" si="39"/>
        <v>21469</v>
      </c>
      <c r="CQ31" s="75">
        <f t="shared" si="40"/>
        <v>7749484</v>
      </c>
      <c r="CR31" s="75">
        <f t="shared" si="41"/>
        <v>4174008</v>
      </c>
      <c r="CS31" s="75">
        <f t="shared" si="42"/>
        <v>1231670</v>
      </c>
      <c r="CT31" s="75">
        <f t="shared" si="43"/>
        <v>2562639</v>
      </c>
      <c r="CU31" s="75">
        <f t="shared" si="44"/>
        <v>379699</v>
      </c>
      <c r="CV31" s="75">
        <f t="shared" si="45"/>
        <v>0</v>
      </c>
      <c r="CW31" s="75">
        <f t="shared" si="46"/>
        <v>1083695</v>
      </c>
      <c r="CX31" s="75">
        <f t="shared" si="47"/>
        <v>194546</v>
      </c>
      <c r="CY31" s="75">
        <f t="shared" si="48"/>
        <v>844181</v>
      </c>
      <c r="CZ31" s="75">
        <f t="shared" si="49"/>
        <v>44968</v>
      </c>
      <c r="DA31" s="75">
        <f t="shared" si="50"/>
        <v>10647</v>
      </c>
      <c r="DB31" s="75">
        <f t="shared" si="51"/>
        <v>2481134</v>
      </c>
      <c r="DC31" s="75">
        <f t="shared" si="52"/>
        <v>1622126</v>
      </c>
      <c r="DD31" s="75">
        <f t="shared" si="53"/>
        <v>562935</v>
      </c>
      <c r="DE31" s="75">
        <f t="shared" si="54"/>
        <v>69925</v>
      </c>
      <c r="DF31" s="75">
        <f t="shared" si="55"/>
        <v>226148</v>
      </c>
      <c r="DG31" s="75">
        <f t="shared" si="56"/>
        <v>1195023</v>
      </c>
      <c r="DH31" s="75">
        <f t="shared" si="57"/>
        <v>0</v>
      </c>
      <c r="DI31" s="75">
        <f t="shared" si="58"/>
        <v>135256</v>
      </c>
      <c r="DJ31" s="75">
        <f t="shared" si="59"/>
        <v>8082700</v>
      </c>
    </row>
    <row r="32" spans="1:114" s="50" customFormat="1" ht="12" customHeight="1">
      <c r="A32" s="53" t="s">
        <v>321</v>
      </c>
      <c r="B32" s="54" t="s">
        <v>389</v>
      </c>
      <c r="C32" s="53" t="s">
        <v>390</v>
      </c>
      <c r="D32" s="75">
        <f t="shared" si="6"/>
        <v>2485133</v>
      </c>
      <c r="E32" s="75">
        <f t="shared" si="7"/>
        <v>439911</v>
      </c>
      <c r="F32" s="75">
        <v>0</v>
      </c>
      <c r="G32" s="75">
        <v>0</v>
      </c>
      <c r="H32" s="75">
        <v>0</v>
      </c>
      <c r="I32" s="75">
        <v>324166</v>
      </c>
      <c r="J32" s="76" t="s">
        <v>324</v>
      </c>
      <c r="K32" s="75">
        <v>115745</v>
      </c>
      <c r="L32" s="75">
        <v>2045222</v>
      </c>
      <c r="M32" s="75">
        <f t="shared" si="8"/>
        <v>27283</v>
      </c>
      <c r="N32" s="75">
        <f t="shared" si="9"/>
        <v>1101</v>
      </c>
      <c r="O32" s="75">
        <v>0</v>
      </c>
      <c r="P32" s="75">
        <v>0</v>
      </c>
      <c r="Q32" s="75">
        <v>0</v>
      </c>
      <c r="R32" s="75">
        <v>1101</v>
      </c>
      <c r="S32" s="76" t="s">
        <v>324</v>
      </c>
      <c r="T32" s="75">
        <v>0</v>
      </c>
      <c r="U32" s="75">
        <v>26182</v>
      </c>
      <c r="V32" s="75">
        <f t="shared" si="10"/>
        <v>2512416</v>
      </c>
      <c r="W32" s="75">
        <f t="shared" si="11"/>
        <v>441012</v>
      </c>
      <c r="X32" s="75">
        <f t="shared" si="12"/>
        <v>0</v>
      </c>
      <c r="Y32" s="75">
        <f t="shared" si="13"/>
        <v>0</v>
      </c>
      <c r="Z32" s="75">
        <f t="shared" si="14"/>
        <v>0</v>
      </c>
      <c r="AA32" s="75">
        <f t="shared" si="15"/>
        <v>325267</v>
      </c>
      <c r="AB32" s="76" t="s">
        <v>324</v>
      </c>
      <c r="AC32" s="75">
        <f t="shared" si="16"/>
        <v>115745</v>
      </c>
      <c r="AD32" s="75">
        <f t="shared" si="17"/>
        <v>2071404</v>
      </c>
      <c r="AE32" s="75">
        <f t="shared" si="18"/>
        <v>258595</v>
      </c>
      <c r="AF32" s="75">
        <f t="shared" si="19"/>
        <v>258595</v>
      </c>
      <c r="AG32" s="75">
        <v>258595</v>
      </c>
      <c r="AH32" s="75">
        <v>0</v>
      </c>
      <c r="AI32" s="75">
        <v>0</v>
      </c>
      <c r="AJ32" s="75">
        <v>0</v>
      </c>
      <c r="AK32" s="75">
        <v>0</v>
      </c>
      <c r="AL32" s="75">
        <v>9351</v>
      </c>
      <c r="AM32" s="75">
        <f t="shared" si="20"/>
        <v>1842930</v>
      </c>
      <c r="AN32" s="75">
        <f t="shared" si="21"/>
        <v>222229</v>
      </c>
      <c r="AO32" s="75">
        <v>181455</v>
      </c>
      <c r="AP32" s="75">
        <v>10917</v>
      </c>
      <c r="AQ32" s="75">
        <v>29857</v>
      </c>
      <c r="AR32" s="75">
        <v>0</v>
      </c>
      <c r="AS32" s="75">
        <f t="shared" si="22"/>
        <v>342272</v>
      </c>
      <c r="AT32" s="75">
        <v>14880</v>
      </c>
      <c r="AU32" s="75">
        <v>327392</v>
      </c>
      <c r="AV32" s="75">
        <v>0</v>
      </c>
      <c r="AW32" s="75">
        <v>83</v>
      </c>
      <c r="AX32" s="75">
        <f t="shared" si="23"/>
        <v>1278346</v>
      </c>
      <c r="AY32" s="75">
        <v>742575</v>
      </c>
      <c r="AZ32" s="75">
        <v>535771</v>
      </c>
      <c r="BA32" s="75">
        <v>0</v>
      </c>
      <c r="BB32" s="75">
        <v>0</v>
      </c>
      <c r="BC32" s="75">
        <v>331574</v>
      </c>
      <c r="BD32" s="75">
        <v>0</v>
      </c>
      <c r="BE32" s="75">
        <v>42683</v>
      </c>
      <c r="BF32" s="75">
        <f t="shared" si="24"/>
        <v>2144208</v>
      </c>
      <c r="BG32" s="75">
        <f t="shared" si="25"/>
        <v>0</v>
      </c>
      <c r="BH32" s="75">
        <f t="shared" si="26"/>
        <v>0</v>
      </c>
      <c r="BI32" s="75">
        <v>0</v>
      </c>
      <c r="BJ32" s="75">
        <v>0</v>
      </c>
      <c r="BK32" s="75">
        <v>0</v>
      </c>
      <c r="BL32" s="75">
        <v>0</v>
      </c>
      <c r="BM32" s="75">
        <v>0</v>
      </c>
      <c r="BN32" s="75">
        <v>0</v>
      </c>
      <c r="BO32" s="75">
        <f t="shared" si="27"/>
        <v>27164</v>
      </c>
      <c r="BP32" s="75">
        <f t="shared" si="28"/>
        <v>8897</v>
      </c>
      <c r="BQ32" s="75">
        <v>8897</v>
      </c>
      <c r="BR32" s="75">
        <v>0</v>
      </c>
      <c r="BS32" s="75">
        <v>0</v>
      </c>
      <c r="BT32" s="75">
        <v>0</v>
      </c>
      <c r="BU32" s="75">
        <f t="shared" si="29"/>
        <v>4627</v>
      </c>
      <c r="BV32" s="75">
        <v>85</v>
      </c>
      <c r="BW32" s="75">
        <v>4542</v>
      </c>
      <c r="BX32" s="75">
        <v>0</v>
      </c>
      <c r="BY32" s="75">
        <v>0</v>
      </c>
      <c r="BZ32" s="75">
        <f t="shared" si="30"/>
        <v>13640</v>
      </c>
      <c r="CA32" s="75">
        <v>13640</v>
      </c>
      <c r="CB32" s="75">
        <v>0</v>
      </c>
      <c r="CC32" s="75">
        <v>0</v>
      </c>
      <c r="CD32" s="75">
        <v>0</v>
      </c>
      <c r="CE32" s="75">
        <v>0</v>
      </c>
      <c r="CF32" s="75">
        <v>0</v>
      </c>
      <c r="CG32" s="75">
        <v>119</v>
      </c>
      <c r="CH32" s="75">
        <f t="shared" si="31"/>
        <v>27283</v>
      </c>
      <c r="CI32" s="75">
        <f t="shared" si="32"/>
        <v>258595</v>
      </c>
      <c r="CJ32" s="75">
        <f t="shared" si="33"/>
        <v>258595</v>
      </c>
      <c r="CK32" s="75">
        <f t="shared" si="34"/>
        <v>258595</v>
      </c>
      <c r="CL32" s="75">
        <f t="shared" si="35"/>
        <v>0</v>
      </c>
      <c r="CM32" s="75">
        <f t="shared" si="36"/>
        <v>0</v>
      </c>
      <c r="CN32" s="75">
        <f t="shared" si="37"/>
        <v>0</v>
      </c>
      <c r="CO32" s="75">
        <f t="shared" si="38"/>
        <v>0</v>
      </c>
      <c r="CP32" s="75">
        <f t="shared" si="39"/>
        <v>9351</v>
      </c>
      <c r="CQ32" s="75">
        <f t="shared" si="40"/>
        <v>1870094</v>
      </c>
      <c r="CR32" s="75">
        <f t="shared" si="41"/>
        <v>231126</v>
      </c>
      <c r="CS32" s="75">
        <f t="shared" si="42"/>
        <v>190352</v>
      </c>
      <c r="CT32" s="75">
        <f t="shared" si="43"/>
        <v>10917</v>
      </c>
      <c r="CU32" s="75">
        <f t="shared" si="44"/>
        <v>29857</v>
      </c>
      <c r="CV32" s="75">
        <f t="shared" si="45"/>
        <v>0</v>
      </c>
      <c r="CW32" s="75">
        <f t="shared" si="46"/>
        <v>346899</v>
      </c>
      <c r="CX32" s="75">
        <f t="shared" si="47"/>
        <v>14965</v>
      </c>
      <c r="CY32" s="75">
        <f t="shared" si="48"/>
        <v>331934</v>
      </c>
      <c r="CZ32" s="75">
        <f t="shared" si="49"/>
        <v>0</v>
      </c>
      <c r="DA32" s="75">
        <f t="shared" si="50"/>
        <v>83</v>
      </c>
      <c r="DB32" s="75">
        <f t="shared" si="51"/>
        <v>1291986</v>
      </c>
      <c r="DC32" s="75">
        <f t="shared" si="52"/>
        <v>756215</v>
      </c>
      <c r="DD32" s="75">
        <f t="shared" si="53"/>
        <v>535771</v>
      </c>
      <c r="DE32" s="75">
        <f t="shared" si="54"/>
        <v>0</v>
      </c>
      <c r="DF32" s="75">
        <f t="shared" si="55"/>
        <v>0</v>
      </c>
      <c r="DG32" s="75">
        <f t="shared" si="56"/>
        <v>331574</v>
      </c>
      <c r="DH32" s="75">
        <f t="shared" si="57"/>
        <v>0</v>
      </c>
      <c r="DI32" s="75">
        <f t="shared" si="58"/>
        <v>42802</v>
      </c>
      <c r="DJ32" s="75">
        <f t="shared" si="59"/>
        <v>2171491</v>
      </c>
    </row>
    <row r="33" spans="1:114" s="50" customFormat="1" ht="12" customHeight="1">
      <c r="A33" s="53" t="s">
        <v>321</v>
      </c>
      <c r="B33" s="54" t="s">
        <v>391</v>
      </c>
      <c r="C33" s="53" t="s">
        <v>392</v>
      </c>
      <c r="D33" s="75">
        <f t="shared" si="6"/>
        <v>3429840</v>
      </c>
      <c r="E33" s="75">
        <f t="shared" si="7"/>
        <v>760936</v>
      </c>
      <c r="F33" s="75">
        <v>0</v>
      </c>
      <c r="G33" s="75">
        <v>60000</v>
      </c>
      <c r="H33" s="75">
        <v>0</v>
      </c>
      <c r="I33" s="75">
        <v>552572</v>
      </c>
      <c r="J33" s="76" t="s">
        <v>324</v>
      </c>
      <c r="K33" s="75">
        <v>148364</v>
      </c>
      <c r="L33" s="75">
        <v>2668904</v>
      </c>
      <c r="M33" s="75">
        <f t="shared" si="8"/>
        <v>29707</v>
      </c>
      <c r="N33" s="75">
        <f t="shared" si="9"/>
        <v>2872</v>
      </c>
      <c r="O33" s="75">
        <v>0</v>
      </c>
      <c r="P33" s="75">
        <v>0</v>
      </c>
      <c r="Q33" s="75">
        <v>0</v>
      </c>
      <c r="R33" s="75">
        <v>2872</v>
      </c>
      <c r="S33" s="76" t="s">
        <v>324</v>
      </c>
      <c r="T33" s="75">
        <v>0</v>
      </c>
      <c r="U33" s="75">
        <v>26835</v>
      </c>
      <c r="V33" s="75">
        <f t="shared" si="10"/>
        <v>3459547</v>
      </c>
      <c r="W33" s="75">
        <f t="shared" si="11"/>
        <v>763808</v>
      </c>
      <c r="X33" s="75">
        <f t="shared" si="12"/>
        <v>0</v>
      </c>
      <c r="Y33" s="75">
        <f t="shared" si="13"/>
        <v>60000</v>
      </c>
      <c r="Z33" s="75">
        <f t="shared" si="14"/>
        <v>0</v>
      </c>
      <c r="AA33" s="75">
        <f t="shared" si="15"/>
        <v>555444</v>
      </c>
      <c r="AB33" s="76" t="s">
        <v>324</v>
      </c>
      <c r="AC33" s="75">
        <f t="shared" si="16"/>
        <v>148364</v>
      </c>
      <c r="AD33" s="75">
        <f t="shared" si="17"/>
        <v>2695739</v>
      </c>
      <c r="AE33" s="75">
        <f t="shared" si="18"/>
        <v>640966</v>
      </c>
      <c r="AF33" s="75">
        <f t="shared" si="19"/>
        <v>640966</v>
      </c>
      <c r="AG33" s="75">
        <v>0</v>
      </c>
      <c r="AH33" s="75">
        <v>640966</v>
      </c>
      <c r="AI33" s="75">
        <v>0</v>
      </c>
      <c r="AJ33" s="75">
        <v>0</v>
      </c>
      <c r="AK33" s="75">
        <v>0</v>
      </c>
      <c r="AL33" s="75">
        <v>7154</v>
      </c>
      <c r="AM33" s="75">
        <f t="shared" si="20"/>
        <v>2526973</v>
      </c>
      <c r="AN33" s="75">
        <f t="shared" si="21"/>
        <v>373254</v>
      </c>
      <c r="AO33" s="75">
        <v>191179</v>
      </c>
      <c r="AP33" s="75">
        <v>154764</v>
      </c>
      <c r="AQ33" s="75">
        <v>27311</v>
      </c>
      <c r="AR33" s="75">
        <v>0</v>
      </c>
      <c r="AS33" s="75">
        <f t="shared" si="22"/>
        <v>110834</v>
      </c>
      <c r="AT33" s="75">
        <v>3621</v>
      </c>
      <c r="AU33" s="75">
        <v>107213</v>
      </c>
      <c r="AV33" s="75">
        <v>0</v>
      </c>
      <c r="AW33" s="75">
        <v>0</v>
      </c>
      <c r="AX33" s="75">
        <f t="shared" si="23"/>
        <v>2042885</v>
      </c>
      <c r="AY33" s="75">
        <v>1718672</v>
      </c>
      <c r="AZ33" s="75">
        <v>0</v>
      </c>
      <c r="BA33" s="75">
        <v>0</v>
      </c>
      <c r="BB33" s="75">
        <v>324213</v>
      </c>
      <c r="BC33" s="75">
        <v>254747</v>
      </c>
      <c r="BD33" s="75">
        <v>0</v>
      </c>
      <c r="BE33" s="75">
        <v>0</v>
      </c>
      <c r="BF33" s="75">
        <f t="shared" si="24"/>
        <v>3167939</v>
      </c>
      <c r="BG33" s="75">
        <f t="shared" si="25"/>
        <v>0</v>
      </c>
      <c r="BH33" s="75">
        <f t="shared" si="26"/>
        <v>0</v>
      </c>
      <c r="BI33" s="75">
        <v>0</v>
      </c>
      <c r="BJ33" s="75">
        <v>0</v>
      </c>
      <c r="BK33" s="75">
        <v>0</v>
      </c>
      <c r="BL33" s="75">
        <v>0</v>
      </c>
      <c r="BM33" s="75">
        <v>0</v>
      </c>
      <c r="BN33" s="75">
        <v>0</v>
      </c>
      <c r="BO33" s="75">
        <f t="shared" si="27"/>
        <v>18537</v>
      </c>
      <c r="BP33" s="75">
        <f t="shared" si="28"/>
        <v>9087</v>
      </c>
      <c r="BQ33" s="75">
        <v>9087</v>
      </c>
      <c r="BR33" s="75">
        <v>0</v>
      </c>
      <c r="BS33" s="75">
        <v>0</v>
      </c>
      <c r="BT33" s="75">
        <v>0</v>
      </c>
      <c r="BU33" s="75">
        <f t="shared" si="29"/>
        <v>0</v>
      </c>
      <c r="BV33" s="75">
        <v>0</v>
      </c>
      <c r="BW33" s="75">
        <v>0</v>
      </c>
      <c r="BX33" s="75">
        <v>0</v>
      </c>
      <c r="BY33" s="75">
        <v>0</v>
      </c>
      <c r="BZ33" s="75">
        <f t="shared" si="30"/>
        <v>9450</v>
      </c>
      <c r="CA33" s="75">
        <v>9450</v>
      </c>
      <c r="CB33" s="75">
        <v>0</v>
      </c>
      <c r="CC33" s="75">
        <v>0</v>
      </c>
      <c r="CD33" s="75">
        <v>0</v>
      </c>
      <c r="CE33" s="75">
        <v>11170</v>
      </c>
      <c r="CF33" s="75">
        <v>0</v>
      </c>
      <c r="CG33" s="75">
        <v>0</v>
      </c>
      <c r="CH33" s="75">
        <f t="shared" si="31"/>
        <v>18537</v>
      </c>
      <c r="CI33" s="75">
        <f t="shared" si="32"/>
        <v>640966</v>
      </c>
      <c r="CJ33" s="75">
        <f t="shared" si="33"/>
        <v>640966</v>
      </c>
      <c r="CK33" s="75">
        <f t="shared" si="34"/>
        <v>0</v>
      </c>
      <c r="CL33" s="75">
        <f t="shared" si="35"/>
        <v>640966</v>
      </c>
      <c r="CM33" s="75">
        <f t="shared" si="36"/>
        <v>0</v>
      </c>
      <c r="CN33" s="75">
        <f t="shared" si="37"/>
        <v>0</v>
      </c>
      <c r="CO33" s="75">
        <f t="shared" si="38"/>
        <v>0</v>
      </c>
      <c r="CP33" s="75">
        <f t="shared" si="39"/>
        <v>7154</v>
      </c>
      <c r="CQ33" s="75">
        <f t="shared" si="40"/>
        <v>2545510</v>
      </c>
      <c r="CR33" s="75">
        <f t="shared" si="41"/>
        <v>382341</v>
      </c>
      <c r="CS33" s="75">
        <f t="shared" si="42"/>
        <v>200266</v>
      </c>
      <c r="CT33" s="75">
        <f t="shared" si="43"/>
        <v>154764</v>
      </c>
      <c r="CU33" s="75">
        <f t="shared" si="44"/>
        <v>27311</v>
      </c>
      <c r="CV33" s="75">
        <f t="shared" si="45"/>
        <v>0</v>
      </c>
      <c r="CW33" s="75">
        <f t="shared" si="46"/>
        <v>110834</v>
      </c>
      <c r="CX33" s="75">
        <f t="shared" si="47"/>
        <v>3621</v>
      </c>
      <c r="CY33" s="75">
        <f t="shared" si="48"/>
        <v>107213</v>
      </c>
      <c r="CZ33" s="75">
        <f t="shared" si="49"/>
        <v>0</v>
      </c>
      <c r="DA33" s="75">
        <f t="shared" si="50"/>
        <v>0</v>
      </c>
      <c r="DB33" s="75">
        <f t="shared" si="51"/>
        <v>2052335</v>
      </c>
      <c r="DC33" s="75">
        <f t="shared" si="52"/>
        <v>1728122</v>
      </c>
      <c r="DD33" s="75">
        <f t="shared" si="53"/>
        <v>0</v>
      </c>
      <c r="DE33" s="75">
        <f t="shared" si="54"/>
        <v>0</v>
      </c>
      <c r="DF33" s="75">
        <f t="shared" si="55"/>
        <v>324213</v>
      </c>
      <c r="DG33" s="75">
        <f t="shared" si="56"/>
        <v>265917</v>
      </c>
      <c r="DH33" s="75">
        <f t="shared" si="57"/>
        <v>0</v>
      </c>
      <c r="DI33" s="75">
        <f t="shared" si="58"/>
        <v>0</v>
      </c>
      <c r="DJ33" s="75">
        <f t="shared" si="59"/>
        <v>3186476</v>
      </c>
    </row>
    <row r="34" spans="1:114" s="50" customFormat="1" ht="12" customHeight="1">
      <c r="A34" s="53" t="s">
        <v>321</v>
      </c>
      <c r="B34" s="54" t="s">
        <v>393</v>
      </c>
      <c r="C34" s="53" t="s">
        <v>394</v>
      </c>
      <c r="D34" s="75">
        <f t="shared" si="6"/>
        <v>2975156</v>
      </c>
      <c r="E34" s="75">
        <f t="shared" si="7"/>
        <v>861896</v>
      </c>
      <c r="F34" s="75">
        <v>0</v>
      </c>
      <c r="G34" s="75">
        <v>152172</v>
      </c>
      <c r="H34" s="75">
        <v>0</v>
      </c>
      <c r="I34" s="75">
        <v>669171</v>
      </c>
      <c r="J34" s="76" t="s">
        <v>324</v>
      </c>
      <c r="K34" s="75">
        <v>40553</v>
      </c>
      <c r="L34" s="75">
        <v>2113260</v>
      </c>
      <c r="M34" s="75">
        <f t="shared" si="8"/>
        <v>10950</v>
      </c>
      <c r="N34" s="75">
        <f t="shared" si="9"/>
        <v>4884</v>
      </c>
      <c r="O34" s="75">
        <v>0</v>
      </c>
      <c r="P34" s="75">
        <v>0</v>
      </c>
      <c r="Q34" s="75">
        <v>0</v>
      </c>
      <c r="R34" s="75">
        <v>4884</v>
      </c>
      <c r="S34" s="76" t="s">
        <v>324</v>
      </c>
      <c r="T34" s="75">
        <v>0</v>
      </c>
      <c r="U34" s="75">
        <v>6066</v>
      </c>
      <c r="V34" s="75">
        <f t="shared" si="10"/>
        <v>2986106</v>
      </c>
      <c r="W34" s="75">
        <f t="shared" si="11"/>
        <v>866780</v>
      </c>
      <c r="X34" s="75">
        <f t="shared" si="12"/>
        <v>0</v>
      </c>
      <c r="Y34" s="75">
        <f t="shared" si="13"/>
        <v>152172</v>
      </c>
      <c r="Z34" s="75">
        <f t="shared" si="14"/>
        <v>0</v>
      </c>
      <c r="AA34" s="75">
        <f t="shared" si="15"/>
        <v>674055</v>
      </c>
      <c r="AB34" s="76" t="s">
        <v>324</v>
      </c>
      <c r="AC34" s="75">
        <f t="shared" si="16"/>
        <v>40553</v>
      </c>
      <c r="AD34" s="75">
        <f t="shared" si="17"/>
        <v>2119326</v>
      </c>
      <c r="AE34" s="75">
        <f t="shared" si="18"/>
        <v>7186</v>
      </c>
      <c r="AF34" s="75">
        <f t="shared" si="19"/>
        <v>7186</v>
      </c>
      <c r="AG34" s="75">
        <v>0</v>
      </c>
      <c r="AH34" s="75">
        <v>7186</v>
      </c>
      <c r="AI34" s="75">
        <v>0</v>
      </c>
      <c r="AJ34" s="75">
        <v>0</v>
      </c>
      <c r="AK34" s="75">
        <v>0</v>
      </c>
      <c r="AL34" s="75">
        <v>66361</v>
      </c>
      <c r="AM34" s="75">
        <f t="shared" si="20"/>
        <v>1628362</v>
      </c>
      <c r="AN34" s="75">
        <f t="shared" si="21"/>
        <v>168908</v>
      </c>
      <c r="AO34" s="75">
        <v>121305</v>
      </c>
      <c r="AP34" s="75">
        <v>47603</v>
      </c>
      <c r="AQ34" s="75">
        <v>0</v>
      </c>
      <c r="AR34" s="75">
        <v>0</v>
      </c>
      <c r="AS34" s="75">
        <f t="shared" si="22"/>
        <v>171315</v>
      </c>
      <c r="AT34" s="75">
        <v>704</v>
      </c>
      <c r="AU34" s="75">
        <v>170611</v>
      </c>
      <c r="AV34" s="75">
        <v>0</v>
      </c>
      <c r="AW34" s="75">
        <v>0</v>
      </c>
      <c r="AX34" s="75">
        <f t="shared" si="23"/>
        <v>1288139</v>
      </c>
      <c r="AY34" s="75">
        <v>893558</v>
      </c>
      <c r="AZ34" s="75">
        <v>394581</v>
      </c>
      <c r="BA34" s="75">
        <v>0</v>
      </c>
      <c r="BB34" s="75">
        <v>0</v>
      </c>
      <c r="BC34" s="75">
        <v>470366</v>
      </c>
      <c r="BD34" s="75">
        <v>0</v>
      </c>
      <c r="BE34" s="75">
        <v>802881</v>
      </c>
      <c r="BF34" s="75">
        <f t="shared" si="24"/>
        <v>2438429</v>
      </c>
      <c r="BG34" s="75">
        <f t="shared" si="25"/>
        <v>0</v>
      </c>
      <c r="BH34" s="75">
        <f t="shared" si="26"/>
        <v>0</v>
      </c>
      <c r="BI34" s="75">
        <v>0</v>
      </c>
      <c r="BJ34" s="75">
        <v>0</v>
      </c>
      <c r="BK34" s="75">
        <v>0</v>
      </c>
      <c r="BL34" s="75">
        <v>0</v>
      </c>
      <c r="BM34" s="75">
        <v>0</v>
      </c>
      <c r="BN34" s="75">
        <v>0</v>
      </c>
      <c r="BO34" s="75">
        <f t="shared" si="27"/>
        <v>10196</v>
      </c>
      <c r="BP34" s="75">
        <f t="shared" si="28"/>
        <v>2100</v>
      </c>
      <c r="BQ34" s="75">
        <v>0</v>
      </c>
      <c r="BR34" s="75">
        <v>2100</v>
      </c>
      <c r="BS34" s="75">
        <v>0</v>
      </c>
      <c r="BT34" s="75">
        <v>0</v>
      </c>
      <c r="BU34" s="75">
        <f t="shared" si="29"/>
        <v>0</v>
      </c>
      <c r="BV34" s="75">
        <v>0</v>
      </c>
      <c r="BW34" s="75">
        <v>0</v>
      </c>
      <c r="BX34" s="75">
        <v>0</v>
      </c>
      <c r="BY34" s="75">
        <v>0</v>
      </c>
      <c r="BZ34" s="75">
        <f t="shared" si="30"/>
        <v>8096</v>
      </c>
      <c r="CA34" s="75">
        <v>8096</v>
      </c>
      <c r="CB34" s="75">
        <v>0</v>
      </c>
      <c r="CC34" s="75">
        <v>0</v>
      </c>
      <c r="CD34" s="75">
        <v>0</v>
      </c>
      <c r="CE34" s="75">
        <v>0</v>
      </c>
      <c r="CF34" s="75">
        <v>0</v>
      </c>
      <c r="CG34" s="75">
        <v>754</v>
      </c>
      <c r="CH34" s="75">
        <f t="shared" si="31"/>
        <v>10950</v>
      </c>
      <c r="CI34" s="75">
        <f t="shared" si="32"/>
        <v>7186</v>
      </c>
      <c r="CJ34" s="75">
        <f t="shared" si="33"/>
        <v>7186</v>
      </c>
      <c r="CK34" s="75">
        <f t="shared" si="34"/>
        <v>0</v>
      </c>
      <c r="CL34" s="75">
        <f t="shared" si="35"/>
        <v>7186</v>
      </c>
      <c r="CM34" s="75">
        <f t="shared" si="36"/>
        <v>0</v>
      </c>
      <c r="CN34" s="75">
        <f t="shared" si="37"/>
        <v>0</v>
      </c>
      <c r="CO34" s="75">
        <f t="shared" si="38"/>
        <v>0</v>
      </c>
      <c r="CP34" s="75">
        <f t="shared" si="39"/>
        <v>66361</v>
      </c>
      <c r="CQ34" s="75">
        <f t="shared" si="40"/>
        <v>1638558</v>
      </c>
      <c r="CR34" s="75">
        <f t="shared" si="41"/>
        <v>171008</v>
      </c>
      <c r="CS34" s="75">
        <f t="shared" si="42"/>
        <v>121305</v>
      </c>
      <c r="CT34" s="75">
        <f t="shared" si="43"/>
        <v>49703</v>
      </c>
      <c r="CU34" s="75">
        <f t="shared" si="44"/>
        <v>0</v>
      </c>
      <c r="CV34" s="75">
        <f t="shared" si="45"/>
        <v>0</v>
      </c>
      <c r="CW34" s="75">
        <f t="shared" si="46"/>
        <v>171315</v>
      </c>
      <c r="CX34" s="75">
        <f t="shared" si="47"/>
        <v>704</v>
      </c>
      <c r="CY34" s="75">
        <f t="shared" si="48"/>
        <v>170611</v>
      </c>
      <c r="CZ34" s="75">
        <f t="shared" si="49"/>
        <v>0</v>
      </c>
      <c r="DA34" s="75">
        <f t="shared" si="50"/>
        <v>0</v>
      </c>
      <c r="DB34" s="75">
        <f t="shared" si="51"/>
        <v>1296235</v>
      </c>
      <c r="DC34" s="75">
        <f t="shared" si="52"/>
        <v>901654</v>
      </c>
      <c r="DD34" s="75">
        <f t="shared" si="53"/>
        <v>394581</v>
      </c>
      <c r="DE34" s="75">
        <f t="shared" si="54"/>
        <v>0</v>
      </c>
      <c r="DF34" s="75">
        <f t="shared" si="55"/>
        <v>0</v>
      </c>
      <c r="DG34" s="75">
        <f t="shared" si="56"/>
        <v>470366</v>
      </c>
      <c r="DH34" s="75">
        <f t="shared" si="57"/>
        <v>0</v>
      </c>
      <c r="DI34" s="75">
        <f t="shared" si="58"/>
        <v>803635</v>
      </c>
      <c r="DJ34" s="75">
        <f t="shared" si="59"/>
        <v>2449379</v>
      </c>
    </row>
    <row r="35" spans="1:114" s="50" customFormat="1" ht="12" customHeight="1">
      <c r="A35" s="53" t="s">
        <v>321</v>
      </c>
      <c r="B35" s="54" t="s">
        <v>395</v>
      </c>
      <c r="C35" s="53" t="s">
        <v>396</v>
      </c>
      <c r="D35" s="75">
        <f t="shared" si="6"/>
        <v>2353676</v>
      </c>
      <c r="E35" s="75">
        <f t="shared" si="7"/>
        <v>472903</v>
      </c>
      <c r="F35" s="75">
        <v>0</v>
      </c>
      <c r="G35" s="75">
        <v>0</v>
      </c>
      <c r="H35" s="75">
        <v>0</v>
      </c>
      <c r="I35" s="75">
        <v>471938</v>
      </c>
      <c r="J35" s="76" t="s">
        <v>324</v>
      </c>
      <c r="K35" s="75">
        <v>965</v>
      </c>
      <c r="L35" s="75">
        <v>1880773</v>
      </c>
      <c r="M35" s="75">
        <f t="shared" si="8"/>
        <v>196012</v>
      </c>
      <c r="N35" s="75">
        <f t="shared" si="9"/>
        <v>36244</v>
      </c>
      <c r="O35" s="75">
        <v>1642</v>
      </c>
      <c r="P35" s="75">
        <v>1420</v>
      </c>
      <c r="Q35" s="75">
        <v>0</v>
      </c>
      <c r="R35" s="75">
        <v>18415</v>
      </c>
      <c r="S35" s="76" t="s">
        <v>324</v>
      </c>
      <c r="T35" s="75">
        <v>14767</v>
      </c>
      <c r="U35" s="75">
        <v>159768</v>
      </c>
      <c r="V35" s="75">
        <f t="shared" si="10"/>
        <v>2549688</v>
      </c>
      <c r="W35" s="75">
        <f t="shared" si="11"/>
        <v>509147</v>
      </c>
      <c r="X35" s="75">
        <f t="shared" si="12"/>
        <v>1642</v>
      </c>
      <c r="Y35" s="75">
        <f t="shared" si="13"/>
        <v>1420</v>
      </c>
      <c r="Z35" s="75">
        <f t="shared" si="14"/>
        <v>0</v>
      </c>
      <c r="AA35" s="75">
        <f t="shared" si="15"/>
        <v>490353</v>
      </c>
      <c r="AB35" s="76" t="s">
        <v>324</v>
      </c>
      <c r="AC35" s="75">
        <f t="shared" si="16"/>
        <v>15732</v>
      </c>
      <c r="AD35" s="75">
        <f t="shared" si="17"/>
        <v>2040541</v>
      </c>
      <c r="AE35" s="75">
        <f t="shared" si="18"/>
        <v>0</v>
      </c>
      <c r="AF35" s="75">
        <f t="shared" si="19"/>
        <v>0</v>
      </c>
      <c r="AG35" s="75"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6314</v>
      </c>
      <c r="AM35" s="75">
        <f t="shared" si="20"/>
        <v>1534062</v>
      </c>
      <c r="AN35" s="75">
        <f t="shared" si="21"/>
        <v>273936</v>
      </c>
      <c r="AO35" s="75">
        <v>107334</v>
      </c>
      <c r="AP35" s="75">
        <v>152129</v>
      </c>
      <c r="AQ35" s="75">
        <v>14473</v>
      </c>
      <c r="AR35" s="75">
        <v>0</v>
      </c>
      <c r="AS35" s="75">
        <f t="shared" si="22"/>
        <v>58850</v>
      </c>
      <c r="AT35" s="75">
        <v>7083</v>
      </c>
      <c r="AU35" s="75">
        <v>51767</v>
      </c>
      <c r="AV35" s="75">
        <v>0</v>
      </c>
      <c r="AW35" s="75">
        <v>0</v>
      </c>
      <c r="AX35" s="75">
        <f t="shared" si="23"/>
        <v>1198134</v>
      </c>
      <c r="AY35" s="75">
        <v>924223</v>
      </c>
      <c r="AZ35" s="75">
        <v>162780</v>
      </c>
      <c r="BA35" s="75">
        <v>0</v>
      </c>
      <c r="BB35" s="75">
        <v>111131</v>
      </c>
      <c r="BC35" s="75">
        <v>754403</v>
      </c>
      <c r="BD35" s="75">
        <v>3142</v>
      </c>
      <c r="BE35" s="75">
        <v>58897</v>
      </c>
      <c r="BF35" s="75">
        <f t="shared" si="24"/>
        <v>1592959</v>
      </c>
      <c r="BG35" s="75">
        <f t="shared" si="25"/>
        <v>0</v>
      </c>
      <c r="BH35" s="75">
        <f t="shared" si="26"/>
        <v>0</v>
      </c>
      <c r="BI35" s="75">
        <v>0</v>
      </c>
      <c r="BJ35" s="75">
        <v>0</v>
      </c>
      <c r="BK35" s="75">
        <v>0</v>
      </c>
      <c r="BL35" s="75">
        <v>0</v>
      </c>
      <c r="BM35" s="75">
        <v>0</v>
      </c>
      <c r="BN35" s="75">
        <v>0</v>
      </c>
      <c r="BO35" s="75">
        <f t="shared" si="27"/>
        <v>167580</v>
      </c>
      <c r="BP35" s="75">
        <f t="shared" si="28"/>
        <v>20496</v>
      </c>
      <c r="BQ35" s="75">
        <v>20496</v>
      </c>
      <c r="BR35" s="75">
        <v>0</v>
      </c>
      <c r="BS35" s="75">
        <v>0</v>
      </c>
      <c r="BT35" s="75">
        <v>0</v>
      </c>
      <c r="BU35" s="75">
        <f t="shared" si="29"/>
        <v>0</v>
      </c>
      <c r="BV35" s="75">
        <v>0</v>
      </c>
      <c r="BW35" s="75">
        <v>0</v>
      </c>
      <c r="BX35" s="75">
        <v>0</v>
      </c>
      <c r="BY35" s="75">
        <v>0</v>
      </c>
      <c r="BZ35" s="75">
        <f t="shared" si="30"/>
        <v>147084</v>
      </c>
      <c r="CA35" s="75">
        <v>55859</v>
      </c>
      <c r="CB35" s="75">
        <v>91225</v>
      </c>
      <c r="CC35" s="75">
        <v>0</v>
      </c>
      <c r="CD35" s="75">
        <v>0</v>
      </c>
      <c r="CE35" s="75">
        <v>0</v>
      </c>
      <c r="CF35" s="75">
        <v>0</v>
      </c>
      <c r="CG35" s="75">
        <v>28432</v>
      </c>
      <c r="CH35" s="75">
        <f t="shared" si="31"/>
        <v>196012</v>
      </c>
      <c r="CI35" s="75">
        <f t="shared" si="32"/>
        <v>0</v>
      </c>
      <c r="CJ35" s="75">
        <f t="shared" si="33"/>
        <v>0</v>
      </c>
      <c r="CK35" s="75">
        <f t="shared" si="34"/>
        <v>0</v>
      </c>
      <c r="CL35" s="75">
        <f t="shared" si="35"/>
        <v>0</v>
      </c>
      <c r="CM35" s="75">
        <f t="shared" si="36"/>
        <v>0</v>
      </c>
      <c r="CN35" s="75">
        <f t="shared" si="37"/>
        <v>0</v>
      </c>
      <c r="CO35" s="75">
        <f t="shared" si="38"/>
        <v>0</v>
      </c>
      <c r="CP35" s="75">
        <f t="shared" si="39"/>
        <v>6314</v>
      </c>
      <c r="CQ35" s="75">
        <f t="shared" si="40"/>
        <v>1701642</v>
      </c>
      <c r="CR35" s="75">
        <f t="shared" si="41"/>
        <v>294432</v>
      </c>
      <c r="CS35" s="75">
        <f t="shared" si="42"/>
        <v>127830</v>
      </c>
      <c r="CT35" s="75">
        <f t="shared" si="43"/>
        <v>152129</v>
      </c>
      <c r="CU35" s="75">
        <f t="shared" si="44"/>
        <v>14473</v>
      </c>
      <c r="CV35" s="75">
        <f t="shared" si="45"/>
        <v>0</v>
      </c>
      <c r="CW35" s="75">
        <f t="shared" si="46"/>
        <v>58850</v>
      </c>
      <c r="CX35" s="75">
        <f t="shared" si="47"/>
        <v>7083</v>
      </c>
      <c r="CY35" s="75">
        <f t="shared" si="48"/>
        <v>51767</v>
      </c>
      <c r="CZ35" s="75">
        <f t="shared" si="49"/>
        <v>0</v>
      </c>
      <c r="DA35" s="75">
        <f t="shared" si="50"/>
        <v>0</v>
      </c>
      <c r="DB35" s="75">
        <f t="shared" si="51"/>
        <v>1345218</v>
      </c>
      <c r="DC35" s="75">
        <f t="shared" si="52"/>
        <v>980082</v>
      </c>
      <c r="DD35" s="75">
        <f t="shared" si="53"/>
        <v>254005</v>
      </c>
      <c r="DE35" s="75">
        <f t="shared" si="54"/>
        <v>0</v>
      </c>
      <c r="DF35" s="75">
        <f t="shared" si="55"/>
        <v>111131</v>
      </c>
      <c r="DG35" s="75">
        <f t="shared" si="56"/>
        <v>754403</v>
      </c>
      <c r="DH35" s="75">
        <f t="shared" si="57"/>
        <v>3142</v>
      </c>
      <c r="DI35" s="75">
        <f t="shared" si="58"/>
        <v>87329</v>
      </c>
      <c r="DJ35" s="75">
        <f t="shared" si="59"/>
        <v>1788971</v>
      </c>
    </row>
    <row r="36" spans="1:114" s="50" customFormat="1" ht="12" customHeight="1">
      <c r="A36" s="53" t="s">
        <v>321</v>
      </c>
      <c r="B36" s="54" t="s">
        <v>397</v>
      </c>
      <c r="C36" s="53" t="s">
        <v>398</v>
      </c>
      <c r="D36" s="75">
        <f t="shared" si="6"/>
        <v>3046947</v>
      </c>
      <c r="E36" s="75">
        <f t="shared" si="7"/>
        <v>1457578</v>
      </c>
      <c r="F36" s="75"/>
      <c r="G36" s="75">
        <v>214996</v>
      </c>
      <c r="H36" s="75">
        <v>0</v>
      </c>
      <c r="I36" s="75">
        <v>951882</v>
      </c>
      <c r="J36" s="76" t="s">
        <v>324</v>
      </c>
      <c r="K36" s="75">
        <v>290700</v>
      </c>
      <c r="L36" s="75">
        <v>1589369</v>
      </c>
      <c r="M36" s="75">
        <f t="shared" si="8"/>
        <v>35052</v>
      </c>
      <c r="N36" s="75">
        <f t="shared" si="9"/>
        <v>9560</v>
      </c>
      <c r="O36" s="75">
        <v>0</v>
      </c>
      <c r="P36" s="75">
        <v>0</v>
      </c>
      <c r="Q36" s="75">
        <v>0</v>
      </c>
      <c r="R36" s="75">
        <v>9560</v>
      </c>
      <c r="S36" s="76" t="s">
        <v>324</v>
      </c>
      <c r="T36" s="75">
        <v>0</v>
      </c>
      <c r="U36" s="75">
        <v>25492</v>
      </c>
      <c r="V36" s="75">
        <f t="shared" si="10"/>
        <v>3081999</v>
      </c>
      <c r="W36" s="75">
        <f t="shared" si="11"/>
        <v>1467138</v>
      </c>
      <c r="X36" s="75">
        <f t="shared" si="12"/>
        <v>0</v>
      </c>
      <c r="Y36" s="75">
        <f t="shared" si="13"/>
        <v>214996</v>
      </c>
      <c r="Z36" s="75">
        <f t="shared" si="14"/>
        <v>0</v>
      </c>
      <c r="AA36" s="75">
        <f t="shared" si="15"/>
        <v>961442</v>
      </c>
      <c r="AB36" s="76" t="s">
        <v>324</v>
      </c>
      <c r="AC36" s="75">
        <f t="shared" si="16"/>
        <v>290700</v>
      </c>
      <c r="AD36" s="75">
        <f t="shared" si="17"/>
        <v>1614861</v>
      </c>
      <c r="AE36" s="75">
        <f t="shared" si="18"/>
        <v>0</v>
      </c>
      <c r="AF36" s="75">
        <f t="shared" si="19"/>
        <v>0</v>
      </c>
      <c r="AG36" s="75">
        <v>0</v>
      </c>
      <c r="AH36" s="75">
        <v>0</v>
      </c>
      <c r="AI36" s="75">
        <v>0</v>
      </c>
      <c r="AJ36" s="75">
        <v>0</v>
      </c>
      <c r="AK36" s="75">
        <v>0</v>
      </c>
      <c r="AL36" s="75">
        <v>6418</v>
      </c>
      <c r="AM36" s="75">
        <f t="shared" si="20"/>
        <v>1776574</v>
      </c>
      <c r="AN36" s="75">
        <f t="shared" si="21"/>
        <v>298589</v>
      </c>
      <c r="AO36" s="75">
        <v>178005</v>
      </c>
      <c r="AP36" s="75">
        <v>103358</v>
      </c>
      <c r="AQ36" s="75">
        <v>17226</v>
      </c>
      <c r="AR36" s="75">
        <v>0</v>
      </c>
      <c r="AS36" s="75">
        <f t="shared" si="22"/>
        <v>5585</v>
      </c>
      <c r="AT36" s="75">
        <v>5585</v>
      </c>
      <c r="AU36" s="75">
        <v>0</v>
      </c>
      <c r="AV36" s="75">
        <v>0</v>
      </c>
      <c r="AW36" s="75">
        <v>0</v>
      </c>
      <c r="AX36" s="75">
        <f t="shared" si="23"/>
        <v>1472400</v>
      </c>
      <c r="AY36" s="75">
        <v>1204102</v>
      </c>
      <c r="AZ36" s="75">
        <v>268298</v>
      </c>
      <c r="BA36" s="75">
        <v>0</v>
      </c>
      <c r="BB36" s="75">
        <v>0</v>
      </c>
      <c r="BC36" s="75">
        <v>1263955</v>
      </c>
      <c r="BD36" s="75"/>
      <c r="BE36" s="75">
        <v>0</v>
      </c>
      <c r="BF36" s="75">
        <f t="shared" si="24"/>
        <v>1776574</v>
      </c>
      <c r="BG36" s="75">
        <f t="shared" si="25"/>
        <v>0</v>
      </c>
      <c r="BH36" s="75">
        <f t="shared" si="26"/>
        <v>0</v>
      </c>
      <c r="BI36" s="75">
        <v>0</v>
      </c>
      <c r="BJ36" s="75">
        <v>0</v>
      </c>
      <c r="BK36" s="75">
        <v>0</v>
      </c>
      <c r="BL36" s="75">
        <v>0</v>
      </c>
      <c r="BM36" s="75">
        <v>0</v>
      </c>
      <c r="BN36" s="75">
        <v>0</v>
      </c>
      <c r="BO36" s="75">
        <f t="shared" si="27"/>
        <v>35052</v>
      </c>
      <c r="BP36" s="75">
        <f t="shared" si="28"/>
        <v>22969</v>
      </c>
      <c r="BQ36" s="75">
        <v>22969</v>
      </c>
      <c r="BR36" s="75">
        <v>0</v>
      </c>
      <c r="BS36" s="75">
        <v>0</v>
      </c>
      <c r="BT36" s="75">
        <v>0</v>
      </c>
      <c r="BU36" s="75">
        <f t="shared" si="29"/>
        <v>0</v>
      </c>
      <c r="BV36" s="75">
        <v>0</v>
      </c>
      <c r="BW36" s="75">
        <v>0</v>
      </c>
      <c r="BX36" s="75">
        <v>0</v>
      </c>
      <c r="BY36" s="75">
        <v>0</v>
      </c>
      <c r="BZ36" s="75">
        <f t="shared" si="30"/>
        <v>12083</v>
      </c>
      <c r="CA36" s="75">
        <v>12083</v>
      </c>
      <c r="CB36" s="75">
        <v>0</v>
      </c>
      <c r="CC36" s="75">
        <v>0</v>
      </c>
      <c r="CD36" s="75">
        <v>0</v>
      </c>
      <c r="CE36" s="75">
        <v>0</v>
      </c>
      <c r="CF36" s="75"/>
      <c r="CG36" s="75">
        <v>0</v>
      </c>
      <c r="CH36" s="75">
        <f t="shared" si="31"/>
        <v>35052</v>
      </c>
      <c r="CI36" s="75">
        <f t="shared" si="32"/>
        <v>0</v>
      </c>
      <c r="CJ36" s="75">
        <f t="shared" si="33"/>
        <v>0</v>
      </c>
      <c r="CK36" s="75">
        <f t="shared" si="34"/>
        <v>0</v>
      </c>
      <c r="CL36" s="75">
        <f t="shared" si="35"/>
        <v>0</v>
      </c>
      <c r="CM36" s="75">
        <f t="shared" si="36"/>
        <v>0</v>
      </c>
      <c r="CN36" s="75">
        <f t="shared" si="37"/>
        <v>0</v>
      </c>
      <c r="CO36" s="75">
        <f t="shared" si="38"/>
        <v>0</v>
      </c>
      <c r="CP36" s="75">
        <f t="shared" si="39"/>
        <v>6418</v>
      </c>
      <c r="CQ36" s="75">
        <f t="shared" si="40"/>
        <v>1811626</v>
      </c>
      <c r="CR36" s="75">
        <f t="shared" si="41"/>
        <v>321558</v>
      </c>
      <c r="CS36" s="75">
        <f t="shared" si="42"/>
        <v>200974</v>
      </c>
      <c r="CT36" s="75">
        <f t="shared" si="43"/>
        <v>103358</v>
      </c>
      <c r="CU36" s="75">
        <f t="shared" si="44"/>
        <v>17226</v>
      </c>
      <c r="CV36" s="75">
        <f t="shared" si="45"/>
        <v>0</v>
      </c>
      <c r="CW36" s="75">
        <f t="shared" si="46"/>
        <v>5585</v>
      </c>
      <c r="CX36" s="75">
        <f t="shared" si="47"/>
        <v>5585</v>
      </c>
      <c r="CY36" s="75">
        <f t="shared" si="48"/>
        <v>0</v>
      </c>
      <c r="CZ36" s="75">
        <f t="shared" si="49"/>
        <v>0</v>
      </c>
      <c r="DA36" s="75">
        <f t="shared" si="50"/>
        <v>0</v>
      </c>
      <c r="DB36" s="75">
        <f t="shared" si="51"/>
        <v>1484483</v>
      </c>
      <c r="DC36" s="75">
        <f t="shared" si="52"/>
        <v>1216185</v>
      </c>
      <c r="DD36" s="75">
        <f t="shared" si="53"/>
        <v>268298</v>
      </c>
      <c r="DE36" s="75">
        <f t="shared" si="54"/>
        <v>0</v>
      </c>
      <c r="DF36" s="75">
        <f t="shared" si="55"/>
        <v>0</v>
      </c>
      <c r="DG36" s="75">
        <f t="shared" si="56"/>
        <v>1263955</v>
      </c>
      <c r="DH36" s="75">
        <f t="shared" si="57"/>
        <v>0</v>
      </c>
      <c r="DI36" s="75">
        <f t="shared" si="58"/>
        <v>0</v>
      </c>
      <c r="DJ36" s="75">
        <f t="shared" si="59"/>
        <v>1811626</v>
      </c>
    </row>
    <row r="37" spans="1:114" s="50" customFormat="1" ht="12" customHeight="1">
      <c r="A37" s="53" t="s">
        <v>321</v>
      </c>
      <c r="B37" s="54" t="s">
        <v>399</v>
      </c>
      <c r="C37" s="53" t="s">
        <v>400</v>
      </c>
      <c r="D37" s="75">
        <f t="shared" si="6"/>
        <v>1901739</v>
      </c>
      <c r="E37" s="75">
        <f t="shared" si="7"/>
        <v>505139</v>
      </c>
      <c r="F37" s="75">
        <v>0</v>
      </c>
      <c r="G37" s="75">
        <v>0</v>
      </c>
      <c r="H37" s="75">
        <v>0</v>
      </c>
      <c r="I37" s="75">
        <v>402959</v>
      </c>
      <c r="J37" s="76" t="s">
        <v>324</v>
      </c>
      <c r="K37" s="75">
        <v>102180</v>
      </c>
      <c r="L37" s="75">
        <v>1396600</v>
      </c>
      <c r="M37" s="75">
        <f t="shared" si="8"/>
        <v>50154</v>
      </c>
      <c r="N37" s="75">
        <f t="shared" si="9"/>
        <v>6337</v>
      </c>
      <c r="O37" s="75">
        <v>0</v>
      </c>
      <c r="P37" s="75">
        <v>0</v>
      </c>
      <c r="Q37" s="75">
        <v>0</v>
      </c>
      <c r="R37" s="75">
        <v>6337</v>
      </c>
      <c r="S37" s="76" t="s">
        <v>324</v>
      </c>
      <c r="T37" s="75">
        <v>0</v>
      </c>
      <c r="U37" s="75">
        <v>43817</v>
      </c>
      <c r="V37" s="75">
        <f t="shared" si="10"/>
        <v>1951893</v>
      </c>
      <c r="W37" s="75">
        <f t="shared" si="11"/>
        <v>511476</v>
      </c>
      <c r="X37" s="75">
        <f t="shared" si="12"/>
        <v>0</v>
      </c>
      <c r="Y37" s="75">
        <f t="shared" si="13"/>
        <v>0</v>
      </c>
      <c r="Z37" s="75">
        <f t="shared" si="14"/>
        <v>0</v>
      </c>
      <c r="AA37" s="75">
        <f t="shared" si="15"/>
        <v>409296</v>
      </c>
      <c r="AB37" s="76" t="s">
        <v>324</v>
      </c>
      <c r="AC37" s="75">
        <f t="shared" si="16"/>
        <v>102180</v>
      </c>
      <c r="AD37" s="75">
        <f t="shared" si="17"/>
        <v>1440417</v>
      </c>
      <c r="AE37" s="75">
        <f t="shared" si="18"/>
        <v>0</v>
      </c>
      <c r="AF37" s="75">
        <f t="shared" si="19"/>
        <v>0</v>
      </c>
      <c r="AG37" s="75">
        <v>0</v>
      </c>
      <c r="AH37" s="75">
        <v>0</v>
      </c>
      <c r="AI37" s="75">
        <v>0</v>
      </c>
      <c r="AJ37" s="75">
        <v>0</v>
      </c>
      <c r="AK37" s="75">
        <v>0</v>
      </c>
      <c r="AL37" s="75">
        <v>5025</v>
      </c>
      <c r="AM37" s="75">
        <f t="shared" si="20"/>
        <v>1565893</v>
      </c>
      <c r="AN37" s="75">
        <f t="shared" si="21"/>
        <v>264661</v>
      </c>
      <c r="AO37" s="75">
        <v>112703</v>
      </c>
      <c r="AP37" s="75">
        <v>102508</v>
      </c>
      <c r="AQ37" s="75">
        <v>49450</v>
      </c>
      <c r="AR37" s="75">
        <v>0</v>
      </c>
      <c r="AS37" s="75">
        <f t="shared" si="22"/>
        <v>242909</v>
      </c>
      <c r="AT37" s="75">
        <v>10767</v>
      </c>
      <c r="AU37" s="75">
        <v>232142</v>
      </c>
      <c r="AV37" s="75"/>
      <c r="AW37" s="75">
        <v>0</v>
      </c>
      <c r="AX37" s="75">
        <f t="shared" si="23"/>
        <v>1058323</v>
      </c>
      <c r="AY37" s="75">
        <v>558171</v>
      </c>
      <c r="AZ37" s="75">
        <v>390840</v>
      </c>
      <c r="BA37" s="75">
        <v>109312</v>
      </c>
      <c r="BB37" s="75">
        <v>0</v>
      </c>
      <c r="BC37" s="75">
        <v>181429</v>
      </c>
      <c r="BD37" s="75">
        <v>0</v>
      </c>
      <c r="BE37" s="75">
        <v>149392</v>
      </c>
      <c r="BF37" s="75">
        <f t="shared" si="24"/>
        <v>1715285</v>
      </c>
      <c r="BG37" s="75">
        <f t="shared" si="25"/>
        <v>0</v>
      </c>
      <c r="BH37" s="75">
        <f t="shared" si="26"/>
        <v>0</v>
      </c>
      <c r="BI37" s="75">
        <v>0</v>
      </c>
      <c r="BJ37" s="75">
        <v>0</v>
      </c>
      <c r="BK37" s="75">
        <v>0</v>
      </c>
      <c r="BL37" s="75">
        <v>0</v>
      </c>
      <c r="BM37" s="75">
        <v>0</v>
      </c>
      <c r="BN37" s="75">
        <v>0</v>
      </c>
      <c r="BO37" s="75">
        <f t="shared" si="27"/>
        <v>49505</v>
      </c>
      <c r="BP37" s="75">
        <f t="shared" si="28"/>
        <v>9590</v>
      </c>
      <c r="BQ37" s="75">
        <v>0</v>
      </c>
      <c r="BR37" s="75">
        <v>9590</v>
      </c>
      <c r="BS37" s="75">
        <v>0</v>
      </c>
      <c r="BT37" s="75">
        <v>0</v>
      </c>
      <c r="BU37" s="75">
        <f t="shared" si="29"/>
        <v>39915</v>
      </c>
      <c r="BV37" s="75">
        <v>34272</v>
      </c>
      <c r="BW37" s="75">
        <v>5643</v>
      </c>
      <c r="BX37" s="75">
        <v>0</v>
      </c>
      <c r="BY37" s="75">
        <v>0</v>
      </c>
      <c r="BZ37" s="75">
        <f t="shared" si="30"/>
        <v>0</v>
      </c>
      <c r="CA37" s="75">
        <v>0</v>
      </c>
      <c r="CB37" s="75">
        <v>0</v>
      </c>
      <c r="CC37" s="75">
        <v>0</v>
      </c>
      <c r="CD37" s="75">
        <v>0</v>
      </c>
      <c r="CE37" s="75">
        <v>0</v>
      </c>
      <c r="CF37" s="75">
        <v>0</v>
      </c>
      <c r="CG37" s="75">
        <v>649</v>
      </c>
      <c r="CH37" s="75">
        <f t="shared" si="31"/>
        <v>50154</v>
      </c>
      <c r="CI37" s="75">
        <f t="shared" si="32"/>
        <v>0</v>
      </c>
      <c r="CJ37" s="75">
        <f t="shared" si="33"/>
        <v>0</v>
      </c>
      <c r="CK37" s="75">
        <f t="shared" si="34"/>
        <v>0</v>
      </c>
      <c r="CL37" s="75">
        <f t="shared" si="35"/>
        <v>0</v>
      </c>
      <c r="CM37" s="75">
        <f t="shared" si="36"/>
        <v>0</v>
      </c>
      <c r="CN37" s="75">
        <f t="shared" si="37"/>
        <v>0</v>
      </c>
      <c r="CO37" s="75">
        <f t="shared" si="38"/>
        <v>0</v>
      </c>
      <c r="CP37" s="75">
        <f t="shared" si="39"/>
        <v>5025</v>
      </c>
      <c r="CQ37" s="75">
        <f t="shared" si="40"/>
        <v>1615398</v>
      </c>
      <c r="CR37" s="75">
        <f t="shared" si="41"/>
        <v>274251</v>
      </c>
      <c r="CS37" s="75">
        <f t="shared" si="42"/>
        <v>112703</v>
      </c>
      <c r="CT37" s="75">
        <f t="shared" si="43"/>
        <v>112098</v>
      </c>
      <c r="CU37" s="75">
        <f t="shared" si="44"/>
        <v>49450</v>
      </c>
      <c r="CV37" s="75">
        <f t="shared" si="45"/>
        <v>0</v>
      </c>
      <c r="CW37" s="75">
        <f t="shared" si="46"/>
        <v>282824</v>
      </c>
      <c r="CX37" s="75">
        <f t="shared" si="47"/>
        <v>45039</v>
      </c>
      <c r="CY37" s="75">
        <f t="shared" si="48"/>
        <v>237785</v>
      </c>
      <c r="CZ37" s="75">
        <f t="shared" si="49"/>
        <v>0</v>
      </c>
      <c r="DA37" s="75">
        <f t="shared" si="50"/>
        <v>0</v>
      </c>
      <c r="DB37" s="75">
        <f t="shared" si="51"/>
        <v>1058323</v>
      </c>
      <c r="DC37" s="75">
        <f t="shared" si="52"/>
        <v>558171</v>
      </c>
      <c r="DD37" s="75">
        <f t="shared" si="53"/>
        <v>390840</v>
      </c>
      <c r="DE37" s="75">
        <f t="shared" si="54"/>
        <v>109312</v>
      </c>
      <c r="DF37" s="75">
        <f t="shared" si="55"/>
        <v>0</v>
      </c>
      <c r="DG37" s="75">
        <f t="shared" si="56"/>
        <v>181429</v>
      </c>
      <c r="DH37" s="75">
        <f t="shared" si="57"/>
        <v>0</v>
      </c>
      <c r="DI37" s="75">
        <f t="shared" si="58"/>
        <v>150041</v>
      </c>
      <c r="DJ37" s="75">
        <f t="shared" si="59"/>
        <v>1765439</v>
      </c>
    </row>
    <row r="38" spans="1:114" s="50" customFormat="1" ht="12" customHeight="1">
      <c r="A38" s="53" t="s">
        <v>321</v>
      </c>
      <c r="B38" s="54" t="s">
        <v>401</v>
      </c>
      <c r="C38" s="53" t="s">
        <v>402</v>
      </c>
      <c r="D38" s="75">
        <f t="shared" si="6"/>
        <v>3936330</v>
      </c>
      <c r="E38" s="75">
        <f t="shared" si="7"/>
        <v>718483</v>
      </c>
      <c r="F38" s="75">
        <v>0</v>
      </c>
      <c r="G38" s="75">
        <v>0</v>
      </c>
      <c r="H38" s="75">
        <v>0</v>
      </c>
      <c r="I38" s="75">
        <v>718483</v>
      </c>
      <c r="J38" s="76" t="s">
        <v>324</v>
      </c>
      <c r="K38" s="75">
        <v>0</v>
      </c>
      <c r="L38" s="75">
        <v>3217847</v>
      </c>
      <c r="M38" s="75">
        <f t="shared" si="8"/>
        <v>24559</v>
      </c>
      <c r="N38" s="75">
        <f t="shared" si="9"/>
        <v>6631</v>
      </c>
      <c r="O38" s="75">
        <v>0</v>
      </c>
      <c r="P38" s="75">
        <v>0</v>
      </c>
      <c r="Q38" s="75">
        <v>0</v>
      </c>
      <c r="R38" s="75">
        <v>6631</v>
      </c>
      <c r="S38" s="76" t="s">
        <v>324</v>
      </c>
      <c r="T38" s="75">
        <v>0</v>
      </c>
      <c r="U38" s="75">
        <v>17928</v>
      </c>
      <c r="V38" s="75">
        <f t="shared" si="10"/>
        <v>3960889</v>
      </c>
      <c r="W38" s="75">
        <f t="shared" si="11"/>
        <v>725114</v>
      </c>
      <c r="X38" s="75">
        <f t="shared" si="12"/>
        <v>0</v>
      </c>
      <c r="Y38" s="75">
        <f t="shared" si="13"/>
        <v>0</v>
      </c>
      <c r="Z38" s="75">
        <f t="shared" si="14"/>
        <v>0</v>
      </c>
      <c r="AA38" s="75">
        <f t="shared" si="15"/>
        <v>725114</v>
      </c>
      <c r="AB38" s="76" t="s">
        <v>324</v>
      </c>
      <c r="AC38" s="75">
        <f t="shared" si="16"/>
        <v>0</v>
      </c>
      <c r="AD38" s="75">
        <f t="shared" si="17"/>
        <v>3235775</v>
      </c>
      <c r="AE38" s="75">
        <f t="shared" si="18"/>
        <v>0</v>
      </c>
      <c r="AF38" s="75">
        <f t="shared" si="19"/>
        <v>0</v>
      </c>
      <c r="AG38" s="75">
        <v>0</v>
      </c>
      <c r="AH38" s="75">
        <v>0</v>
      </c>
      <c r="AI38" s="75">
        <v>0</v>
      </c>
      <c r="AJ38" s="75">
        <v>0</v>
      </c>
      <c r="AK38" s="75">
        <v>0</v>
      </c>
      <c r="AL38" s="75">
        <v>65335</v>
      </c>
      <c r="AM38" s="75">
        <f t="shared" si="20"/>
        <v>3341909</v>
      </c>
      <c r="AN38" s="75">
        <f t="shared" si="21"/>
        <v>334718</v>
      </c>
      <c r="AO38" s="75">
        <v>164170</v>
      </c>
      <c r="AP38" s="75">
        <v>170548</v>
      </c>
      <c r="AQ38" s="75">
        <v>0</v>
      </c>
      <c r="AR38" s="75">
        <v>0</v>
      </c>
      <c r="AS38" s="75">
        <f t="shared" si="22"/>
        <v>0</v>
      </c>
      <c r="AT38" s="75">
        <v>0</v>
      </c>
      <c r="AU38" s="75">
        <v>0</v>
      </c>
      <c r="AV38" s="75">
        <v>0</v>
      </c>
      <c r="AW38" s="75">
        <v>0</v>
      </c>
      <c r="AX38" s="75">
        <f t="shared" si="23"/>
        <v>3007191</v>
      </c>
      <c r="AY38" s="75">
        <v>1481286</v>
      </c>
      <c r="AZ38" s="75">
        <v>1436559</v>
      </c>
      <c r="BA38" s="75">
        <v>0</v>
      </c>
      <c r="BB38" s="75">
        <v>89346</v>
      </c>
      <c r="BC38" s="75">
        <v>529086</v>
      </c>
      <c r="BD38" s="75">
        <v>0</v>
      </c>
      <c r="BE38" s="75">
        <v>0</v>
      </c>
      <c r="BF38" s="75">
        <f t="shared" si="24"/>
        <v>3341909</v>
      </c>
      <c r="BG38" s="75">
        <f t="shared" si="25"/>
        <v>0</v>
      </c>
      <c r="BH38" s="75">
        <f t="shared" si="26"/>
        <v>0</v>
      </c>
      <c r="BI38" s="75">
        <v>0</v>
      </c>
      <c r="BJ38" s="75">
        <v>0</v>
      </c>
      <c r="BK38" s="75">
        <v>0</v>
      </c>
      <c r="BL38" s="75">
        <v>0</v>
      </c>
      <c r="BM38" s="75">
        <v>0</v>
      </c>
      <c r="BN38" s="75">
        <v>0</v>
      </c>
      <c r="BO38" s="75">
        <f t="shared" si="27"/>
        <v>24559</v>
      </c>
      <c r="BP38" s="75">
        <f t="shared" si="28"/>
        <v>0</v>
      </c>
      <c r="BQ38" s="75">
        <v>0</v>
      </c>
      <c r="BR38" s="75">
        <v>0</v>
      </c>
      <c r="BS38" s="75">
        <v>0</v>
      </c>
      <c r="BT38" s="75">
        <v>0</v>
      </c>
      <c r="BU38" s="75">
        <f t="shared" si="29"/>
        <v>0</v>
      </c>
      <c r="BV38" s="75">
        <v>0</v>
      </c>
      <c r="BW38" s="75">
        <v>0</v>
      </c>
      <c r="BX38" s="75">
        <v>0</v>
      </c>
      <c r="BY38" s="75">
        <v>0</v>
      </c>
      <c r="BZ38" s="75">
        <f t="shared" si="30"/>
        <v>24559</v>
      </c>
      <c r="CA38" s="75">
        <v>22098</v>
      </c>
      <c r="CB38" s="75">
        <v>0</v>
      </c>
      <c r="CC38" s="75">
        <v>0</v>
      </c>
      <c r="CD38" s="75">
        <v>2461</v>
      </c>
      <c r="CE38" s="75">
        <v>0</v>
      </c>
      <c r="CF38" s="75">
        <v>0</v>
      </c>
      <c r="CG38" s="75">
        <v>0</v>
      </c>
      <c r="CH38" s="75">
        <f t="shared" si="31"/>
        <v>24559</v>
      </c>
      <c r="CI38" s="75">
        <f t="shared" si="32"/>
        <v>0</v>
      </c>
      <c r="CJ38" s="75">
        <f t="shared" si="33"/>
        <v>0</v>
      </c>
      <c r="CK38" s="75">
        <f t="shared" si="34"/>
        <v>0</v>
      </c>
      <c r="CL38" s="75">
        <f t="shared" si="35"/>
        <v>0</v>
      </c>
      <c r="CM38" s="75">
        <f t="shared" si="36"/>
        <v>0</v>
      </c>
      <c r="CN38" s="75">
        <f t="shared" si="37"/>
        <v>0</v>
      </c>
      <c r="CO38" s="75">
        <f t="shared" si="38"/>
        <v>0</v>
      </c>
      <c r="CP38" s="75">
        <f t="shared" si="39"/>
        <v>65335</v>
      </c>
      <c r="CQ38" s="75">
        <f t="shared" si="40"/>
        <v>3366468</v>
      </c>
      <c r="CR38" s="75">
        <f t="shared" si="41"/>
        <v>334718</v>
      </c>
      <c r="CS38" s="75">
        <f t="shared" si="42"/>
        <v>164170</v>
      </c>
      <c r="CT38" s="75">
        <f t="shared" si="43"/>
        <v>170548</v>
      </c>
      <c r="CU38" s="75">
        <f t="shared" si="44"/>
        <v>0</v>
      </c>
      <c r="CV38" s="75">
        <f t="shared" si="45"/>
        <v>0</v>
      </c>
      <c r="CW38" s="75">
        <f t="shared" si="46"/>
        <v>0</v>
      </c>
      <c r="CX38" s="75">
        <f t="shared" si="47"/>
        <v>0</v>
      </c>
      <c r="CY38" s="75">
        <f t="shared" si="48"/>
        <v>0</v>
      </c>
      <c r="CZ38" s="75">
        <f t="shared" si="49"/>
        <v>0</v>
      </c>
      <c r="DA38" s="75">
        <f t="shared" si="50"/>
        <v>0</v>
      </c>
      <c r="DB38" s="75">
        <f t="shared" si="51"/>
        <v>3031750</v>
      </c>
      <c r="DC38" s="75">
        <f t="shared" si="52"/>
        <v>1503384</v>
      </c>
      <c r="DD38" s="75">
        <f t="shared" si="53"/>
        <v>1436559</v>
      </c>
      <c r="DE38" s="75">
        <f t="shared" si="54"/>
        <v>0</v>
      </c>
      <c r="DF38" s="75">
        <f t="shared" si="55"/>
        <v>91807</v>
      </c>
      <c r="DG38" s="75">
        <f t="shared" si="56"/>
        <v>529086</v>
      </c>
      <c r="DH38" s="75">
        <f t="shared" si="57"/>
        <v>0</v>
      </c>
      <c r="DI38" s="75">
        <f t="shared" si="58"/>
        <v>0</v>
      </c>
      <c r="DJ38" s="75">
        <f t="shared" si="59"/>
        <v>3366468</v>
      </c>
    </row>
    <row r="39" spans="1:114" s="50" customFormat="1" ht="12" customHeight="1">
      <c r="A39" s="53" t="s">
        <v>321</v>
      </c>
      <c r="B39" s="54" t="s">
        <v>403</v>
      </c>
      <c r="C39" s="53" t="s">
        <v>404</v>
      </c>
      <c r="D39" s="75">
        <f t="shared" si="6"/>
        <v>6590122</v>
      </c>
      <c r="E39" s="75">
        <f t="shared" si="7"/>
        <v>2394405</v>
      </c>
      <c r="F39" s="75">
        <v>13319</v>
      </c>
      <c r="G39" s="75">
        <v>213730</v>
      </c>
      <c r="H39" s="75">
        <v>10000</v>
      </c>
      <c r="I39" s="75">
        <v>1462960</v>
      </c>
      <c r="J39" s="76" t="s">
        <v>324</v>
      </c>
      <c r="K39" s="75">
        <v>694396</v>
      </c>
      <c r="L39" s="75">
        <v>4195717</v>
      </c>
      <c r="M39" s="75">
        <f t="shared" si="8"/>
        <v>143904</v>
      </c>
      <c r="N39" s="75">
        <f t="shared" si="9"/>
        <v>27468</v>
      </c>
      <c r="O39" s="75">
        <v>5666</v>
      </c>
      <c r="P39" s="75">
        <v>5679</v>
      </c>
      <c r="Q39" s="75">
        <v>0</v>
      </c>
      <c r="R39" s="75">
        <v>16123</v>
      </c>
      <c r="S39" s="76" t="s">
        <v>324</v>
      </c>
      <c r="T39" s="75">
        <v>0</v>
      </c>
      <c r="U39" s="75">
        <v>116436</v>
      </c>
      <c r="V39" s="75">
        <f t="shared" si="10"/>
        <v>6734026</v>
      </c>
      <c r="W39" s="75">
        <f t="shared" si="11"/>
        <v>2421873</v>
      </c>
      <c r="X39" s="75">
        <f t="shared" si="12"/>
        <v>18985</v>
      </c>
      <c r="Y39" s="75">
        <f t="shared" si="13"/>
        <v>219409</v>
      </c>
      <c r="Z39" s="75">
        <f t="shared" si="14"/>
        <v>10000</v>
      </c>
      <c r="AA39" s="75">
        <f t="shared" si="15"/>
        <v>1479083</v>
      </c>
      <c r="AB39" s="76" t="s">
        <v>324</v>
      </c>
      <c r="AC39" s="75">
        <f t="shared" si="16"/>
        <v>694396</v>
      </c>
      <c r="AD39" s="75">
        <f t="shared" si="17"/>
        <v>4312153</v>
      </c>
      <c r="AE39" s="75">
        <f t="shared" si="18"/>
        <v>353394</v>
      </c>
      <c r="AF39" s="75">
        <f t="shared" si="19"/>
        <v>353394</v>
      </c>
      <c r="AG39" s="75">
        <v>0</v>
      </c>
      <c r="AH39" s="75">
        <v>318994</v>
      </c>
      <c r="AI39" s="75">
        <v>34400</v>
      </c>
      <c r="AJ39" s="75">
        <v>0</v>
      </c>
      <c r="AK39" s="75">
        <v>0</v>
      </c>
      <c r="AL39" s="75">
        <v>15533</v>
      </c>
      <c r="AM39" s="75">
        <f t="shared" si="20"/>
        <v>5625828</v>
      </c>
      <c r="AN39" s="75">
        <f t="shared" si="21"/>
        <v>1865492</v>
      </c>
      <c r="AO39" s="75">
        <v>202620</v>
      </c>
      <c r="AP39" s="75">
        <v>956072</v>
      </c>
      <c r="AQ39" s="75">
        <v>697752</v>
      </c>
      <c r="AR39" s="75">
        <v>9048</v>
      </c>
      <c r="AS39" s="75">
        <f t="shared" si="22"/>
        <v>1240806</v>
      </c>
      <c r="AT39" s="75">
        <v>180767</v>
      </c>
      <c r="AU39" s="75">
        <v>1057890</v>
      </c>
      <c r="AV39" s="75">
        <v>2149</v>
      </c>
      <c r="AW39" s="75">
        <v>14616</v>
      </c>
      <c r="AX39" s="75">
        <f t="shared" si="23"/>
        <v>2504914</v>
      </c>
      <c r="AY39" s="75">
        <v>1107609</v>
      </c>
      <c r="AZ39" s="75">
        <v>1388004</v>
      </c>
      <c r="BA39" s="75">
        <v>9301</v>
      </c>
      <c r="BB39" s="75">
        <v>0</v>
      </c>
      <c r="BC39" s="75">
        <v>595367</v>
      </c>
      <c r="BD39" s="75">
        <v>0</v>
      </c>
      <c r="BE39" s="75">
        <v>0</v>
      </c>
      <c r="BF39" s="75">
        <f t="shared" si="24"/>
        <v>5979222</v>
      </c>
      <c r="BG39" s="75">
        <f t="shared" si="25"/>
        <v>0</v>
      </c>
      <c r="BH39" s="75">
        <f t="shared" si="26"/>
        <v>0</v>
      </c>
      <c r="BI39" s="75">
        <v>0</v>
      </c>
      <c r="BJ39" s="75">
        <v>0</v>
      </c>
      <c r="BK39" s="75">
        <v>0</v>
      </c>
      <c r="BL39" s="75">
        <v>0</v>
      </c>
      <c r="BM39" s="75">
        <v>0</v>
      </c>
      <c r="BN39" s="75">
        <v>0</v>
      </c>
      <c r="BO39" s="75">
        <f t="shared" si="27"/>
        <v>64914</v>
      </c>
      <c r="BP39" s="75">
        <f t="shared" si="28"/>
        <v>0</v>
      </c>
      <c r="BQ39" s="75">
        <v>0</v>
      </c>
      <c r="BR39" s="75">
        <v>0</v>
      </c>
      <c r="BS39" s="75">
        <v>0</v>
      </c>
      <c r="BT39" s="75">
        <v>0</v>
      </c>
      <c r="BU39" s="75">
        <f t="shared" si="29"/>
        <v>0</v>
      </c>
      <c r="BV39" s="75">
        <v>0</v>
      </c>
      <c r="BW39" s="75">
        <v>0</v>
      </c>
      <c r="BX39" s="75">
        <v>0</v>
      </c>
      <c r="BY39" s="75">
        <v>0</v>
      </c>
      <c r="BZ39" s="75">
        <f t="shared" si="30"/>
        <v>64914</v>
      </c>
      <c r="CA39" s="75">
        <v>64914</v>
      </c>
      <c r="CB39" s="75">
        <v>0</v>
      </c>
      <c r="CC39" s="75">
        <v>0</v>
      </c>
      <c r="CD39" s="75">
        <v>0</v>
      </c>
      <c r="CE39" s="75">
        <v>0</v>
      </c>
      <c r="CF39" s="75">
        <v>0</v>
      </c>
      <c r="CG39" s="75">
        <v>78990</v>
      </c>
      <c r="CH39" s="75">
        <f t="shared" si="31"/>
        <v>143904</v>
      </c>
      <c r="CI39" s="75">
        <f t="shared" si="32"/>
        <v>353394</v>
      </c>
      <c r="CJ39" s="75">
        <f t="shared" si="33"/>
        <v>353394</v>
      </c>
      <c r="CK39" s="75">
        <f t="shared" si="34"/>
        <v>0</v>
      </c>
      <c r="CL39" s="75">
        <f t="shared" si="35"/>
        <v>318994</v>
      </c>
      <c r="CM39" s="75">
        <f t="shared" si="36"/>
        <v>34400</v>
      </c>
      <c r="CN39" s="75">
        <f t="shared" si="37"/>
        <v>0</v>
      </c>
      <c r="CO39" s="75">
        <f t="shared" si="38"/>
        <v>0</v>
      </c>
      <c r="CP39" s="75">
        <f t="shared" si="39"/>
        <v>15533</v>
      </c>
      <c r="CQ39" s="75">
        <f t="shared" si="40"/>
        <v>5690742</v>
      </c>
      <c r="CR39" s="75">
        <f t="shared" si="41"/>
        <v>1865492</v>
      </c>
      <c r="CS39" s="75">
        <f t="shared" si="42"/>
        <v>202620</v>
      </c>
      <c r="CT39" s="75">
        <f t="shared" si="43"/>
        <v>956072</v>
      </c>
      <c r="CU39" s="75">
        <f t="shared" si="44"/>
        <v>697752</v>
      </c>
      <c r="CV39" s="75">
        <f t="shared" si="45"/>
        <v>9048</v>
      </c>
      <c r="CW39" s="75">
        <f t="shared" si="46"/>
        <v>1240806</v>
      </c>
      <c r="CX39" s="75">
        <f t="shared" si="47"/>
        <v>180767</v>
      </c>
      <c r="CY39" s="75">
        <f t="shared" si="48"/>
        <v>1057890</v>
      </c>
      <c r="CZ39" s="75">
        <f t="shared" si="49"/>
        <v>2149</v>
      </c>
      <c r="DA39" s="75">
        <f t="shared" si="50"/>
        <v>14616</v>
      </c>
      <c r="DB39" s="75">
        <f t="shared" si="51"/>
        <v>2569828</v>
      </c>
      <c r="DC39" s="75">
        <f t="shared" si="52"/>
        <v>1172523</v>
      </c>
      <c r="DD39" s="75">
        <f t="shared" si="53"/>
        <v>1388004</v>
      </c>
      <c r="DE39" s="75">
        <f t="shared" si="54"/>
        <v>9301</v>
      </c>
      <c r="DF39" s="75">
        <f t="shared" si="55"/>
        <v>0</v>
      </c>
      <c r="DG39" s="75">
        <f t="shared" si="56"/>
        <v>595367</v>
      </c>
      <c r="DH39" s="75">
        <f t="shared" si="57"/>
        <v>0</v>
      </c>
      <c r="DI39" s="75">
        <f t="shared" si="58"/>
        <v>78990</v>
      </c>
      <c r="DJ39" s="75">
        <f t="shared" si="59"/>
        <v>6123126</v>
      </c>
    </row>
    <row r="40" spans="1:114" s="50" customFormat="1" ht="12" customHeight="1">
      <c r="A40" s="53" t="s">
        <v>321</v>
      </c>
      <c r="B40" s="54" t="s">
        <v>405</v>
      </c>
      <c r="C40" s="53" t="s">
        <v>406</v>
      </c>
      <c r="D40" s="75">
        <f aca="true" t="shared" si="60" ref="D40:D69">SUM(E40,+L40)</f>
        <v>3265694</v>
      </c>
      <c r="E40" s="75">
        <f aca="true" t="shared" si="61" ref="E40:E69">SUM(F40:I40)+K40</f>
        <v>941320</v>
      </c>
      <c r="F40" s="75">
        <v>0</v>
      </c>
      <c r="G40" s="75">
        <v>142906</v>
      </c>
      <c r="H40" s="75">
        <v>0</v>
      </c>
      <c r="I40" s="75">
        <v>385270</v>
      </c>
      <c r="J40" s="76" t="s">
        <v>324</v>
      </c>
      <c r="K40" s="75">
        <v>413144</v>
      </c>
      <c r="L40" s="75">
        <v>2324374</v>
      </c>
      <c r="M40" s="75">
        <f aca="true" t="shared" si="62" ref="M40:M69">SUM(N40,+U40)</f>
        <v>15814</v>
      </c>
      <c r="N40" s="75">
        <f aca="true" t="shared" si="63" ref="N40:N69">SUM(O40:R40)+T40</f>
        <v>4603</v>
      </c>
      <c r="O40" s="75">
        <v>0</v>
      </c>
      <c r="P40" s="75">
        <v>0</v>
      </c>
      <c r="Q40" s="75">
        <v>0</v>
      </c>
      <c r="R40" s="75">
        <v>4603</v>
      </c>
      <c r="S40" s="76" t="s">
        <v>324</v>
      </c>
      <c r="T40" s="75">
        <v>0</v>
      </c>
      <c r="U40" s="75">
        <v>11211</v>
      </c>
      <c r="V40" s="75">
        <f aca="true" t="shared" si="64" ref="V40:V69">+SUM(D40,M40)</f>
        <v>3281508</v>
      </c>
      <c r="W40" s="75">
        <f aca="true" t="shared" si="65" ref="W40:W69">+SUM(E40,N40)</f>
        <v>945923</v>
      </c>
      <c r="X40" s="75">
        <f aca="true" t="shared" si="66" ref="X40:X69">+SUM(F40,O40)</f>
        <v>0</v>
      </c>
      <c r="Y40" s="75">
        <f aca="true" t="shared" si="67" ref="Y40:Y69">+SUM(G40,P40)</f>
        <v>142906</v>
      </c>
      <c r="Z40" s="75">
        <f aca="true" t="shared" si="68" ref="Z40:Z69">+SUM(H40,Q40)</f>
        <v>0</v>
      </c>
      <c r="AA40" s="75">
        <f aca="true" t="shared" si="69" ref="AA40:AA69">+SUM(I40,R40)</f>
        <v>389873</v>
      </c>
      <c r="AB40" s="76" t="s">
        <v>324</v>
      </c>
      <c r="AC40" s="75">
        <f aca="true" t="shared" si="70" ref="AC40:AC69">+SUM(K40,T40)</f>
        <v>413144</v>
      </c>
      <c r="AD40" s="75">
        <f aca="true" t="shared" si="71" ref="AD40:AD69">+SUM(L40,U40)</f>
        <v>2335585</v>
      </c>
      <c r="AE40" s="75">
        <f aca="true" t="shared" si="72" ref="AE40:AE69">SUM(AF40,+AK40)</f>
        <v>380134</v>
      </c>
      <c r="AF40" s="75">
        <f aca="true" t="shared" si="73" ref="AF40:AF69">SUM(AG40:AJ40)</f>
        <v>380134</v>
      </c>
      <c r="AG40" s="75">
        <v>0</v>
      </c>
      <c r="AH40" s="75">
        <v>380134</v>
      </c>
      <c r="AI40" s="75">
        <v>0</v>
      </c>
      <c r="AJ40" s="75">
        <v>0</v>
      </c>
      <c r="AK40" s="75">
        <v>0</v>
      </c>
      <c r="AL40" s="75">
        <v>4531</v>
      </c>
      <c r="AM40" s="75">
        <f aca="true" t="shared" si="74" ref="AM40:AM69">SUM(AN40,AS40,AW40,AX40,BD40)</f>
        <v>2253968</v>
      </c>
      <c r="AN40" s="75">
        <f aca="true" t="shared" si="75" ref="AN40:AN69">SUM(AO40:AR40)</f>
        <v>361986</v>
      </c>
      <c r="AO40" s="75">
        <v>303445</v>
      </c>
      <c r="AP40" s="75">
        <v>58541</v>
      </c>
      <c r="AQ40" s="75">
        <v>0</v>
      </c>
      <c r="AR40" s="75">
        <v>0</v>
      </c>
      <c r="AS40" s="75">
        <f aca="true" t="shared" si="76" ref="AS40:AS69">SUM(AT40:AV40)</f>
        <v>86550</v>
      </c>
      <c r="AT40" s="75">
        <v>27919</v>
      </c>
      <c r="AU40" s="75">
        <v>58074</v>
      </c>
      <c r="AV40" s="75">
        <v>557</v>
      </c>
      <c r="AW40" s="75">
        <v>0</v>
      </c>
      <c r="AX40" s="75">
        <f aca="true" t="shared" si="77" ref="AX40:AX69">SUM(AY40:BB40)</f>
        <v>1805432</v>
      </c>
      <c r="AY40" s="75">
        <v>691320</v>
      </c>
      <c r="AZ40" s="75">
        <v>1003279</v>
      </c>
      <c r="BA40" s="75">
        <v>3421</v>
      </c>
      <c r="BB40" s="75">
        <v>107412</v>
      </c>
      <c r="BC40" s="75">
        <v>164977</v>
      </c>
      <c r="BD40" s="75">
        <v>0</v>
      </c>
      <c r="BE40" s="75">
        <v>462084</v>
      </c>
      <c r="BF40" s="75">
        <f aca="true" t="shared" si="78" ref="BF40:BF69">SUM(AE40,+AM40,+BE40)</f>
        <v>3096186</v>
      </c>
      <c r="BG40" s="75">
        <f aca="true" t="shared" si="79" ref="BG40:BG69">SUM(BH40,+BM40)</f>
        <v>0</v>
      </c>
      <c r="BH40" s="75">
        <f aca="true" t="shared" si="80" ref="BH40:BH69">SUM(BI40:BL40)</f>
        <v>0</v>
      </c>
      <c r="BI40" s="75">
        <v>0</v>
      </c>
      <c r="BJ40" s="75">
        <v>0</v>
      </c>
      <c r="BK40" s="75">
        <v>0</v>
      </c>
      <c r="BL40" s="75">
        <v>0</v>
      </c>
      <c r="BM40" s="75">
        <v>0</v>
      </c>
      <c r="BN40" s="75">
        <v>0</v>
      </c>
      <c r="BO40" s="75">
        <f aca="true" t="shared" si="81" ref="BO40:BO69">SUM(BP40,BU40,BY40,BZ40,CF40)</f>
        <v>8959</v>
      </c>
      <c r="BP40" s="75">
        <f aca="true" t="shared" si="82" ref="BP40:BP69">SUM(BQ40:BT40)</f>
        <v>0</v>
      </c>
      <c r="BQ40" s="75">
        <v>0</v>
      </c>
      <c r="BR40" s="75">
        <v>0</v>
      </c>
      <c r="BS40" s="75">
        <v>0</v>
      </c>
      <c r="BT40" s="75">
        <v>0</v>
      </c>
      <c r="BU40" s="75">
        <f aca="true" t="shared" si="83" ref="BU40:BU69">SUM(BV40:BX40)</f>
        <v>0</v>
      </c>
      <c r="BV40" s="75">
        <v>0</v>
      </c>
      <c r="BW40" s="75">
        <v>0</v>
      </c>
      <c r="BX40" s="75">
        <v>0</v>
      </c>
      <c r="BY40" s="75">
        <v>0</v>
      </c>
      <c r="BZ40" s="75">
        <f aca="true" t="shared" si="84" ref="BZ40:BZ69">SUM(CA40:CD40)</f>
        <v>8959</v>
      </c>
      <c r="CA40" s="75">
        <v>8959</v>
      </c>
      <c r="CB40" s="75">
        <v>0</v>
      </c>
      <c r="CC40" s="75">
        <v>0</v>
      </c>
      <c r="CD40" s="75">
        <v>0</v>
      </c>
      <c r="CE40" s="75">
        <v>6833</v>
      </c>
      <c r="CF40" s="75">
        <v>0</v>
      </c>
      <c r="CG40" s="75">
        <v>22</v>
      </c>
      <c r="CH40" s="75">
        <f aca="true" t="shared" si="85" ref="CH40:CH69">SUM(BG40,+BO40,+CG40)</f>
        <v>8981</v>
      </c>
      <c r="CI40" s="75">
        <f aca="true" t="shared" si="86" ref="CI40:CI69">SUM(AE40,+BG40)</f>
        <v>380134</v>
      </c>
      <c r="CJ40" s="75">
        <f aca="true" t="shared" si="87" ref="CJ40:CJ69">SUM(AF40,+BH40)</f>
        <v>380134</v>
      </c>
      <c r="CK40" s="75">
        <f aca="true" t="shared" si="88" ref="CK40:CK69">SUM(AG40,+BI40)</f>
        <v>0</v>
      </c>
      <c r="CL40" s="75">
        <f aca="true" t="shared" si="89" ref="CL40:CL69">SUM(AH40,+BJ40)</f>
        <v>380134</v>
      </c>
      <c r="CM40" s="75">
        <f aca="true" t="shared" si="90" ref="CM40:CM69">SUM(AI40,+BK40)</f>
        <v>0</v>
      </c>
      <c r="CN40" s="75">
        <f aca="true" t="shared" si="91" ref="CN40:CN69">SUM(AJ40,+BL40)</f>
        <v>0</v>
      </c>
      <c r="CO40" s="75">
        <f aca="true" t="shared" si="92" ref="CO40:CO69">SUM(AK40,+BM40)</f>
        <v>0</v>
      </c>
      <c r="CP40" s="75">
        <f aca="true" t="shared" si="93" ref="CP40:CP69">SUM(AL40,+BN40)</f>
        <v>4531</v>
      </c>
      <c r="CQ40" s="75">
        <f aca="true" t="shared" si="94" ref="CQ40:CQ69">SUM(AM40,+BO40)</f>
        <v>2262927</v>
      </c>
      <c r="CR40" s="75">
        <f aca="true" t="shared" si="95" ref="CR40:CR69">SUM(AN40,+BP40)</f>
        <v>361986</v>
      </c>
      <c r="CS40" s="75">
        <f aca="true" t="shared" si="96" ref="CS40:CS69">SUM(AO40,+BQ40)</f>
        <v>303445</v>
      </c>
      <c r="CT40" s="75">
        <f aca="true" t="shared" si="97" ref="CT40:CT69">SUM(AP40,+BR40)</f>
        <v>58541</v>
      </c>
      <c r="CU40" s="75">
        <f aca="true" t="shared" si="98" ref="CU40:CU69">SUM(AQ40,+BS40)</f>
        <v>0</v>
      </c>
      <c r="CV40" s="75">
        <f aca="true" t="shared" si="99" ref="CV40:CV69">SUM(AR40,+BT40)</f>
        <v>0</v>
      </c>
      <c r="CW40" s="75">
        <f aca="true" t="shared" si="100" ref="CW40:CW69">SUM(AS40,+BU40)</f>
        <v>86550</v>
      </c>
      <c r="CX40" s="75">
        <f aca="true" t="shared" si="101" ref="CX40:CX69">SUM(AT40,+BV40)</f>
        <v>27919</v>
      </c>
      <c r="CY40" s="75">
        <f aca="true" t="shared" si="102" ref="CY40:CY69">SUM(AU40,+BW40)</f>
        <v>58074</v>
      </c>
      <c r="CZ40" s="75">
        <f aca="true" t="shared" si="103" ref="CZ40:CZ69">SUM(AV40,+BX40)</f>
        <v>557</v>
      </c>
      <c r="DA40" s="75">
        <f aca="true" t="shared" si="104" ref="DA40:DA69">SUM(AW40,+BY40)</f>
        <v>0</v>
      </c>
      <c r="DB40" s="75">
        <f aca="true" t="shared" si="105" ref="DB40:DB69">SUM(AX40,+BZ40)</f>
        <v>1814391</v>
      </c>
      <c r="DC40" s="75">
        <f aca="true" t="shared" si="106" ref="DC40:DC69">SUM(AY40,+CA40)</f>
        <v>700279</v>
      </c>
      <c r="DD40" s="75">
        <f aca="true" t="shared" si="107" ref="DD40:DD69">SUM(AZ40,+CB40)</f>
        <v>1003279</v>
      </c>
      <c r="DE40" s="75">
        <f aca="true" t="shared" si="108" ref="DE40:DE69">SUM(BA40,+CC40)</f>
        <v>3421</v>
      </c>
      <c r="DF40" s="75">
        <f aca="true" t="shared" si="109" ref="DF40:DF69">SUM(BB40,+CD40)</f>
        <v>107412</v>
      </c>
      <c r="DG40" s="75">
        <f aca="true" t="shared" si="110" ref="DG40:DG69">SUM(BC40,+CE40)</f>
        <v>171810</v>
      </c>
      <c r="DH40" s="75">
        <f aca="true" t="shared" si="111" ref="DH40:DH69">SUM(BD40,+CF40)</f>
        <v>0</v>
      </c>
      <c r="DI40" s="75">
        <f aca="true" t="shared" si="112" ref="DI40:DI69">SUM(BE40,+CG40)</f>
        <v>462106</v>
      </c>
      <c r="DJ40" s="75">
        <f aca="true" t="shared" si="113" ref="DJ40:DJ69">SUM(BF40,+CH40)</f>
        <v>3105167</v>
      </c>
    </row>
    <row r="41" spans="1:114" s="50" customFormat="1" ht="12" customHeight="1">
      <c r="A41" s="53" t="s">
        <v>321</v>
      </c>
      <c r="B41" s="54" t="s">
        <v>407</v>
      </c>
      <c r="C41" s="53" t="s">
        <v>408</v>
      </c>
      <c r="D41" s="75">
        <f t="shared" si="60"/>
        <v>2335769</v>
      </c>
      <c r="E41" s="75">
        <f t="shared" si="61"/>
        <v>658781</v>
      </c>
      <c r="F41" s="75">
        <v>0</v>
      </c>
      <c r="G41" s="75">
        <v>381696</v>
      </c>
      <c r="H41" s="75">
        <v>0</v>
      </c>
      <c r="I41" s="75">
        <v>140344</v>
      </c>
      <c r="J41" s="76" t="s">
        <v>324</v>
      </c>
      <c r="K41" s="75">
        <v>136741</v>
      </c>
      <c r="L41" s="75">
        <v>1676988</v>
      </c>
      <c r="M41" s="75">
        <f t="shared" si="62"/>
        <v>84935</v>
      </c>
      <c r="N41" s="75">
        <f t="shared" si="63"/>
        <v>11040</v>
      </c>
      <c r="O41" s="75">
        <v>0</v>
      </c>
      <c r="P41" s="75">
        <v>0</v>
      </c>
      <c r="Q41" s="75">
        <v>0</v>
      </c>
      <c r="R41" s="75">
        <v>11040</v>
      </c>
      <c r="S41" s="76" t="s">
        <v>324</v>
      </c>
      <c r="T41" s="75">
        <v>0</v>
      </c>
      <c r="U41" s="75">
        <v>73895</v>
      </c>
      <c r="V41" s="75">
        <f t="shared" si="64"/>
        <v>2420704</v>
      </c>
      <c r="W41" s="75">
        <f t="shared" si="65"/>
        <v>669821</v>
      </c>
      <c r="X41" s="75">
        <f t="shared" si="66"/>
        <v>0</v>
      </c>
      <c r="Y41" s="75">
        <f t="shared" si="67"/>
        <v>381696</v>
      </c>
      <c r="Z41" s="75">
        <f t="shared" si="68"/>
        <v>0</v>
      </c>
      <c r="AA41" s="75">
        <f t="shared" si="69"/>
        <v>151384</v>
      </c>
      <c r="AB41" s="76" t="s">
        <v>324</v>
      </c>
      <c r="AC41" s="75">
        <f t="shared" si="70"/>
        <v>136741</v>
      </c>
      <c r="AD41" s="75">
        <f t="shared" si="71"/>
        <v>1750883</v>
      </c>
      <c r="AE41" s="75">
        <f t="shared" si="72"/>
        <v>0</v>
      </c>
      <c r="AF41" s="75">
        <f t="shared" si="73"/>
        <v>0</v>
      </c>
      <c r="AG41" s="75">
        <v>0</v>
      </c>
      <c r="AH41" s="75">
        <v>0</v>
      </c>
      <c r="AI41" s="75">
        <v>0</v>
      </c>
      <c r="AJ41" s="75">
        <v>0</v>
      </c>
      <c r="AK41" s="75">
        <v>0</v>
      </c>
      <c r="AL41" s="75">
        <v>8210</v>
      </c>
      <c r="AM41" s="75">
        <f t="shared" si="74"/>
        <v>1269215</v>
      </c>
      <c r="AN41" s="75">
        <f t="shared" si="75"/>
        <v>120449</v>
      </c>
      <c r="AO41" s="75">
        <v>104348</v>
      </c>
      <c r="AP41" s="75">
        <v>16101</v>
      </c>
      <c r="AQ41" s="75">
        <v>0</v>
      </c>
      <c r="AR41" s="75">
        <v>0</v>
      </c>
      <c r="AS41" s="75">
        <f t="shared" si="76"/>
        <v>20943</v>
      </c>
      <c r="AT41" s="75">
        <v>11240</v>
      </c>
      <c r="AU41" s="75">
        <v>9703</v>
      </c>
      <c r="AV41" s="75">
        <v>0</v>
      </c>
      <c r="AW41" s="75">
        <v>0</v>
      </c>
      <c r="AX41" s="75">
        <f t="shared" si="77"/>
        <v>1127823</v>
      </c>
      <c r="AY41" s="75">
        <v>969196</v>
      </c>
      <c r="AZ41" s="75">
        <v>133651</v>
      </c>
      <c r="BA41" s="75">
        <v>0</v>
      </c>
      <c r="BB41" s="75">
        <v>24976</v>
      </c>
      <c r="BC41" s="75">
        <v>1036308</v>
      </c>
      <c r="BD41" s="75">
        <v>0</v>
      </c>
      <c r="BE41" s="75">
        <v>22036</v>
      </c>
      <c r="BF41" s="75">
        <f t="shared" si="78"/>
        <v>1291251</v>
      </c>
      <c r="BG41" s="75">
        <f t="shared" si="79"/>
        <v>0</v>
      </c>
      <c r="BH41" s="75">
        <f t="shared" si="80"/>
        <v>0</v>
      </c>
      <c r="BI41" s="75">
        <v>0</v>
      </c>
      <c r="BJ41" s="75">
        <v>0</v>
      </c>
      <c r="BK41" s="75">
        <v>0</v>
      </c>
      <c r="BL41" s="75">
        <v>0</v>
      </c>
      <c r="BM41" s="75">
        <v>0</v>
      </c>
      <c r="BN41" s="75">
        <v>0</v>
      </c>
      <c r="BO41" s="75">
        <f t="shared" si="81"/>
        <v>45745</v>
      </c>
      <c r="BP41" s="75">
        <f t="shared" si="82"/>
        <v>8866</v>
      </c>
      <c r="BQ41" s="75">
        <v>8866</v>
      </c>
      <c r="BR41" s="75">
        <v>0</v>
      </c>
      <c r="BS41" s="75">
        <v>0</v>
      </c>
      <c r="BT41" s="75">
        <v>0</v>
      </c>
      <c r="BU41" s="75">
        <f t="shared" si="83"/>
        <v>0</v>
      </c>
      <c r="BV41" s="75">
        <v>0</v>
      </c>
      <c r="BW41" s="75">
        <v>0</v>
      </c>
      <c r="BX41" s="75">
        <v>0</v>
      </c>
      <c r="BY41" s="75">
        <v>0</v>
      </c>
      <c r="BZ41" s="75">
        <f t="shared" si="84"/>
        <v>36879</v>
      </c>
      <c r="CA41" s="75">
        <v>36879</v>
      </c>
      <c r="CB41" s="75">
        <v>0</v>
      </c>
      <c r="CC41" s="75">
        <v>0</v>
      </c>
      <c r="CD41" s="75">
        <v>0</v>
      </c>
      <c r="CE41" s="75">
        <v>39190</v>
      </c>
      <c r="CF41" s="75">
        <v>0</v>
      </c>
      <c r="CG41" s="75">
        <v>0</v>
      </c>
      <c r="CH41" s="75">
        <f t="shared" si="85"/>
        <v>45745</v>
      </c>
      <c r="CI41" s="75">
        <f t="shared" si="86"/>
        <v>0</v>
      </c>
      <c r="CJ41" s="75">
        <f t="shared" si="87"/>
        <v>0</v>
      </c>
      <c r="CK41" s="75">
        <f t="shared" si="88"/>
        <v>0</v>
      </c>
      <c r="CL41" s="75">
        <f t="shared" si="89"/>
        <v>0</v>
      </c>
      <c r="CM41" s="75">
        <f t="shared" si="90"/>
        <v>0</v>
      </c>
      <c r="CN41" s="75">
        <f t="shared" si="91"/>
        <v>0</v>
      </c>
      <c r="CO41" s="75">
        <f t="shared" si="92"/>
        <v>0</v>
      </c>
      <c r="CP41" s="75">
        <f t="shared" si="93"/>
        <v>8210</v>
      </c>
      <c r="CQ41" s="75">
        <f t="shared" si="94"/>
        <v>1314960</v>
      </c>
      <c r="CR41" s="75">
        <f t="shared" si="95"/>
        <v>129315</v>
      </c>
      <c r="CS41" s="75">
        <f t="shared" si="96"/>
        <v>113214</v>
      </c>
      <c r="CT41" s="75">
        <f t="shared" si="97"/>
        <v>16101</v>
      </c>
      <c r="CU41" s="75">
        <f t="shared" si="98"/>
        <v>0</v>
      </c>
      <c r="CV41" s="75">
        <f t="shared" si="99"/>
        <v>0</v>
      </c>
      <c r="CW41" s="75">
        <f t="shared" si="100"/>
        <v>20943</v>
      </c>
      <c r="CX41" s="75">
        <f t="shared" si="101"/>
        <v>11240</v>
      </c>
      <c r="CY41" s="75">
        <f t="shared" si="102"/>
        <v>9703</v>
      </c>
      <c r="CZ41" s="75">
        <f t="shared" si="103"/>
        <v>0</v>
      </c>
      <c r="DA41" s="75">
        <f t="shared" si="104"/>
        <v>0</v>
      </c>
      <c r="DB41" s="75">
        <f t="shared" si="105"/>
        <v>1164702</v>
      </c>
      <c r="DC41" s="75">
        <f t="shared" si="106"/>
        <v>1006075</v>
      </c>
      <c r="DD41" s="75">
        <f t="shared" si="107"/>
        <v>133651</v>
      </c>
      <c r="DE41" s="75">
        <f t="shared" si="108"/>
        <v>0</v>
      </c>
      <c r="DF41" s="75">
        <f t="shared" si="109"/>
        <v>24976</v>
      </c>
      <c r="DG41" s="75">
        <f t="shared" si="110"/>
        <v>1075498</v>
      </c>
      <c r="DH41" s="75">
        <f t="shared" si="111"/>
        <v>0</v>
      </c>
      <c r="DI41" s="75">
        <f t="shared" si="112"/>
        <v>22036</v>
      </c>
      <c r="DJ41" s="75">
        <f t="shared" si="113"/>
        <v>1336996</v>
      </c>
    </row>
    <row r="42" spans="1:114" s="50" customFormat="1" ht="12" customHeight="1">
      <c r="A42" s="53" t="s">
        <v>321</v>
      </c>
      <c r="B42" s="54" t="s">
        <v>409</v>
      </c>
      <c r="C42" s="53" t="s">
        <v>410</v>
      </c>
      <c r="D42" s="75">
        <f t="shared" si="60"/>
        <v>2510442</v>
      </c>
      <c r="E42" s="75">
        <f t="shared" si="61"/>
        <v>714572</v>
      </c>
      <c r="F42" s="75">
        <v>0</v>
      </c>
      <c r="G42" s="75">
        <v>0</v>
      </c>
      <c r="H42" s="75">
        <v>0</v>
      </c>
      <c r="I42" s="75">
        <v>634804</v>
      </c>
      <c r="J42" s="76" t="s">
        <v>324</v>
      </c>
      <c r="K42" s="75">
        <v>79768</v>
      </c>
      <c r="L42" s="75">
        <v>1795870</v>
      </c>
      <c r="M42" s="75">
        <f t="shared" si="62"/>
        <v>143032</v>
      </c>
      <c r="N42" s="75">
        <f t="shared" si="63"/>
        <v>9409</v>
      </c>
      <c r="O42" s="75">
        <v>0</v>
      </c>
      <c r="P42" s="75">
        <v>0</v>
      </c>
      <c r="Q42" s="75">
        <v>0</v>
      </c>
      <c r="R42" s="75">
        <v>9409</v>
      </c>
      <c r="S42" s="76" t="s">
        <v>324</v>
      </c>
      <c r="T42" s="75">
        <v>0</v>
      </c>
      <c r="U42" s="75">
        <v>133623</v>
      </c>
      <c r="V42" s="75">
        <f t="shared" si="64"/>
        <v>2653474</v>
      </c>
      <c r="W42" s="75">
        <f t="shared" si="65"/>
        <v>723981</v>
      </c>
      <c r="X42" s="75">
        <f t="shared" si="66"/>
        <v>0</v>
      </c>
      <c r="Y42" s="75">
        <f t="shared" si="67"/>
        <v>0</v>
      </c>
      <c r="Z42" s="75">
        <f t="shared" si="68"/>
        <v>0</v>
      </c>
      <c r="AA42" s="75">
        <f t="shared" si="69"/>
        <v>644213</v>
      </c>
      <c r="AB42" s="76" t="s">
        <v>324</v>
      </c>
      <c r="AC42" s="75">
        <f t="shared" si="70"/>
        <v>79768</v>
      </c>
      <c r="AD42" s="75">
        <f t="shared" si="71"/>
        <v>1929493</v>
      </c>
      <c r="AE42" s="75">
        <f t="shared" si="72"/>
        <v>0</v>
      </c>
      <c r="AF42" s="75">
        <f t="shared" si="73"/>
        <v>0</v>
      </c>
      <c r="AG42" s="75">
        <v>0</v>
      </c>
      <c r="AH42" s="75">
        <v>0</v>
      </c>
      <c r="AI42" s="75">
        <v>0</v>
      </c>
      <c r="AJ42" s="75">
        <v>0</v>
      </c>
      <c r="AK42" s="75">
        <v>0</v>
      </c>
      <c r="AL42" s="75">
        <v>7769</v>
      </c>
      <c r="AM42" s="75">
        <f t="shared" si="74"/>
        <v>2224230</v>
      </c>
      <c r="AN42" s="75">
        <f t="shared" si="75"/>
        <v>242583</v>
      </c>
      <c r="AO42" s="75">
        <v>152737</v>
      </c>
      <c r="AP42" s="75">
        <v>0</v>
      </c>
      <c r="AQ42" s="75">
        <v>89846</v>
      </c>
      <c r="AR42" s="75">
        <v>0</v>
      </c>
      <c r="AS42" s="75">
        <f t="shared" si="76"/>
        <v>499049</v>
      </c>
      <c r="AT42" s="75">
        <v>0</v>
      </c>
      <c r="AU42" s="75">
        <v>499049</v>
      </c>
      <c r="AV42" s="75">
        <v>0</v>
      </c>
      <c r="AW42" s="75">
        <v>0</v>
      </c>
      <c r="AX42" s="75">
        <f t="shared" si="77"/>
        <v>1482598</v>
      </c>
      <c r="AY42" s="75">
        <v>1304799</v>
      </c>
      <c r="AZ42" s="75">
        <v>0</v>
      </c>
      <c r="BA42" s="75">
        <v>0</v>
      </c>
      <c r="BB42" s="75">
        <v>177799</v>
      </c>
      <c r="BC42" s="75">
        <v>278443</v>
      </c>
      <c r="BD42" s="75">
        <v>0</v>
      </c>
      <c r="BE42" s="75">
        <v>0</v>
      </c>
      <c r="BF42" s="75">
        <f t="shared" si="78"/>
        <v>2224230</v>
      </c>
      <c r="BG42" s="75">
        <f t="shared" si="79"/>
        <v>0</v>
      </c>
      <c r="BH42" s="75">
        <f t="shared" si="80"/>
        <v>0</v>
      </c>
      <c r="BI42" s="75">
        <v>0</v>
      </c>
      <c r="BJ42" s="75">
        <v>0</v>
      </c>
      <c r="BK42" s="75">
        <v>0</v>
      </c>
      <c r="BL42" s="75">
        <v>0</v>
      </c>
      <c r="BM42" s="75">
        <v>0</v>
      </c>
      <c r="BN42" s="75">
        <v>0</v>
      </c>
      <c r="BO42" s="75">
        <f t="shared" si="81"/>
        <v>143032</v>
      </c>
      <c r="BP42" s="75">
        <f t="shared" si="82"/>
        <v>53907</v>
      </c>
      <c r="BQ42" s="75">
        <v>17969</v>
      </c>
      <c r="BR42" s="75">
        <v>0</v>
      </c>
      <c r="BS42" s="75">
        <v>35938</v>
      </c>
      <c r="BT42" s="75">
        <v>0</v>
      </c>
      <c r="BU42" s="75">
        <f t="shared" si="83"/>
        <v>32524</v>
      </c>
      <c r="BV42" s="75">
        <v>0</v>
      </c>
      <c r="BW42" s="75">
        <v>32524</v>
      </c>
      <c r="BX42" s="75">
        <v>0</v>
      </c>
      <c r="BY42" s="75">
        <v>0</v>
      </c>
      <c r="BZ42" s="75">
        <f t="shared" si="84"/>
        <v>56601</v>
      </c>
      <c r="CA42" s="75">
        <v>40067</v>
      </c>
      <c r="CB42" s="75">
        <v>0</v>
      </c>
      <c r="CC42" s="75">
        <v>0</v>
      </c>
      <c r="CD42" s="75">
        <v>16534</v>
      </c>
      <c r="CE42" s="75">
        <v>0</v>
      </c>
      <c r="CF42" s="75">
        <v>0</v>
      </c>
      <c r="CG42" s="75">
        <v>0</v>
      </c>
      <c r="CH42" s="75">
        <f t="shared" si="85"/>
        <v>143032</v>
      </c>
      <c r="CI42" s="75">
        <f t="shared" si="86"/>
        <v>0</v>
      </c>
      <c r="CJ42" s="75">
        <f t="shared" si="87"/>
        <v>0</v>
      </c>
      <c r="CK42" s="75">
        <f t="shared" si="88"/>
        <v>0</v>
      </c>
      <c r="CL42" s="75">
        <f t="shared" si="89"/>
        <v>0</v>
      </c>
      <c r="CM42" s="75">
        <f t="shared" si="90"/>
        <v>0</v>
      </c>
      <c r="CN42" s="75">
        <f t="shared" si="91"/>
        <v>0</v>
      </c>
      <c r="CO42" s="75">
        <f t="shared" si="92"/>
        <v>0</v>
      </c>
      <c r="CP42" s="75">
        <f t="shared" si="93"/>
        <v>7769</v>
      </c>
      <c r="CQ42" s="75">
        <f t="shared" si="94"/>
        <v>2367262</v>
      </c>
      <c r="CR42" s="75">
        <f t="shared" si="95"/>
        <v>296490</v>
      </c>
      <c r="CS42" s="75">
        <f t="shared" si="96"/>
        <v>170706</v>
      </c>
      <c r="CT42" s="75">
        <f t="shared" si="97"/>
        <v>0</v>
      </c>
      <c r="CU42" s="75">
        <f t="shared" si="98"/>
        <v>125784</v>
      </c>
      <c r="CV42" s="75">
        <f t="shared" si="99"/>
        <v>0</v>
      </c>
      <c r="CW42" s="75">
        <f t="shared" si="100"/>
        <v>531573</v>
      </c>
      <c r="CX42" s="75">
        <f t="shared" si="101"/>
        <v>0</v>
      </c>
      <c r="CY42" s="75">
        <f t="shared" si="102"/>
        <v>531573</v>
      </c>
      <c r="CZ42" s="75">
        <f t="shared" si="103"/>
        <v>0</v>
      </c>
      <c r="DA42" s="75">
        <f t="shared" si="104"/>
        <v>0</v>
      </c>
      <c r="DB42" s="75">
        <f t="shared" si="105"/>
        <v>1539199</v>
      </c>
      <c r="DC42" s="75">
        <f t="shared" si="106"/>
        <v>1344866</v>
      </c>
      <c r="DD42" s="75">
        <f t="shared" si="107"/>
        <v>0</v>
      </c>
      <c r="DE42" s="75">
        <f t="shared" si="108"/>
        <v>0</v>
      </c>
      <c r="DF42" s="75">
        <f t="shared" si="109"/>
        <v>194333</v>
      </c>
      <c r="DG42" s="75">
        <f t="shared" si="110"/>
        <v>278443</v>
      </c>
      <c r="DH42" s="75">
        <f t="shared" si="111"/>
        <v>0</v>
      </c>
      <c r="DI42" s="75">
        <f t="shared" si="112"/>
        <v>0</v>
      </c>
      <c r="DJ42" s="75">
        <f t="shared" si="113"/>
        <v>2367262</v>
      </c>
    </row>
    <row r="43" spans="1:114" s="50" customFormat="1" ht="12" customHeight="1">
      <c r="A43" s="53" t="s">
        <v>321</v>
      </c>
      <c r="B43" s="54" t="s">
        <v>411</v>
      </c>
      <c r="C43" s="53" t="s">
        <v>412</v>
      </c>
      <c r="D43" s="75">
        <f t="shared" si="60"/>
        <v>2922583</v>
      </c>
      <c r="E43" s="75">
        <f t="shared" si="61"/>
        <v>1051966</v>
      </c>
      <c r="F43" s="75">
        <v>254797</v>
      </c>
      <c r="G43" s="75">
        <v>60650</v>
      </c>
      <c r="H43" s="75">
        <v>604000</v>
      </c>
      <c r="I43" s="75">
        <v>132357</v>
      </c>
      <c r="J43" s="76" t="s">
        <v>324</v>
      </c>
      <c r="K43" s="75">
        <v>162</v>
      </c>
      <c r="L43" s="75">
        <v>1870617</v>
      </c>
      <c r="M43" s="75">
        <f t="shared" si="62"/>
        <v>30633</v>
      </c>
      <c r="N43" s="75">
        <f t="shared" si="63"/>
        <v>10647</v>
      </c>
      <c r="O43" s="75">
        <v>0</v>
      </c>
      <c r="P43" s="75">
        <v>4100</v>
      </c>
      <c r="Q43" s="75">
        <v>0</v>
      </c>
      <c r="R43" s="75">
        <v>6547</v>
      </c>
      <c r="S43" s="76" t="s">
        <v>324</v>
      </c>
      <c r="T43" s="75">
        <v>0</v>
      </c>
      <c r="U43" s="75">
        <v>19986</v>
      </c>
      <c r="V43" s="75">
        <f t="shared" si="64"/>
        <v>2953216</v>
      </c>
      <c r="W43" s="75">
        <f t="shared" si="65"/>
        <v>1062613</v>
      </c>
      <c r="X43" s="75">
        <f t="shared" si="66"/>
        <v>254797</v>
      </c>
      <c r="Y43" s="75">
        <f t="shared" si="67"/>
        <v>64750</v>
      </c>
      <c r="Z43" s="75">
        <f t="shared" si="68"/>
        <v>604000</v>
      </c>
      <c r="AA43" s="75">
        <f t="shared" si="69"/>
        <v>138904</v>
      </c>
      <c r="AB43" s="76" t="s">
        <v>324</v>
      </c>
      <c r="AC43" s="75">
        <f t="shared" si="70"/>
        <v>162</v>
      </c>
      <c r="AD43" s="75">
        <f t="shared" si="71"/>
        <v>1890603</v>
      </c>
      <c r="AE43" s="75">
        <f t="shared" si="72"/>
        <v>5917</v>
      </c>
      <c r="AF43" s="75">
        <f t="shared" si="73"/>
        <v>0</v>
      </c>
      <c r="AG43" s="75">
        <v>0</v>
      </c>
      <c r="AH43" s="75">
        <v>0</v>
      </c>
      <c r="AI43" s="75">
        <v>0</v>
      </c>
      <c r="AJ43" s="75">
        <v>0</v>
      </c>
      <c r="AK43" s="75">
        <v>5917</v>
      </c>
      <c r="AL43" s="75">
        <v>7214</v>
      </c>
      <c r="AM43" s="75">
        <f t="shared" si="74"/>
        <v>2651528</v>
      </c>
      <c r="AN43" s="75">
        <f t="shared" si="75"/>
        <v>250871</v>
      </c>
      <c r="AO43" s="75">
        <v>175415</v>
      </c>
      <c r="AP43" s="75">
        <v>72680</v>
      </c>
      <c r="AQ43" s="75">
        <v>2776</v>
      </c>
      <c r="AR43" s="75">
        <v>0</v>
      </c>
      <c r="AS43" s="75">
        <f t="shared" si="76"/>
        <v>1244875</v>
      </c>
      <c r="AT43" s="75">
        <v>13923</v>
      </c>
      <c r="AU43" s="75">
        <v>1230952</v>
      </c>
      <c r="AV43" s="75">
        <v>0</v>
      </c>
      <c r="AW43" s="75">
        <v>0</v>
      </c>
      <c r="AX43" s="75">
        <f t="shared" si="77"/>
        <v>1154498</v>
      </c>
      <c r="AY43" s="75">
        <v>782033</v>
      </c>
      <c r="AZ43" s="75">
        <v>372465</v>
      </c>
      <c r="BA43" s="75">
        <v>0</v>
      </c>
      <c r="BB43" s="75">
        <v>0</v>
      </c>
      <c r="BC43" s="75">
        <v>257924</v>
      </c>
      <c r="BD43" s="75">
        <v>1284</v>
      </c>
      <c r="BE43" s="75">
        <v>0</v>
      </c>
      <c r="BF43" s="75">
        <f t="shared" si="78"/>
        <v>2657445</v>
      </c>
      <c r="BG43" s="75">
        <f t="shared" si="79"/>
        <v>0</v>
      </c>
      <c r="BH43" s="75">
        <f t="shared" si="80"/>
        <v>0</v>
      </c>
      <c r="BI43" s="75">
        <v>0</v>
      </c>
      <c r="BJ43" s="75">
        <v>0</v>
      </c>
      <c r="BK43" s="75">
        <v>0</v>
      </c>
      <c r="BL43" s="75">
        <v>0</v>
      </c>
      <c r="BM43" s="75">
        <v>0</v>
      </c>
      <c r="BN43" s="75">
        <v>0</v>
      </c>
      <c r="BO43" s="75">
        <f t="shared" si="81"/>
        <v>30633</v>
      </c>
      <c r="BP43" s="75">
        <f t="shared" si="82"/>
        <v>7785</v>
      </c>
      <c r="BQ43" s="75">
        <v>7785</v>
      </c>
      <c r="BR43" s="75">
        <v>0</v>
      </c>
      <c r="BS43" s="75">
        <v>0</v>
      </c>
      <c r="BT43" s="75">
        <v>0</v>
      </c>
      <c r="BU43" s="75">
        <f t="shared" si="83"/>
        <v>6653</v>
      </c>
      <c r="BV43" s="75">
        <v>0</v>
      </c>
      <c r="BW43" s="75">
        <v>6653</v>
      </c>
      <c r="BX43" s="75">
        <v>0</v>
      </c>
      <c r="BY43" s="75">
        <v>0</v>
      </c>
      <c r="BZ43" s="75">
        <f t="shared" si="84"/>
        <v>16195</v>
      </c>
      <c r="CA43" s="75">
        <v>2335</v>
      </c>
      <c r="CB43" s="75">
        <v>13860</v>
      </c>
      <c r="CC43" s="75">
        <v>0</v>
      </c>
      <c r="CD43" s="75">
        <v>0</v>
      </c>
      <c r="CE43" s="75">
        <v>0</v>
      </c>
      <c r="CF43" s="75">
        <v>0</v>
      </c>
      <c r="CG43" s="75">
        <v>0</v>
      </c>
      <c r="CH43" s="75">
        <f t="shared" si="85"/>
        <v>30633</v>
      </c>
      <c r="CI43" s="75">
        <f t="shared" si="86"/>
        <v>5917</v>
      </c>
      <c r="CJ43" s="75">
        <f t="shared" si="87"/>
        <v>0</v>
      </c>
      <c r="CK43" s="75">
        <f t="shared" si="88"/>
        <v>0</v>
      </c>
      <c r="CL43" s="75">
        <f t="shared" si="89"/>
        <v>0</v>
      </c>
      <c r="CM43" s="75">
        <f t="shared" si="90"/>
        <v>0</v>
      </c>
      <c r="CN43" s="75">
        <f t="shared" si="91"/>
        <v>0</v>
      </c>
      <c r="CO43" s="75">
        <f t="shared" si="92"/>
        <v>5917</v>
      </c>
      <c r="CP43" s="75">
        <f t="shared" si="93"/>
        <v>7214</v>
      </c>
      <c r="CQ43" s="75">
        <f t="shared" si="94"/>
        <v>2682161</v>
      </c>
      <c r="CR43" s="75">
        <f t="shared" si="95"/>
        <v>258656</v>
      </c>
      <c r="CS43" s="75">
        <f t="shared" si="96"/>
        <v>183200</v>
      </c>
      <c r="CT43" s="75">
        <f t="shared" si="97"/>
        <v>72680</v>
      </c>
      <c r="CU43" s="75">
        <f t="shared" si="98"/>
        <v>2776</v>
      </c>
      <c r="CV43" s="75">
        <f t="shared" si="99"/>
        <v>0</v>
      </c>
      <c r="CW43" s="75">
        <f t="shared" si="100"/>
        <v>1251528</v>
      </c>
      <c r="CX43" s="75">
        <f t="shared" si="101"/>
        <v>13923</v>
      </c>
      <c r="CY43" s="75">
        <f t="shared" si="102"/>
        <v>1237605</v>
      </c>
      <c r="CZ43" s="75">
        <f t="shared" si="103"/>
        <v>0</v>
      </c>
      <c r="DA43" s="75">
        <f t="shared" si="104"/>
        <v>0</v>
      </c>
      <c r="DB43" s="75">
        <f t="shared" si="105"/>
        <v>1170693</v>
      </c>
      <c r="DC43" s="75">
        <f t="shared" si="106"/>
        <v>784368</v>
      </c>
      <c r="DD43" s="75">
        <f t="shared" si="107"/>
        <v>386325</v>
      </c>
      <c r="DE43" s="75">
        <f t="shared" si="108"/>
        <v>0</v>
      </c>
      <c r="DF43" s="75">
        <f t="shared" si="109"/>
        <v>0</v>
      </c>
      <c r="DG43" s="75">
        <f t="shared" si="110"/>
        <v>257924</v>
      </c>
      <c r="DH43" s="75">
        <f t="shared" si="111"/>
        <v>1284</v>
      </c>
      <c r="DI43" s="75">
        <f t="shared" si="112"/>
        <v>0</v>
      </c>
      <c r="DJ43" s="75">
        <f t="shared" si="113"/>
        <v>2688078</v>
      </c>
    </row>
    <row r="44" spans="1:114" s="50" customFormat="1" ht="12" customHeight="1">
      <c r="A44" s="53" t="s">
        <v>321</v>
      </c>
      <c r="B44" s="54" t="s">
        <v>413</v>
      </c>
      <c r="C44" s="53" t="s">
        <v>414</v>
      </c>
      <c r="D44" s="75">
        <f t="shared" si="60"/>
        <v>2413963</v>
      </c>
      <c r="E44" s="75">
        <f t="shared" si="61"/>
        <v>14816</v>
      </c>
      <c r="F44" s="75">
        <v>0</v>
      </c>
      <c r="G44" s="75">
        <v>0</v>
      </c>
      <c r="H44" s="75">
        <v>0</v>
      </c>
      <c r="I44" s="75">
        <v>14706</v>
      </c>
      <c r="J44" s="76" t="s">
        <v>324</v>
      </c>
      <c r="K44" s="75">
        <v>110</v>
      </c>
      <c r="L44" s="75">
        <v>2399147</v>
      </c>
      <c r="M44" s="75">
        <f t="shared" si="62"/>
        <v>51771</v>
      </c>
      <c r="N44" s="75">
        <f t="shared" si="63"/>
        <v>2012</v>
      </c>
      <c r="O44" s="75">
        <v>0</v>
      </c>
      <c r="P44" s="75">
        <v>0</v>
      </c>
      <c r="Q44" s="75">
        <v>0</v>
      </c>
      <c r="R44" s="75">
        <v>2012</v>
      </c>
      <c r="S44" s="76" t="s">
        <v>324</v>
      </c>
      <c r="T44" s="75">
        <v>0</v>
      </c>
      <c r="U44" s="75">
        <v>49759</v>
      </c>
      <c r="V44" s="75">
        <f t="shared" si="64"/>
        <v>2465734</v>
      </c>
      <c r="W44" s="75">
        <f t="shared" si="65"/>
        <v>16828</v>
      </c>
      <c r="X44" s="75">
        <f t="shared" si="66"/>
        <v>0</v>
      </c>
      <c r="Y44" s="75">
        <f t="shared" si="67"/>
        <v>0</v>
      </c>
      <c r="Z44" s="75">
        <f t="shared" si="68"/>
        <v>0</v>
      </c>
      <c r="AA44" s="75">
        <f t="shared" si="69"/>
        <v>16718</v>
      </c>
      <c r="AB44" s="76" t="s">
        <v>324</v>
      </c>
      <c r="AC44" s="75">
        <f t="shared" si="70"/>
        <v>110</v>
      </c>
      <c r="AD44" s="75">
        <f t="shared" si="71"/>
        <v>2448906</v>
      </c>
      <c r="AE44" s="75">
        <f t="shared" si="72"/>
        <v>0</v>
      </c>
      <c r="AF44" s="75">
        <f t="shared" si="73"/>
        <v>0</v>
      </c>
      <c r="AG44" s="75">
        <v>0</v>
      </c>
      <c r="AH44" s="75">
        <v>0</v>
      </c>
      <c r="AI44" s="75">
        <v>0</v>
      </c>
      <c r="AJ44" s="75">
        <v>0</v>
      </c>
      <c r="AK44" s="75">
        <v>0</v>
      </c>
      <c r="AL44" s="75">
        <v>5112</v>
      </c>
      <c r="AM44" s="75">
        <f t="shared" si="74"/>
        <v>2011626</v>
      </c>
      <c r="AN44" s="75">
        <f t="shared" si="75"/>
        <v>426045</v>
      </c>
      <c r="AO44" s="75">
        <v>213022</v>
      </c>
      <c r="AP44" s="75">
        <v>110772</v>
      </c>
      <c r="AQ44" s="75">
        <v>102251</v>
      </c>
      <c r="AR44" s="75">
        <v>0</v>
      </c>
      <c r="AS44" s="75">
        <f t="shared" si="76"/>
        <v>446461</v>
      </c>
      <c r="AT44" s="75">
        <v>6669</v>
      </c>
      <c r="AU44" s="75">
        <v>439792</v>
      </c>
      <c r="AV44" s="75">
        <v>0</v>
      </c>
      <c r="AW44" s="75">
        <v>6143</v>
      </c>
      <c r="AX44" s="75">
        <f t="shared" si="77"/>
        <v>1132977</v>
      </c>
      <c r="AY44" s="75">
        <v>657556</v>
      </c>
      <c r="AZ44" s="75">
        <v>382912</v>
      </c>
      <c r="BA44" s="75">
        <v>79508</v>
      </c>
      <c r="BB44" s="75">
        <v>13001</v>
      </c>
      <c r="BC44" s="75">
        <v>184683</v>
      </c>
      <c r="BD44" s="75">
        <v>0</v>
      </c>
      <c r="BE44" s="75">
        <v>212542</v>
      </c>
      <c r="BF44" s="75">
        <f t="shared" si="78"/>
        <v>2224168</v>
      </c>
      <c r="BG44" s="75">
        <f t="shared" si="79"/>
        <v>0</v>
      </c>
      <c r="BH44" s="75">
        <f t="shared" si="80"/>
        <v>0</v>
      </c>
      <c r="BI44" s="75">
        <v>0</v>
      </c>
      <c r="BJ44" s="75">
        <v>0</v>
      </c>
      <c r="BK44" s="75">
        <v>0</v>
      </c>
      <c r="BL44" s="75">
        <v>0</v>
      </c>
      <c r="BM44" s="75">
        <v>0</v>
      </c>
      <c r="BN44" s="75">
        <v>0</v>
      </c>
      <c r="BO44" s="75">
        <f t="shared" si="81"/>
        <v>51610</v>
      </c>
      <c r="BP44" s="75">
        <f t="shared" si="82"/>
        <v>34084</v>
      </c>
      <c r="BQ44" s="75">
        <v>8521</v>
      </c>
      <c r="BR44" s="75">
        <v>25563</v>
      </c>
      <c r="BS44" s="75">
        <v>0</v>
      </c>
      <c r="BT44" s="75">
        <v>0</v>
      </c>
      <c r="BU44" s="75">
        <f t="shared" si="83"/>
        <v>12471</v>
      </c>
      <c r="BV44" s="75">
        <v>722</v>
      </c>
      <c r="BW44" s="75">
        <v>11749</v>
      </c>
      <c r="BX44" s="75">
        <v>0</v>
      </c>
      <c r="BY44" s="75">
        <v>0</v>
      </c>
      <c r="BZ44" s="75">
        <f t="shared" si="84"/>
        <v>5055</v>
      </c>
      <c r="CA44" s="75">
        <v>0</v>
      </c>
      <c r="CB44" s="75">
        <v>5055</v>
      </c>
      <c r="CC44" s="75">
        <v>0</v>
      </c>
      <c r="CD44" s="75">
        <v>0</v>
      </c>
      <c r="CE44" s="75">
        <v>0</v>
      </c>
      <c r="CF44" s="75">
        <v>0</v>
      </c>
      <c r="CG44" s="75">
        <v>161</v>
      </c>
      <c r="CH44" s="75">
        <f t="shared" si="85"/>
        <v>51771</v>
      </c>
      <c r="CI44" s="75">
        <f t="shared" si="86"/>
        <v>0</v>
      </c>
      <c r="CJ44" s="75">
        <f t="shared" si="87"/>
        <v>0</v>
      </c>
      <c r="CK44" s="75">
        <f t="shared" si="88"/>
        <v>0</v>
      </c>
      <c r="CL44" s="75">
        <f t="shared" si="89"/>
        <v>0</v>
      </c>
      <c r="CM44" s="75">
        <f t="shared" si="90"/>
        <v>0</v>
      </c>
      <c r="CN44" s="75">
        <f t="shared" si="91"/>
        <v>0</v>
      </c>
      <c r="CO44" s="75">
        <f t="shared" si="92"/>
        <v>0</v>
      </c>
      <c r="CP44" s="75">
        <f t="shared" si="93"/>
        <v>5112</v>
      </c>
      <c r="CQ44" s="75">
        <f t="shared" si="94"/>
        <v>2063236</v>
      </c>
      <c r="CR44" s="75">
        <f t="shared" si="95"/>
        <v>460129</v>
      </c>
      <c r="CS44" s="75">
        <f t="shared" si="96"/>
        <v>221543</v>
      </c>
      <c r="CT44" s="75">
        <f t="shared" si="97"/>
        <v>136335</v>
      </c>
      <c r="CU44" s="75">
        <f t="shared" si="98"/>
        <v>102251</v>
      </c>
      <c r="CV44" s="75">
        <f t="shared" si="99"/>
        <v>0</v>
      </c>
      <c r="CW44" s="75">
        <f t="shared" si="100"/>
        <v>458932</v>
      </c>
      <c r="CX44" s="75">
        <f t="shared" si="101"/>
        <v>7391</v>
      </c>
      <c r="CY44" s="75">
        <f t="shared" si="102"/>
        <v>451541</v>
      </c>
      <c r="CZ44" s="75">
        <f t="shared" si="103"/>
        <v>0</v>
      </c>
      <c r="DA44" s="75">
        <f t="shared" si="104"/>
        <v>6143</v>
      </c>
      <c r="DB44" s="75">
        <f t="shared" si="105"/>
        <v>1138032</v>
      </c>
      <c r="DC44" s="75">
        <f t="shared" si="106"/>
        <v>657556</v>
      </c>
      <c r="DD44" s="75">
        <f t="shared" si="107"/>
        <v>387967</v>
      </c>
      <c r="DE44" s="75">
        <f t="shared" si="108"/>
        <v>79508</v>
      </c>
      <c r="DF44" s="75">
        <f t="shared" si="109"/>
        <v>13001</v>
      </c>
      <c r="DG44" s="75">
        <f t="shared" si="110"/>
        <v>184683</v>
      </c>
      <c r="DH44" s="75">
        <f t="shared" si="111"/>
        <v>0</v>
      </c>
      <c r="DI44" s="75">
        <f t="shared" si="112"/>
        <v>212703</v>
      </c>
      <c r="DJ44" s="75">
        <f t="shared" si="113"/>
        <v>2275939</v>
      </c>
    </row>
    <row r="45" spans="1:114" s="50" customFormat="1" ht="12" customHeight="1">
      <c r="A45" s="53" t="s">
        <v>321</v>
      </c>
      <c r="B45" s="54" t="s">
        <v>415</v>
      </c>
      <c r="C45" s="53" t="s">
        <v>416</v>
      </c>
      <c r="D45" s="75">
        <f t="shared" si="60"/>
        <v>995033</v>
      </c>
      <c r="E45" s="75">
        <f t="shared" si="61"/>
        <v>268863</v>
      </c>
      <c r="F45" s="75">
        <v>0</v>
      </c>
      <c r="G45" s="75">
        <v>90000</v>
      </c>
      <c r="H45" s="75">
        <v>0</v>
      </c>
      <c r="I45" s="75">
        <v>127096</v>
      </c>
      <c r="J45" s="76" t="s">
        <v>324</v>
      </c>
      <c r="K45" s="75">
        <v>51767</v>
      </c>
      <c r="L45" s="75">
        <v>726170</v>
      </c>
      <c r="M45" s="75">
        <f t="shared" si="62"/>
        <v>18418</v>
      </c>
      <c r="N45" s="75">
        <f t="shared" si="63"/>
        <v>1851</v>
      </c>
      <c r="O45" s="75">
        <v>0</v>
      </c>
      <c r="P45" s="75">
        <v>0</v>
      </c>
      <c r="Q45" s="75">
        <v>0</v>
      </c>
      <c r="R45" s="75">
        <v>1851</v>
      </c>
      <c r="S45" s="76" t="s">
        <v>324</v>
      </c>
      <c r="T45" s="75">
        <v>0</v>
      </c>
      <c r="U45" s="75">
        <v>16567</v>
      </c>
      <c r="V45" s="75">
        <f t="shared" si="64"/>
        <v>1013451</v>
      </c>
      <c r="W45" s="75">
        <f t="shared" si="65"/>
        <v>270714</v>
      </c>
      <c r="X45" s="75">
        <f t="shared" si="66"/>
        <v>0</v>
      </c>
      <c r="Y45" s="75">
        <f t="shared" si="67"/>
        <v>90000</v>
      </c>
      <c r="Z45" s="75">
        <f t="shared" si="68"/>
        <v>0</v>
      </c>
      <c r="AA45" s="75">
        <f t="shared" si="69"/>
        <v>128947</v>
      </c>
      <c r="AB45" s="76" t="s">
        <v>324</v>
      </c>
      <c r="AC45" s="75">
        <f t="shared" si="70"/>
        <v>51767</v>
      </c>
      <c r="AD45" s="75">
        <f t="shared" si="71"/>
        <v>742737</v>
      </c>
      <c r="AE45" s="75">
        <f t="shared" si="72"/>
        <v>830</v>
      </c>
      <c r="AF45" s="75">
        <f t="shared" si="73"/>
        <v>0</v>
      </c>
      <c r="AG45" s="75">
        <v>0</v>
      </c>
      <c r="AH45" s="75">
        <v>0</v>
      </c>
      <c r="AI45" s="75">
        <v>0</v>
      </c>
      <c r="AJ45" s="75">
        <v>0</v>
      </c>
      <c r="AK45" s="75">
        <v>830</v>
      </c>
      <c r="AL45" s="75">
        <v>2450</v>
      </c>
      <c r="AM45" s="75">
        <f t="shared" si="74"/>
        <v>594745</v>
      </c>
      <c r="AN45" s="75">
        <f t="shared" si="75"/>
        <v>120255</v>
      </c>
      <c r="AO45" s="75">
        <v>75515</v>
      </c>
      <c r="AP45" s="75">
        <v>8545</v>
      </c>
      <c r="AQ45" s="75">
        <v>36195</v>
      </c>
      <c r="AR45" s="75">
        <v>0</v>
      </c>
      <c r="AS45" s="75">
        <f t="shared" si="76"/>
        <v>32378</v>
      </c>
      <c r="AT45" s="75">
        <v>6305</v>
      </c>
      <c r="AU45" s="75">
        <v>26073</v>
      </c>
      <c r="AV45" s="75">
        <v>0</v>
      </c>
      <c r="AW45" s="75">
        <v>0</v>
      </c>
      <c r="AX45" s="75">
        <f t="shared" si="77"/>
        <v>440354</v>
      </c>
      <c r="AY45" s="75">
        <v>321663</v>
      </c>
      <c r="AZ45" s="75">
        <v>107974</v>
      </c>
      <c r="BA45" s="75">
        <v>3111</v>
      </c>
      <c r="BB45" s="75">
        <v>7606</v>
      </c>
      <c r="BC45" s="75">
        <v>372362</v>
      </c>
      <c r="BD45" s="75">
        <v>1758</v>
      </c>
      <c r="BE45" s="75">
        <v>24646</v>
      </c>
      <c r="BF45" s="75">
        <f t="shared" si="78"/>
        <v>620221</v>
      </c>
      <c r="BG45" s="75">
        <f t="shared" si="79"/>
        <v>0</v>
      </c>
      <c r="BH45" s="75">
        <f t="shared" si="80"/>
        <v>0</v>
      </c>
      <c r="BI45" s="75">
        <v>0</v>
      </c>
      <c r="BJ45" s="75">
        <v>0</v>
      </c>
      <c r="BK45" s="75">
        <v>0</v>
      </c>
      <c r="BL45" s="75">
        <v>0</v>
      </c>
      <c r="BM45" s="75">
        <v>0</v>
      </c>
      <c r="BN45" s="75">
        <v>0</v>
      </c>
      <c r="BO45" s="75">
        <f t="shared" si="81"/>
        <v>17422</v>
      </c>
      <c r="BP45" s="75">
        <f t="shared" si="82"/>
        <v>4273</v>
      </c>
      <c r="BQ45" s="75">
        <v>4273</v>
      </c>
      <c r="BR45" s="75">
        <v>0</v>
      </c>
      <c r="BS45" s="75">
        <v>0</v>
      </c>
      <c r="BT45" s="75">
        <v>0</v>
      </c>
      <c r="BU45" s="75">
        <f t="shared" si="83"/>
        <v>1902</v>
      </c>
      <c r="BV45" s="75">
        <v>0</v>
      </c>
      <c r="BW45" s="75">
        <v>1902</v>
      </c>
      <c r="BX45" s="75">
        <v>0</v>
      </c>
      <c r="BY45" s="75">
        <v>0</v>
      </c>
      <c r="BZ45" s="75">
        <f t="shared" si="84"/>
        <v>11247</v>
      </c>
      <c r="CA45" s="75">
        <v>9797</v>
      </c>
      <c r="CB45" s="75">
        <v>0</v>
      </c>
      <c r="CC45" s="75">
        <v>0</v>
      </c>
      <c r="CD45" s="75">
        <v>1450</v>
      </c>
      <c r="CE45" s="75">
        <v>0</v>
      </c>
      <c r="CF45" s="75">
        <v>0</v>
      </c>
      <c r="CG45" s="75">
        <v>996</v>
      </c>
      <c r="CH45" s="75">
        <f t="shared" si="85"/>
        <v>18418</v>
      </c>
      <c r="CI45" s="75">
        <f t="shared" si="86"/>
        <v>830</v>
      </c>
      <c r="CJ45" s="75">
        <f t="shared" si="87"/>
        <v>0</v>
      </c>
      <c r="CK45" s="75">
        <f t="shared" si="88"/>
        <v>0</v>
      </c>
      <c r="CL45" s="75">
        <f t="shared" si="89"/>
        <v>0</v>
      </c>
      <c r="CM45" s="75">
        <f t="shared" si="90"/>
        <v>0</v>
      </c>
      <c r="CN45" s="75">
        <f t="shared" si="91"/>
        <v>0</v>
      </c>
      <c r="CO45" s="75">
        <f t="shared" si="92"/>
        <v>830</v>
      </c>
      <c r="CP45" s="75">
        <f t="shared" si="93"/>
        <v>2450</v>
      </c>
      <c r="CQ45" s="75">
        <f t="shared" si="94"/>
        <v>612167</v>
      </c>
      <c r="CR45" s="75">
        <f t="shared" si="95"/>
        <v>124528</v>
      </c>
      <c r="CS45" s="75">
        <f t="shared" si="96"/>
        <v>79788</v>
      </c>
      <c r="CT45" s="75">
        <f t="shared" si="97"/>
        <v>8545</v>
      </c>
      <c r="CU45" s="75">
        <f t="shared" si="98"/>
        <v>36195</v>
      </c>
      <c r="CV45" s="75">
        <f t="shared" si="99"/>
        <v>0</v>
      </c>
      <c r="CW45" s="75">
        <f t="shared" si="100"/>
        <v>34280</v>
      </c>
      <c r="CX45" s="75">
        <f t="shared" si="101"/>
        <v>6305</v>
      </c>
      <c r="CY45" s="75">
        <f t="shared" si="102"/>
        <v>27975</v>
      </c>
      <c r="CZ45" s="75">
        <f t="shared" si="103"/>
        <v>0</v>
      </c>
      <c r="DA45" s="75">
        <f t="shared" si="104"/>
        <v>0</v>
      </c>
      <c r="DB45" s="75">
        <f t="shared" si="105"/>
        <v>451601</v>
      </c>
      <c r="DC45" s="75">
        <f t="shared" si="106"/>
        <v>331460</v>
      </c>
      <c r="DD45" s="75">
        <f t="shared" si="107"/>
        <v>107974</v>
      </c>
      <c r="DE45" s="75">
        <f t="shared" si="108"/>
        <v>3111</v>
      </c>
      <c r="DF45" s="75">
        <f t="shared" si="109"/>
        <v>9056</v>
      </c>
      <c r="DG45" s="75">
        <f t="shared" si="110"/>
        <v>372362</v>
      </c>
      <c r="DH45" s="75">
        <f t="shared" si="111"/>
        <v>1758</v>
      </c>
      <c r="DI45" s="75">
        <f t="shared" si="112"/>
        <v>25642</v>
      </c>
      <c r="DJ45" s="75">
        <f t="shared" si="113"/>
        <v>638639</v>
      </c>
    </row>
    <row r="46" spans="1:114" s="50" customFormat="1" ht="12" customHeight="1">
      <c r="A46" s="53" t="s">
        <v>321</v>
      </c>
      <c r="B46" s="54" t="s">
        <v>417</v>
      </c>
      <c r="C46" s="53" t="s">
        <v>418</v>
      </c>
      <c r="D46" s="75">
        <f t="shared" si="60"/>
        <v>928431</v>
      </c>
      <c r="E46" s="75">
        <f t="shared" si="61"/>
        <v>426311</v>
      </c>
      <c r="F46" s="75">
        <v>0</v>
      </c>
      <c r="G46" s="75">
        <v>219298</v>
      </c>
      <c r="H46" s="75">
        <v>0</v>
      </c>
      <c r="I46" s="75">
        <v>154374</v>
      </c>
      <c r="J46" s="76" t="s">
        <v>324</v>
      </c>
      <c r="K46" s="75">
        <v>52639</v>
      </c>
      <c r="L46" s="75">
        <v>502120</v>
      </c>
      <c r="M46" s="75">
        <f t="shared" si="62"/>
        <v>21627</v>
      </c>
      <c r="N46" s="75">
        <f t="shared" si="63"/>
        <v>2565</v>
      </c>
      <c r="O46" s="75">
        <v>0</v>
      </c>
      <c r="P46" s="75">
        <v>0</v>
      </c>
      <c r="Q46" s="75">
        <v>0</v>
      </c>
      <c r="R46" s="75">
        <v>2565</v>
      </c>
      <c r="S46" s="76" t="s">
        <v>324</v>
      </c>
      <c r="T46" s="75">
        <v>0</v>
      </c>
      <c r="U46" s="75">
        <v>19062</v>
      </c>
      <c r="V46" s="75">
        <f t="shared" si="64"/>
        <v>950058</v>
      </c>
      <c r="W46" s="75">
        <f t="shared" si="65"/>
        <v>428876</v>
      </c>
      <c r="X46" s="75">
        <f t="shared" si="66"/>
        <v>0</v>
      </c>
      <c r="Y46" s="75">
        <f t="shared" si="67"/>
        <v>219298</v>
      </c>
      <c r="Z46" s="75">
        <f t="shared" si="68"/>
        <v>0</v>
      </c>
      <c r="AA46" s="75">
        <f t="shared" si="69"/>
        <v>156939</v>
      </c>
      <c r="AB46" s="76" t="s">
        <v>324</v>
      </c>
      <c r="AC46" s="75">
        <f t="shared" si="70"/>
        <v>52639</v>
      </c>
      <c r="AD46" s="75">
        <f t="shared" si="71"/>
        <v>521182</v>
      </c>
      <c r="AE46" s="75">
        <f t="shared" si="72"/>
        <v>0</v>
      </c>
      <c r="AF46" s="75">
        <f t="shared" si="73"/>
        <v>0</v>
      </c>
      <c r="AG46" s="75">
        <v>0</v>
      </c>
      <c r="AH46" s="75">
        <v>0</v>
      </c>
      <c r="AI46" s="75">
        <v>0</v>
      </c>
      <c r="AJ46" s="75">
        <v>0</v>
      </c>
      <c r="AK46" s="75">
        <v>0</v>
      </c>
      <c r="AL46" s="75">
        <v>2626</v>
      </c>
      <c r="AM46" s="75">
        <f t="shared" si="74"/>
        <v>576841</v>
      </c>
      <c r="AN46" s="75">
        <f t="shared" si="75"/>
        <v>73446</v>
      </c>
      <c r="AO46" s="75">
        <v>66101</v>
      </c>
      <c r="AP46" s="75">
        <v>0</v>
      </c>
      <c r="AQ46" s="75">
        <v>7345</v>
      </c>
      <c r="AR46" s="75">
        <v>0</v>
      </c>
      <c r="AS46" s="75">
        <f t="shared" si="76"/>
        <v>43111</v>
      </c>
      <c r="AT46" s="75">
        <v>0</v>
      </c>
      <c r="AU46" s="75">
        <v>43099</v>
      </c>
      <c r="AV46" s="75">
        <v>12</v>
      </c>
      <c r="AW46" s="75">
        <v>0</v>
      </c>
      <c r="AX46" s="75">
        <f t="shared" si="77"/>
        <v>460284</v>
      </c>
      <c r="AY46" s="75">
        <v>317293</v>
      </c>
      <c r="AZ46" s="75">
        <v>99332</v>
      </c>
      <c r="BA46" s="75">
        <v>0</v>
      </c>
      <c r="BB46" s="75">
        <v>43659</v>
      </c>
      <c r="BC46" s="75">
        <v>321671</v>
      </c>
      <c r="BD46" s="75">
        <v>0</v>
      </c>
      <c r="BE46" s="75">
        <v>27293</v>
      </c>
      <c r="BF46" s="75">
        <f t="shared" si="78"/>
        <v>604134</v>
      </c>
      <c r="BG46" s="75">
        <f t="shared" si="79"/>
        <v>0</v>
      </c>
      <c r="BH46" s="75">
        <f t="shared" si="80"/>
        <v>0</v>
      </c>
      <c r="BI46" s="75">
        <v>0</v>
      </c>
      <c r="BJ46" s="75">
        <v>0</v>
      </c>
      <c r="BK46" s="75">
        <v>0</v>
      </c>
      <c r="BL46" s="75">
        <v>0</v>
      </c>
      <c r="BM46" s="75">
        <v>0</v>
      </c>
      <c r="BN46" s="75">
        <v>0</v>
      </c>
      <c r="BO46" s="75">
        <f t="shared" si="81"/>
        <v>21624</v>
      </c>
      <c r="BP46" s="75">
        <f t="shared" si="82"/>
        <v>7345</v>
      </c>
      <c r="BQ46" s="75">
        <v>7345</v>
      </c>
      <c r="BR46" s="75">
        <v>0</v>
      </c>
      <c r="BS46" s="75">
        <v>0</v>
      </c>
      <c r="BT46" s="75">
        <v>0</v>
      </c>
      <c r="BU46" s="75">
        <f t="shared" si="83"/>
        <v>0</v>
      </c>
      <c r="BV46" s="75">
        <v>0</v>
      </c>
      <c r="BW46" s="75">
        <v>0</v>
      </c>
      <c r="BX46" s="75">
        <v>0</v>
      </c>
      <c r="BY46" s="75">
        <v>0</v>
      </c>
      <c r="BZ46" s="75">
        <f t="shared" si="84"/>
        <v>14279</v>
      </c>
      <c r="CA46" s="75">
        <v>10874</v>
      </c>
      <c r="CB46" s="75">
        <v>3155</v>
      </c>
      <c r="CC46" s="75">
        <v>0</v>
      </c>
      <c r="CD46" s="75">
        <v>250</v>
      </c>
      <c r="CE46" s="75">
        <v>0</v>
      </c>
      <c r="CF46" s="75">
        <v>0</v>
      </c>
      <c r="CG46" s="75">
        <v>3</v>
      </c>
      <c r="CH46" s="75">
        <f t="shared" si="85"/>
        <v>21627</v>
      </c>
      <c r="CI46" s="75">
        <f t="shared" si="86"/>
        <v>0</v>
      </c>
      <c r="CJ46" s="75">
        <f t="shared" si="87"/>
        <v>0</v>
      </c>
      <c r="CK46" s="75">
        <f t="shared" si="88"/>
        <v>0</v>
      </c>
      <c r="CL46" s="75">
        <f t="shared" si="89"/>
        <v>0</v>
      </c>
      <c r="CM46" s="75">
        <f t="shared" si="90"/>
        <v>0</v>
      </c>
      <c r="CN46" s="75">
        <f t="shared" si="91"/>
        <v>0</v>
      </c>
      <c r="CO46" s="75">
        <f t="shared" si="92"/>
        <v>0</v>
      </c>
      <c r="CP46" s="75">
        <f t="shared" si="93"/>
        <v>2626</v>
      </c>
      <c r="CQ46" s="75">
        <f t="shared" si="94"/>
        <v>598465</v>
      </c>
      <c r="CR46" s="75">
        <f t="shared" si="95"/>
        <v>80791</v>
      </c>
      <c r="CS46" s="75">
        <f t="shared" si="96"/>
        <v>73446</v>
      </c>
      <c r="CT46" s="75">
        <f t="shared" si="97"/>
        <v>0</v>
      </c>
      <c r="CU46" s="75">
        <f t="shared" si="98"/>
        <v>7345</v>
      </c>
      <c r="CV46" s="75">
        <f t="shared" si="99"/>
        <v>0</v>
      </c>
      <c r="CW46" s="75">
        <f t="shared" si="100"/>
        <v>43111</v>
      </c>
      <c r="CX46" s="75">
        <f t="shared" si="101"/>
        <v>0</v>
      </c>
      <c r="CY46" s="75">
        <f t="shared" si="102"/>
        <v>43099</v>
      </c>
      <c r="CZ46" s="75">
        <f t="shared" si="103"/>
        <v>12</v>
      </c>
      <c r="DA46" s="75">
        <f t="shared" si="104"/>
        <v>0</v>
      </c>
      <c r="DB46" s="75">
        <f t="shared" si="105"/>
        <v>474563</v>
      </c>
      <c r="DC46" s="75">
        <f t="shared" si="106"/>
        <v>328167</v>
      </c>
      <c r="DD46" s="75">
        <f t="shared" si="107"/>
        <v>102487</v>
      </c>
      <c r="DE46" s="75">
        <f t="shared" si="108"/>
        <v>0</v>
      </c>
      <c r="DF46" s="75">
        <f t="shared" si="109"/>
        <v>43909</v>
      </c>
      <c r="DG46" s="75">
        <f t="shared" si="110"/>
        <v>321671</v>
      </c>
      <c r="DH46" s="75">
        <f t="shared" si="111"/>
        <v>0</v>
      </c>
      <c r="DI46" s="75">
        <f t="shared" si="112"/>
        <v>27296</v>
      </c>
      <c r="DJ46" s="75">
        <f t="shared" si="113"/>
        <v>625761</v>
      </c>
    </row>
    <row r="47" spans="1:114" s="50" customFormat="1" ht="12" customHeight="1">
      <c r="A47" s="53" t="s">
        <v>321</v>
      </c>
      <c r="B47" s="54" t="s">
        <v>419</v>
      </c>
      <c r="C47" s="53" t="s">
        <v>420</v>
      </c>
      <c r="D47" s="75">
        <f t="shared" si="60"/>
        <v>1005653</v>
      </c>
      <c r="E47" s="75">
        <f t="shared" si="61"/>
        <v>438944</v>
      </c>
      <c r="F47" s="75">
        <v>0</v>
      </c>
      <c r="G47" s="75">
        <v>154050</v>
      </c>
      <c r="H47" s="75">
        <v>0</v>
      </c>
      <c r="I47" s="75">
        <v>0</v>
      </c>
      <c r="J47" s="76" t="s">
        <v>324</v>
      </c>
      <c r="K47" s="75">
        <v>284894</v>
      </c>
      <c r="L47" s="75">
        <v>566709</v>
      </c>
      <c r="M47" s="75">
        <f t="shared" si="62"/>
        <v>14544</v>
      </c>
      <c r="N47" s="75">
        <f t="shared" si="63"/>
        <v>1884</v>
      </c>
      <c r="O47" s="75">
        <v>0</v>
      </c>
      <c r="P47" s="75">
        <v>0</v>
      </c>
      <c r="Q47" s="75">
        <v>0</v>
      </c>
      <c r="R47" s="75">
        <v>0</v>
      </c>
      <c r="S47" s="76" t="s">
        <v>324</v>
      </c>
      <c r="T47" s="75">
        <v>1884</v>
      </c>
      <c r="U47" s="75">
        <v>12660</v>
      </c>
      <c r="V47" s="75">
        <f t="shared" si="64"/>
        <v>1020197</v>
      </c>
      <c r="W47" s="75">
        <f t="shared" si="65"/>
        <v>440828</v>
      </c>
      <c r="X47" s="75">
        <f t="shared" si="66"/>
        <v>0</v>
      </c>
      <c r="Y47" s="75">
        <f t="shared" si="67"/>
        <v>154050</v>
      </c>
      <c r="Z47" s="75">
        <f t="shared" si="68"/>
        <v>0</v>
      </c>
      <c r="AA47" s="75">
        <f t="shared" si="69"/>
        <v>0</v>
      </c>
      <c r="AB47" s="76" t="s">
        <v>324</v>
      </c>
      <c r="AC47" s="75">
        <f t="shared" si="70"/>
        <v>286778</v>
      </c>
      <c r="AD47" s="75">
        <f t="shared" si="71"/>
        <v>579369</v>
      </c>
      <c r="AE47" s="75">
        <f t="shared" si="72"/>
        <v>0</v>
      </c>
      <c r="AF47" s="75">
        <f t="shared" si="73"/>
        <v>0</v>
      </c>
      <c r="AG47" s="75">
        <v>0</v>
      </c>
      <c r="AH47" s="75">
        <v>0</v>
      </c>
      <c r="AI47" s="75">
        <v>0</v>
      </c>
      <c r="AJ47" s="75">
        <v>0</v>
      </c>
      <c r="AK47" s="75">
        <v>0</v>
      </c>
      <c r="AL47" s="75">
        <v>1850</v>
      </c>
      <c r="AM47" s="75">
        <f t="shared" si="74"/>
        <v>616168</v>
      </c>
      <c r="AN47" s="75">
        <f t="shared" si="75"/>
        <v>67052</v>
      </c>
      <c r="AO47" s="75">
        <v>63063</v>
      </c>
      <c r="AP47" s="75">
        <v>355</v>
      </c>
      <c r="AQ47" s="75">
        <v>3634</v>
      </c>
      <c r="AR47" s="75">
        <v>0</v>
      </c>
      <c r="AS47" s="75">
        <f t="shared" si="76"/>
        <v>0</v>
      </c>
      <c r="AT47" s="75">
        <v>0</v>
      </c>
      <c r="AU47" s="75">
        <v>0</v>
      </c>
      <c r="AV47" s="75">
        <v>0</v>
      </c>
      <c r="AW47" s="75">
        <v>0</v>
      </c>
      <c r="AX47" s="75">
        <f t="shared" si="77"/>
        <v>549116</v>
      </c>
      <c r="AY47" s="75">
        <v>549116</v>
      </c>
      <c r="AZ47" s="75">
        <v>0</v>
      </c>
      <c r="BA47" s="75">
        <v>0</v>
      </c>
      <c r="BB47" s="75">
        <v>0</v>
      </c>
      <c r="BC47" s="75">
        <v>387635</v>
      </c>
      <c r="BD47" s="75">
        <v>0</v>
      </c>
      <c r="BE47" s="75">
        <v>0</v>
      </c>
      <c r="BF47" s="75">
        <f t="shared" si="78"/>
        <v>616168</v>
      </c>
      <c r="BG47" s="75">
        <f t="shared" si="79"/>
        <v>0</v>
      </c>
      <c r="BH47" s="75">
        <f t="shared" si="80"/>
        <v>0</v>
      </c>
      <c r="BI47" s="75">
        <v>0</v>
      </c>
      <c r="BJ47" s="75">
        <v>0</v>
      </c>
      <c r="BK47" s="75">
        <v>0</v>
      </c>
      <c r="BL47" s="75">
        <v>0</v>
      </c>
      <c r="BM47" s="75">
        <v>0</v>
      </c>
      <c r="BN47" s="75">
        <v>0</v>
      </c>
      <c r="BO47" s="75">
        <f t="shared" si="81"/>
        <v>12789</v>
      </c>
      <c r="BP47" s="75">
        <f t="shared" si="82"/>
        <v>9009</v>
      </c>
      <c r="BQ47" s="75">
        <v>9009</v>
      </c>
      <c r="BR47" s="75">
        <v>0</v>
      </c>
      <c r="BS47" s="75">
        <v>0</v>
      </c>
      <c r="BT47" s="75">
        <v>0</v>
      </c>
      <c r="BU47" s="75">
        <f t="shared" si="83"/>
        <v>0</v>
      </c>
      <c r="BV47" s="75">
        <v>0</v>
      </c>
      <c r="BW47" s="75">
        <v>0</v>
      </c>
      <c r="BX47" s="75">
        <v>0</v>
      </c>
      <c r="BY47" s="75">
        <v>0</v>
      </c>
      <c r="BZ47" s="75">
        <f t="shared" si="84"/>
        <v>3780</v>
      </c>
      <c r="CA47" s="75">
        <v>3780</v>
      </c>
      <c r="CB47" s="75">
        <v>0</v>
      </c>
      <c r="CC47" s="75">
        <v>0</v>
      </c>
      <c r="CD47" s="75">
        <v>0</v>
      </c>
      <c r="CE47" s="75">
        <v>1755</v>
      </c>
      <c r="CF47" s="75">
        <v>0</v>
      </c>
      <c r="CG47" s="75">
        <v>0</v>
      </c>
      <c r="CH47" s="75">
        <f t="shared" si="85"/>
        <v>12789</v>
      </c>
      <c r="CI47" s="75">
        <f t="shared" si="86"/>
        <v>0</v>
      </c>
      <c r="CJ47" s="75">
        <f t="shared" si="87"/>
        <v>0</v>
      </c>
      <c r="CK47" s="75">
        <f t="shared" si="88"/>
        <v>0</v>
      </c>
      <c r="CL47" s="75">
        <f t="shared" si="89"/>
        <v>0</v>
      </c>
      <c r="CM47" s="75">
        <f t="shared" si="90"/>
        <v>0</v>
      </c>
      <c r="CN47" s="75">
        <f t="shared" si="91"/>
        <v>0</v>
      </c>
      <c r="CO47" s="75">
        <f t="shared" si="92"/>
        <v>0</v>
      </c>
      <c r="CP47" s="75">
        <f t="shared" si="93"/>
        <v>1850</v>
      </c>
      <c r="CQ47" s="75">
        <f t="shared" si="94"/>
        <v>628957</v>
      </c>
      <c r="CR47" s="75">
        <f t="shared" si="95"/>
        <v>76061</v>
      </c>
      <c r="CS47" s="75">
        <f t="shared" si="96"/>
        <v>72072</v>
      </c>
      <c r="CT47" s="75">
        <f t="shared" si="97"/>
        <v>355</v>
      </c>
      <c r="CU47" s="75">
        <f t="shared" si="98"/>
        <v>3634</v>
      </c>
      <c r="CV47" s="75">
        <f t="shared" si="99"/>
        <v>0</v>
      </c>
      <c r="CW47" s="75">
        <f t="shared" si="100"/>
        <v>0</v>
      </c>
      <c r="CX47" s="75">
        <f t="shared" si="101"/>
        <v>0</v>
      </c>
      <c r="CY47" s="75">
        <f t="shared" si="102"/>
        <v>0</v>
      </c>
      <c r="CZ47" s="75">
        <f t="shared" si="103"/>
        <v>0</v>
      </c>
      <c r="DA47" s="75">
        <f t="shared" si="104"/>
        <v>0</v>
      </c>
      <c r="DB47" s="75">
        <f t="shared" si="105"/>
        <v>552896</v>
      </c>
      <c r="DC47" s="75">
        <f t="shared" si="106"/>
        <v>552896</v>
      </c>
      <c r="DD47" s="75">
        <f t="shared" si="107"/>
        <v>0</v>
      </c>
      <c r="DE47" s="75">
        <f t="shared" si="108"/>
        <v>0</v>
      </c>
      <c r="DF47" s="75">
        <f t="shared" si="109"/>
        <v>0</v>
      </c>
      <c r="DG47" s="75">
        <f t="shared" si="110"/>
        <v>389390</v>
      </c>
      <c r="DH47" s="75">
        <f t="shared" si="111"/>
        <v>0</v>
      </c>
      <c r="DI47" s="75">
        <f t="shared" si="112"/>
        <v>0</v>
      </c>
      <c r="DJ47" s="75">
        <f t="shared" si="113"/>
        <v>628957</v>
      </c>
    </row>
    <row r="48" spans="1:114" s="50" customFormat="1" ht="12" customHeight="1">
      <c r="A48" s="53" t="s">
        <v>321</v>
      </c>
      <c r="B48" s="54" t="s">
        <v>421</v>
      </c>
      <c r="C48" s="53" t="s">
        <v>422</v>
      </c>
      <c r="D48" s="75">
        <f t="shared" si="60"/>
        <v>1211665</v>
      </c>
      <c r="E48" s="75">
        <f t="shared" si="61"/>
        <v>414375</v>
      </c>
      <c r="F48" s="75">
        <v>0</v>
      </c>
      <c r="G48" s="75">
        <v>243807</v>
      </c>
      <c r="H48" s="75">
        <v>0</v>
      </c>
      <c r="I48" s="75">
        <v>170568</v>
      </c>
      <c r="J48" s="76" t="s">
        <v>324</v>
      </c>
      <c r="K48" s="75">
        <v>0</v>
      </c>
      <c r="L48" s="75">
        <v>797290</v>
      </c>
      <c r="M48" s="75">
        <f t="shared" si="62"/>
        <v>60205</v>
      </c>
      <c r="N48" s="75">
        <f t="shared" si="63"/>
        <v>16147</v>
      </c>
      <c r="O48" s="75">
        <v>0</v>
      </c>
      <c r="P48" s="75">
        <v>13968</v>
      </c>
      <c r="Q48" s="75">
        <v>0</v>
      </c>
      <c r="R48" s="75">
        <v>2179</v>
      </c>
      <c r="S48" s="76" t="s">
        <v>324</v>
      </c>
      <c r="T48" s="75">
        <v>0</v>
      </c>
      <c r="U48" s="75">
        <v>44058</v>
      </c>
      <c r="V48" s="75">
        <f t="shared" si="64"/>
        <v>1271870</v>
      </c>
      <c r="W48" s="75">
        <f t="shared" si="65"/>
        <v>430522</v>
      </c>
      <c r="X48" s="75">
        <f t="shared" si="66"/>
        <v>0</v>
      </c>
      <c r="Y48" s="75">
        <f t="shared" si="67"/>
        <v>257775</v>
      </c>
      <c r="Z48" s="75">
        <f t="shared" si="68"/>
        <v>0</v>
      </c>
      <c r="AA48" s="75">
        <f t="shared" si="69"/>
        <v>172747</v>
      </c>
      <c r="AB48" s="76" t="s">
        <v>324</v>
      </c>
      <c r="AC48" s="75">
        <f t="shared" si="70"/>
        <v>0</v>
      </c>
      <c r="AD48" s="75">
        <f t="shared" si="71"/>
        <v>841348</v>
      </c>
      <c r="AE48" s="75">
        <f t="shared" si="72"/>
        <v>0</v>
      </c>
      <c r="AF48" s="75">
        <f t="shared" si="73"/>
        <v>0</v>
      </c>
      <c r="AG48" s="75">
        <v>0</v>
      </c>
      <c r="AH48" s="75">
        <v>0</v>
      </c>
      <c r="AI48" s="75">
        <v>0</v>
      </c>
      <c r="AJ48" s="75">
        <v>0</v>
      </c>
      <c r="AK48" s="75">
        <v>0</v>
      </c>
      <c r="AL48" s="75">
        <v>41968</v>
      </c>
      <c r="AM48" s="75">
        <f t="shared" si="74"/>
        <v>669065</v>
      </c>
      <c r="AN48" s="75">
        <f t="shared" si="75"/>
        <v>116188</v>
      </c>
      <c r="AO48" s="75">
        <v>59914</v>
      </c>
      <c r="AP48" s="75">
        <v>236</v>
      </c>
      <c r="AQ48" s="75">
        <v>56038</v>
      </c>
      <c r="AR48" s="75">
        <v>0</v>
      </c>
      <c r="AS48" s="75">
        <f t="shared" si="76"/>
        <v>0</v>
      </c>
      <c r="AT48" s="75">
        <v>0</v>
      </c>
      <c r="AU48" s="75">
        <v>0</v>
      </c>
      <c r="AV48" s="75">
        <v>0</v>
      </c>
      <c r="AW48" s="75">
        <v>0</v>
      </c>
      <c r="AX48" s="75">
        <f t="shared" si="77"/>
        <v>552877</v>
      </c>
      <c r="AY48" s="75">
        <v>522827</v>
      </c>
      <c r="AZ48" s="75">
        <v>30050</v>
      </c>
      <c r="BA48" s="75">
        <v>0</v>
      </c>
      <c r="BB48" s="75">
        <v>0</v>
      </c>
      <c r="BC48" s="75">
        <v>453652</v>
      </c>
      <c r="BD48" s="75">
        <v>0</v>
      </c>
      <c r="BE48" s="75">
        <v>46980</v>
      </c>
      <c r="BF48" s="75">
        <f t="shared" si="78"/>
        <v>716045</v>
      </c>
      <c r="BG48" s="75">
        <f t="shared" si="79"/>
        <v>0</v>
      </c>
      <c r="BH48" s="75">
        <f t="shared" si="80"/>
        <v>0</v>
      </c>
      <c r="BI48" s="75">
        <v>0</v>
      </c>
      <c r="BJ48" s="75">
        <v>0</v>
      </c>
      <c r="BK48" s="75">
        <v>0</v>
      </c>
      <c r="BL48" s="75">
        <v>0</v>
      </c>
      <c r="BM48" s="75">
        <v>0</v>
      </c>
      <c r="BN48" s="75">
        <v>0</v>
      </c>
      <c r="BO48" s="75">
        <f t="shared" si="81"/>
        <v>22644</v>
      </c>
      <c r="BP48" s="75">
        <f t="shared" si="82"/>
        <v>7489</v>
      </c>
      <c r="BQ48" s="75">
        <v>7489</v>
      </c>
      <c r="BR48" s="75">
        <v>0</v>
      </c>
      <c r="BS48" s="75">
        <v>0</v>
      </c>
      <c r="BT48" s="75">
        <v>0</v>
      </c>
      <c r="BU48" s="75">
        <f t="shared" si="83"/>
        <v>0</v>
      </c>
      <c r="BV48" s="75">
        <v>0</v>
      </c>
      <c r="BW48" s="75">
        <v>0</v>
      </c>
      <c r="BX48" s="75">
        <v>0</v>
      </c>
      <c r="BY48" s="75">
        <v>0</v>
      </c>
      <c r="BZ48" s="75">
        <f t="shared" si="84"/>
        <v>15155</v>
      </c>
      <c r="CA48" s="75">
        <v>15155</v>
      </c>
      <c r="CB48" s="75">
        <v>0</v>
      </c>
      <c r="CC48" s="75">
        <v>0</v>
      </c>
      <c r="CD48" s="75">
        <v>0</v>
      </c>
      <c r="CE48" s="75">
        <v>35211</v>
      </c>
      <c r="CF48" s="75">
        <v>0</v>
      </c>
      <c r="CG48" s="75">
        <v>2350</v>
      </c>
      <c r="CH48" s="75">
        <f t="shared" si="85"/>
        <v>24994</v>
      </c>
      <c r="CI48" s="75">
        <f t="shared" si="86"/>
        <v>0</v>
      </c>
      <c r="CJ48" s="75">
        <f t="shared" si="87"/>
        <v>0</v>
      </c>
      <c r="CK48" s="75">
        <f t="shared" si="88"/>
        <v>0</v>
      </c>
      <c r="CL48" s="75">
        <f t="shared" si="89"/>
        <v>0</v>
      </c>
      <c r="CM48" s="75">
        <f t="shared" si="90"/>
        <v>0</v>
      </c>
      <c r="CN48" s="75">
        <f t="shared" si="91"/>
        <v>0</v>
      </c>
      <c r="CO48" s="75">
        <f t="shared" si="92"/>
        <v>0</v>
      </c>
      <c r="CP48" s="75">
        <f t="shared" si="93"/>
        <v>41968</v>
      </c>
      <c r="CQ48" s="75">
        <f t="shared" si="94"/>
        <v>691709</v>
      </c>
      <c r="CR48" s="75">
        <f t="shared" si="95"/>
        <v>123677</v>
      </c>
      <c r="CS48" s="75">
        <f t="shared" si="96"/>
        <v>67403</v>
      </c>
      <c r="CT48" s="75">
        <f t="shared" si="97"/>
        <v>236</v>
      </c>
      <c r="CU48" s="75">
        <f t="shared" si="98"/>
        <v>56038</v>
      </c>
      <c r="CV48" s="75">
        <f t="shared" si="99"/>
        <v>0</v>
      </c>
      <c r="CW48" s="75">
        <f t="shared" si="100"/>
        <v>0</v>
      </c>
      <c r="CX48" s="75">
        <f t="shared" si="101"/>
        <v>0</v>
      </c>
      <c r="CY48" s="75">
        <f t="shared" si="102"/>
        <v>0</v>
      </c>
      <c r="CZ48" s="75">
        <f t="shared" si="103"/>
        <v>0</v>
      </c>
      <c r="DA48" s="75">
        <f t="shared" si="104"/>
        <v>0</v>
      </c>
      <c r="DB48" s="75">
        <f t="shared" si="105"/>
        <v>568032</v>
      </c>
      <c r="DC48" s="75">
        <f t="shared" si="106"/>
        <v>537982</v>
      </c>
      <c r="DD48" s="75">
        <f t="shared" si="107"/>
        <v>30050</v>
      </c>
      <c r="DE48" s="75">
        <f t="shared" si="108"/>
        <v>0</v>
      </c>
      <c r="DF48" s="75">
        <f t="shared" si="109"/>
        <v>0</v>
      </c>
      <c r="DG48" s="75">
        <f t="shared" si="110"/>
        <v>488863</v>
      </c>
      <c r="DH48" s="75">
        <f t="shared" si="111"/>
        <v>0</v>
      </c>
      <c r="DI48" s="75">
        <f t="shared" si="112"/>
        <v>49330</v>
      </c>
      <c r="DJ48" s="75">
        <f t="shared" si="113"/>
        <v>741039</v>
      </c>
    </row>
    <row r="49" spans="1:114" s="50" customFormat="1" ht="12" customHeight="1">
      <c r="A49" s="53" t="s">
        <v>321</v>
      </c>
      <c r="B49" s="54" t="s">
        <v>423</v>
      </c>
      <c r="C49" s="53" t="s">
        <v>424</v>
      </c>
      <c r="D49" s="75">
        <f t="shared" si="60"/>
        <v>698865</v>
      </c>
      <c r="E49" s="75">
        <f t="shared" si="61"/>
        <v>253479</v>
      </c>
      <c r="F49" s="75">
        <v>0</v>
      </c>
      <c r="G49" s="75">
        <v>120890</v>
      </c>
      <c r="H49" s="75">
        <v>0</v>
      </c>
      <c r="I49" s="75">
        <v>132589</v>
      </c>
      <c r="J49" s="76" t="s">
        <v>324</v>
      </c>
      <c r="K49" s="75">
        <v>0</v>
      </c>
      <c r="L49" s="75">
        <v>445386</v>
      </c>
      <c r="M49" s="75">
        <f t="shared" si="62"/>
        <v>20082</v>
      </c>
      <c r="N49" s="75">
        <f t="shared" si="63"/>
        <v>2174</v>
      </c>
      <c r="O49" s="75">
        <v>0</v>
      </c>
      <c r="P49" s="75">
        <v>0</v>
      </c>
      <c r="Q49" s="75">
        <v>0</v>
      </c>
      <c r="R49" s="75">
        <v>2174</v>
      </c>
      <c r="S49" s="76" t="s">
        <v>324</v>
      </c>
      <c r="T49" s="75">
        <v>0</v>
      </c>
      <c r="U49" s="75">
        <v>17908</v>
      </c>
      <c r="V49" s="75">
        <f t="shared" si="64"/>
        <v>718947</v>
      </c>
      <c r="W49" s="75">
        <f t="shared" si="65"/>
        <v>255653</v>
      </c>
      <c r="X49" s="75">
        <f t="shared" si="66"/>
        <v>0</v>
      </c>
      <c r="Y49" s="75">
        <f t="shared" si="67"/>
        <v>120890</v>
      </c>
      <c r="Z49" s="75">
        <f t="shared" si="68"/>
        <v>0</v>
      </c>
      <c r="AA49" s="75">
        <f t="shared" si="69"/>
        <v>134763</v>
      </c>
      <c r="AB49" s="76" t="s">
        <v>324</v>
      </c>
      <c r="AC49" s="75">
        <f t="shared" si="70"/>
        <v>0</v>
      </c>
      <c r="AD49" s="75">
        <f t="shared" si="71"/>
        <v>463294</v>
      </c>
      <c r="AE49" s="75">
        <f t="shared" si="72"/>
        <v>0</v>
      </c>
      <c r="AF49" s="75">
        <f t="shared" si="73"/>
        <v>0</v>
      </c>
      <c r="AG49" s="75">
        <v>0</v>
      </c>
      <c r="AH49" s="75">
        <v>0</v>
      </c>
      <c r="AI49" s="75">
        <v>0</v>
      </c>
      <c r="AJ49" s="75">
        <v>0</v>
      </c>
      <c r="AK49" s="75">
        <v>0</v>
      </c>
      <c r="AL49" s="75">
        <v>3869</v>
      </c>
      <c r="AM49" s="75">
        <f t="shared" si="74"/>
        <v>399647</v>
      </c>
      <c r="AN49" s="75">
        <f t="shared" si="75"/>
        <v>125667</v>
      </c>
      <c r="AO49" s="75">
        <v>125667</v>
      </c>
      <c r="AP49" s="75">
        <v>0</v>
      </c>
      <c r="AQ49" s="75">
        <v>0</v>
      </c>
      <c r="AR49" s="75">
        <v>0</v>
      </c>
      <c r="AS49" s="75">
        <f t="shared" si="76"/>
        <v>5856</v>
      </c>
      <c r="AT49" s="75">
        <v>5856</v>
      </c>
      <c r="AU49" s="75">
        <v>0</v>
      </c>
      <c r="AV49" s="75">
        <v>0</v>
      </c>
      <c r="AW49" s="75">
        <v>31</v>
      </c>
      <c r="AX49" s="75">
        <f t="shared" si="77"/>
        <v>268093</v>
      </c>
      <c r="AY49" s="75">
        <v>194040</v>
      </c>
      <c r="AZ49" s="75">
        <v>0</v>
      </c>
      <c r="BA49" s="75">
        <v>0</v>
      </c>
      <c r="BB49" s="75">
        <v>74053</v>
      </c>
      <c r="BC49" s="75">
        <v>295349</v>
      </c>
      <c r="BD49" s="75">
        <v>0</v>
      </c>
      <c r="BE49" s="75">
        <v>0</v>
      </c>
      <c r="BF49" s="75">
        <f t="shared" si="78"/>
        <v>399647</v>
      </c>
      <c r="BG49" s="75">
        <f t="shared" si="79"/>
        <v>0</v>
      </c>
      <c r="BH49" s="75">
        <f t="shared" si="80"/>
        <v>0</v>
      </c>
      <c r="BI49" s="75">
        <v>0</v>
      </c>
      <c r="BJ49" s="75">
        <v>0</v>
      </c>
      <c r="BK49" s="75">
        <v>0</v>
      </c>
      <c r="BL49" s="75">
        <v>0</v>
      </c>
      <c r="BM49" s="75">
        <v>0</v>
      </c>
      <c r="BN49" s="75">
        <v>0</v>
      </c>
      <c r="BO49" s="75">
        <f t="shared" si="81"/>
        <v>1170</v>
      </c>
      <c r="BP49" s="75">
        <f t="shared" si="82"/>
        <v>0</v>
      </c>
      <c r="BQ49" s="75">
        <v>0</v>
      </c>
      <c r="BR49" s="75">
        <v>0</v>
      </c>
      <c r="BS49" s="75">
        <v>0</v>
      </c>
      <c r="BT49" s="75">
        <v>0</v>
      </c>
      <c r="BU49" s="75">
        <f t="shared" si="83"/>
        <v>1170</v>
      </c>
      <c r="BV49" s="75">
        <v>1170</v>
      </c>
      <c r="BW49" s="75">
        <v>0</v>
      </c>
      <c r="BX49" s="75">
        <v>0</v>
      </c>
      <c r="BY49" s="75">
        <v>0</v>
      </c>
      <c r="BZ49" s="75">
        <f t="shared" si="84"/>
        <v>0</v>
      </c>
      <c r="CA49" s="75">
        <v>0</v>
      </c>
      <c r="CB49" s="75">
        <v>0</v>
      </c>
      <c r="CC49" s="75">
        <v>0</v>
      </c>
      <c r="CD49" s="75">
        <v>0</v>
      </c>
      <c r="CE49" s="75">
        <v>18912</v>
      </c>
      <c r="CF49" s="75">
        <v>0</v>
      </c>
      <c r="CG49" s="75">
        <v>0</v>
      </c>
      <c r="CH49" s="75">
        <f t="shared" si="85"/>
        <v>1170</v>
      </c>
      <c r="CI49" s="75">
        <f t="shared" si="86"/>
        <v>0</v>
      </c>
      <c r="CJ49" s="75">
        <f t="shared" si="87"/>
        <v>0</v>
      </c>
      <c r="CK49" s="75">
        <f t="shared" si="88"/>
        <v>0</v>
      </c>
      <c r="CL49" s="75">
        <f t="shared" si="89"/>
        <v>0</v>
      </c>
      <c r="CM49" s="75">
        <f t="shared" si="90"/>
        <v>0</v>
      </c>
      <c r="CN49" s="75">
        <f t="shared" si="91"/>
        <v>0</v>
      </c>
      <c r="CO49" s="75">
        <f t="shared" si="92"/>
        <v>0</v>
      </c>
      <c r="CP49" s="75">
        <f t="shared" si="93"/>
        <v>3869</v>
      </c>
      <c r="CQ49" s="75">
        <f t="shared" si="94"/>
        <v>400817</v>
      </c>
      <c r="CR49" s="75">
        <f t="shared" si="95"/>
        <v>125667</v>
      </c>
      <c r="CS49" s="75">
        <f t="shared" si="96"/>
        <v>125667</v>
      </c>
      <c r="CT49" s="75">
        <f t="shared" si="97"/>
        <v>0</v>
      </c>
      <c r="CU49" s="75">
        <f t="shared" si="98"/>
        <v>0</v>
      </c>
      <c r="CV49" s="75">
        <f t="shared" si="99"/>
        <v>0</v>
      </c>
      <c r="CW49" s="75">
        <f t="shared" si="100"/>
        <v>7026</v>
      </c>
      <c r="CX49" s="75">
        <f t="shared" si="101"/>
        <v>7026</v>
      </c>
      <c r="CY49" s="75">
        <f t="shared" si="102"/>
        <v>0</v>
      </c>
      <c r="CZ49" s="75">
        <f t="shared" si="103"/>
        <v>0</v>
      </c>
      <c r="DA49" s="75">
        <f t="shared" si="104"/>
        <v>31</v>
      </c>
      <c r="DB49" s="75">
        <f t="shared" si="105"/>
        <v>268093</v>
      </c>
      <c r="DC49" s="75">
        <f t="shared" si="106"/>
        <v>194040</v>
      </c>
      <c r="DD49" s="75">
        <f t="shared" si="107"/>
        <v>0</v>
      </c>
      <c r="DE49" s="75">
        <f t="shared" si="108"/>
        <v>0</v>
      </c>
      <c r="DF49" s="75">
        <f t="shared" si="109"/>
        <v>74053</v>
      </c>
      <c r="DG49" s="75">
        <f t="shared" si="110"/>
        <v>314261</v>
      </c>
      <c r="DH49" s="75">
        <f t="shared" si="111"/>
        <v>0</v>
      </c>
      <c r="DI49" s="75">
        <f t="shared" si="112"/>
        <v>0</v>
      </c>
      <c r="DJ49" s="75">
        <f t="shared" si="113"/>
        <v>400817</v>
      </c>
    </row>
    <row r="50" spans="1:114" s="50" customFormat="1" ht="12" customHeight="1">
      <c r="A50" s="53" t="s">
        <v>321</v>
      </c>
      <c r="B50" s="54" t="s">
        <v>425</v>
      </c>
      <c r="C50" s="53" t="s">
        <v>426</v>
      </c>
      <c r="D50" s="75">
        <f t="shared" si="60"/>
        <v>1323617</v>
      </c>
      <c r="E50" s="75">
        <f t="shared" si="61"/>
        <v>20617</v>
      </c>
      <c r="F50" s="75">
        <v>0</v>
      </c>
      <c r="G50" s="75">
        <v>258</v>
      </c>
      <c r="H50" s="75">
        <v>0</v>
      </c>
      <c r="I50" s="75">
        <v>20359</v>
      </c>
      <c r="J50" s="76" t="s">
        <v>324</v>
      </c>
      <c r="K50" s="75">
        <v>0</v>
      </c>
      <c r="L50" s="75">
        <v>1303000</v>
      </c>
      <c r="M50" s="75">
        <f t="shared" si="62"/>
        <v>46749</v>
      </c>
      <c r="N50" s="75">
        <f t="shared" si="63"/>
        <v>1260</v>
      </c>
      <c r="O50" s="75">
        <v>0</v>
      </c>
      <c r="P50" s="75">
        <v>0</v>
      </c>
      <c r="Q50" s="75">
        <v>0</v>
      </c>
      <c r="R50" s="75">
        <v>1260</v>
      </c>
      <c r="S50" s="76" t="s">
        <v>324</v>
      </c>
      <c r="T50" s="75">
        <v>0</v>
      </c>
      <c r="U50" s="75">
        <v>45489</v>
      </c>
      <c r="V50" s="75">
        <f t="shared" si="64"/>
        <v>1370366</v>
      </c>
      <c r="W50" s="75">
        <f t="shared" si="65"/>
        <v>21877</v>
      </c>
      <c r="X50" s="75">
        <f t="shared" si="66"/>
        <v>0</v>
      </c>
      <c r="Y50" s="75">
        <f t="shared" si="67"/>
        <v>258</v>
      </c>
      <c r="Z50" s="75">
        <f t="shared" si="68"/>
        <v>0</v>
      </c>
      <c r="AA50" s="75">
        <f t="shared" si="69"/>
        <v>21619</v>
      </c>
      <c r="AB50" s="76" t="s">
        <v>324</v>
      </c>
      <c r="AC50" s="75">
        <f t="shared" si="70"/>
        <v>0</v>
      </c>
      <c r="AD50" s="75">
        <f t="shared" si="71"/>
        <v>1348489</v>
      </c>
      <c r="AE50" s="75">
        <f t="shared" si="72"/>
        <v>0</v>
      </c>
      <c r="AF50" s="75">
        <f t="shared" si="73"/>
        <v>0</v>
      </c>
      <c r="AG50" s="75">
        <v>0</v>
      </c>
      <c r="AH50" s="75">
        <v>0</v>
      </c>
      <c r="AI50" s="75">
        <v>0</v>
      </c>
      <c r="AJ50" s="75">
        <v>0</v>
      </c>
      <c r="AK50" s="75">
        <v>0</v>
      </c>
      <c r="AL50" s="75">
        <v>6475</v>
      </c>
      <c r="AM50" s="75">
        <f t="shared" si="74"/>
        <v>739660</v>
      </c>
      <c r="AN50" s="75">
        <f t="shared" si="75"/>
        <v>218512</v>
      </c>
      <c r="AO50" s="75">
        <v>48020</v>
      </c>
      <c r="AP50" s="75">
        <v>170492</v>
      </c>
      <c r="AQ50" s="75">
        <v>0</v>
      </c>
      <c r="AR50" s="75">
        <v>0</v>
      </c>
      <c r="AS50" s="75">
        <f t="shared" si="76"/>
        <v>0</v>
      </c>
      <c r="AT50" s="75">
        <v>0</v>
      </c>
      <c r="AU50" s="75">
        <v>0</v>
      </c>
      <c r="AV50" s="75">
        <v>0</v>
      </c>
      <c r="AW50" s="75">
        <v>3485</v>
      </c>
      <c r="AX50" s="75">
        <f t="shared" si="77"/>
        <v>517663</v>
      </c>
      <c r="AY50" s="75">
        <v>452756</v>
      </c>
      <c r="AZ50" s="75">
        <v>64907</v>
      </c>
      <c r="BA50" s="75">
        <v>0</v>
      </c>
      <c r="BB50" s="75">
        <v>0</v>
      </c>
      <c r="BC50" s="75">
        <v>577482</v>
      </c>
      <c r="BD50" s="75">
        <v>0</v>
      </c>
      <c r="BE50" s="75">
        <v>0</v>
      </c>
      <c r="BF50" s="75">
        <f t="shared" si="78"/>
        <v>739660</v>
      </c>
      <c r="BG50" s="75">
        <f t="shared" si="79"/>
        <v>0</v>
      </c>
      <c r="BH50" s="75">
        <f t="shared" si="80"/>
        <v>0</v>
      </c>
      <c r="BI50" s="75">
        <v>0</v>
      </c>
      <c r="BJ50" s="75">
        <v>0</v>
      </c>
      <c r="BK50" s="75">
        <v>0</v>
      </c>
      <c r="BL50" s="75">
        <v>0</v>
      </c>
      <c r="BM50" s="75">
        <v>0</v>
      </c>
      <c r="BN50" s="75">
        <v>0</v>
      </c>
      <c r="BO50" s="75">
        <f t="shared" si="81"/>
        <v>18609</v>
      </c>
      <c r="BP50" s="75">
        <f t="shared" si="82"/>
        <v>16007</v>
      </c>
      <c r="BQ50" s="75">
        <v>16007</v>
      </c>
      <c r="BR50" s="75">
        <v>0</v>
      </c>
      <c r="BS50" s="75">
        <v>0</v>
      </c>
      <c r="BT50" s="75">
        <v>0</v>
      </c>
      <c r="BU50" s="75">
        <f t="shared" si="83"/>
        <v>0</v>
      </c>
      <c r="BV50" s="75">
        <v>0</v>
      </c>
      <c r="BW50" s="75">
        <v>0</v>
      </c>
      <c r="BX50" s="75">
        <v>0</v>
      </c>
      <c r="BY50" s="75">
        <v>0</v>
      </c>
      <c r="BZ50" s="75">
        <f t="shared" si="84"/>
        <v>2602</v>
      </c>
      <c r="CA50" s="75">
        <v>2602</v>
      </c>
      <c r="CB50" s="75">
        <v>0</v>
      </c>
      <c r="CC50" s="75">
        <v>0</v>
      </c>
      <c r="CD50" s="75">
        <v>0</v>
      </c>
      <c r="CE50" s="75">
        <v>28140</v>
      </c>
      <c r="CF50" s="75">
        <v>0</v>
      </c>
      <c r="CG50" s="75">
        <v>0</v>
      </c>
      <c r="CH50" s="75">
        <f t="shared" si="85"/>
        <v>18609</v>
      </c>
      <c r="CI50" s="75">
        <f t="shared" si="86"/>
        <v>0</v>
      </c>
      <c r="CJ50" s="75">
        <f t="shared" si="87"/>
        <v>0</v>
      </c>
      <c r="CK50" s="75">
        <f t="shared" si="88"/>
        <v>0</v>
      </c>
      <c r="CL50" s="75">
        <f t="shared" si="89"/>
        <v>0</v>
      </c>
      <c r="CM50" s="75">
        <f t="shared" si="90"/>
        <v>0</v>
      </c>
      <c r="CN50" s="75">
        <f t="shared" si="91"/>
        <v>0</v>
      </c>
      <c r="CO50" s="75">
        <f t="shared" si="92"/>
        <v>0</v>
      </c>
      <c r="CP50" s="75">
        <f t="shared" si="93"/>
        <v>6475</v>
      </c>
      <c r="CQ50" s="75">
        <f t="shared" si="94"/>
        <v>758269</v>
      </c>
      <c r="CR50" s="75">
        <f t="shared" si="95"/>
        <v>234519</v>
      </c>
      <c r="CS50" s="75">
        <f t="shared" si="96"/>
        <v>64027</v>
      </c>
      <c r="CT50" s="75">
        <f t="shared" si="97"/>
        <v>170492</v>
      </c>
      <c r="CU50" s="75">
        <f t="shared" si="98"/>
        <v>0</v>
      </c>
      <c r="CV50" s="75">
        <f t="shared" si="99"/>
        <v>0</v>
      </c>
      <c r="CW50" s="75">
        <f t="shared" si="100"/>
        <v>0</v>
      </c>
      <c r="CX50" s="75">
        <f t="shared" si="101"/>
        <v>0</v>
      </c>
      <c r="CY50" s="75">
        <f t="shared" si="102"/>
        <v>0</v>
      </c>
      <c r="CZ50" s="75">
        <f t="shared" si="103"/>
        <v>0</v>
      </c>
      <c r="DA50" s="75">
        <f t="shared" si="104"/>
        <v>3485</v>
      </c>
      <c r="DB50" s="75">
        <f t="shared" si="105"/>
        <v>520265</v>
      </c>
      <c r="DC50" s="75">
        <f t="shared" si="106"/>
        <v>455358</v>
      </c>
      <c r="DD50" s="75">
        <f t="shared" si="107"/>
        <v>64907</v>
      </c>
      <c r="DE50" s="75">
        <f t="shared" si="108"/>
        <v>0</v>
      </c>
      <c r="DF50" s="75">
        <f t="shared" si="109"/>
        <v>0</v>
      </c>
      <c r="DG50" s="75">
        <f t="shared" si="110"/>
        <v>605622</v>
      </c>
      <c r="DH50" s="75">
        <f t="shared" si="111"/>
        <v>0</v>
      </c>
      <c r="DI50" s="75">
        <f t="shared" si="112"/>
        <v>0</v>
      </c>
      <c r="DJ50" s="75">
        <f t="shared" si="113"/>
        <v>758269</v>
      </c>
    </row>
    <row r="51" spans="1:114" s="50" customFormat="1" ht="12" customHeight="1">
      <c r="A51" s="53" t="s">
        <v>321</v>
      </c>
      <c r="B51" s="54" t="s">
        <v>427</v>
      </c>
      <c r="C51" s="53" t="s">
        <v>428</v>
      </c>
      <c r="D51" s="75">
        <f t="shared" si="60"/>
        <v>1000845</v>
      </c>
      <c r="E51" s="75">
        <f t="shared" si="61"/>
        <v>262036</v>
      </c>
      <c r="F51" s="75">
        <v>0</v>
      </c>
      <c r="G51" s="75">
        <v>135994</v>
      </c>
      <c r="H51" s="75">
        <v>0</v>
      </c>
      <c r="I51" s="75">
        <v>83248</v>
      </c>
      <c r="J51" s="76" t="s">
        <v>324</v>
      </c>
      <c r="K51" s="75">
        <v>42794</v>
      </c>
      <c r="L51" s="75">
        <v>738809</v>
      </c>
      <c r="M51" s="75">
        <f t="shared" si="62"/>
        <v>31044</v>
      </c>
      <c r="N51" s="75">
        <f t="shared" si="63"/>
        <v>7850</v>
      </c>
      <c r="O51" s="75">
        <v>0</v>
      </c>
      <c r="P51" s="75">
        <v>4000</v>
      </c>
      <c r="Q51" s="75">
        <v>0</v>
      </c>
      <c r="R51" s="75">
        <v>3850</v>
      </c>
      <c r="S51" s="76" t="s">
        <v>324</v>
      </c>
      <c r="T51" s="75">
        <v>0</v>
      </c>
      <c r="U51" s="75">
        <v>23194</v>
      </c>
      <c r="V51" s="75">
        <f t="shared" si="64"/>
        <v>1031889</v>
      </c>
      <c r="W51" s="75">
        <f t="shared" si="65"/>
        <v>269886</v>
      </c>
      <c r="X51" s="75">
        <f t="shared" si="66"/>
        <v>0</v>
      </c>
      <c r="Y51" s="75">
        <f t="shared" si="67"/>
        <v>139994</v>
      </c>
      <c r="Z51" s="75">
        <f t="shared" si="68"/>
        <v>0</v>
      </c>
      <c r="AA51" s="75">
        <f t="shared" si="69"/>
        <v>87098</v>
      </c>
      <c r="AB51" s="76" t="s">
        <v>324</v>
      </c>
      <c r="AC51" s="75">
        <f t="shared" si="70"/>
        <v>42794</v>
      </c>
      <c r="AD51" s="75">
        <f t="shared" si="71"/>
        <v>762003</v>
      </c>
      <c r="AE51" s="75">
        <f t="shared" si="72"/>
        <v>0</v>
      </c>
      <c r="AF51" s="75">
        <f t="shared" si="73"/>
        <v>0</v>
      </c>
      <c r="AG51" s="75">
        <v>0</v>
      </c>
      <c r="AH51" s="75">
        <v>0</v>
      </c>
      <c r="AI51" s="75">
        <v>0</v>
      </c>
      <c r="AJ51" s="75">
        <v>0</v>
      </c>
      <c r="AK51" s="75">
        <v>0</v>
      </c>
      <c r="AL51" s="75">
        <v>3271</v>
      </c>
      <c r="AM51" s="75">
        <f t="shared" si="74"/>
        <v>410117</v>
      </c>
      <c r="AN51" s="75">
        <f t="shared" si="75"/>
        <v>0</v>
      </c>
      <c r="AO51" s="75">
        <v>0</v>
      </c>
      <c r="AP51" s="75">
        <v>0</v>
      </c>
      <c r="AQ51" s="75">
        <v>0</v>
      </c>
      <c r="AR51" s="75">
        <v>0</v>
      </c>
      <c r="AS51" s="75">
        <f t="shared" si="76"/>
        <v>0</v>
      </c>
      <c r="AT51" s="75">
        <v>0</v>
      </c>
      <c r="AU51" s="75">
        <v>0</v>
      </c>
      <c r="AV51" s="75">
        <v>0</v>
      </c>
      <c r="AW51" s="75">
        <v>0</v>
      </c>
      <c r="AX51" s="75">
        <f t="shared" si="77"/>
        <v>410117</v>
      </c>
      <c r="AY51" s="75">
        <v>328600</v>
      </c>
      <c r="AZ51" s="75">
        <v>81517</v>
      </c>
      <c r="BA51" s="75">
        <v>0</v>
      </c>
      <c r="BB51" s="75">
        <v>0</v>
      </c>
      <c r="BC51" s="75">
        <v>437072</v>
      </c>
      <c r="BD51" s="75">
        <v>0</v>
      </c>
      <c r="BE51" s="75">
        <v>150385</v>
      </c>
      <c r="BF51" s="75">
        <f t="shared" si="78"/>
        <v>560502</v>
      </c>
      <c r="BG51" s="75">
        <f t="shared" si="79"/>
        <v>0</v>
      </c>
      <c r="BH51" s="75">
        <f t="shared" si="80"/>
        <v>0</v>
      </c>
      <c r="BI51" s="75">
        <v>0</v>
      </c>
      <c r="BJ51" s="75">
        <v>0</v>
      </c>
      <c r="BK51" s="75">
        <v>0</v>
      </c>
      <c r="BL51" s="75">
        <v>0</v>
      </c>
      <c r="BM51" s="75">
        <v>0</v>
      </c>
      <c r="BN51" s="75">
        <v>0</v>
      </c>
      <c r="BO51" s="75">
        <f t="shared" si="81"/>
        <v>11270</v>
      </c>
      <c r="BP51" s="75">
        <f t="shared" si="82"/>
        <v>0</v>
      </c>
      <c r="BQ51" s="75">
        <v>0</v>
      </c>
      <c r="BR51" s="75">
        <v>0</v>
      </c>
      <c r="BS51" s="75">
        <v>0</v>
      </c>
      <c r="BT51" s="75">
        <v>0</v>
      </c>
      <c r="BU51" s="75">
        <f t="shared" si="83"/>
        <v>0</v>
      </c>
      <c r="BV51" s="75">
        <v>0</v>
      </c>
      <c r="BW51" s="75">
        <v>0</v>
      </c>
      <c r="BX51" s="75">
        <v>0</v>
      </c>
      <c r="BY51" s="75">
        <v>0</v>
      </c>
      <c r="BZ51" s="75">
        <f t="shared" si="84"/>
        <v>11270</v>
      </c>
      <c r="CA51" s="75">
        <v>11270</v>
      </c>
      <c r="CB51" s="75">
        <v>0</v>
      </c>
      <c r="CC51" s="75">
        <v>0</v>
      </c>
      <c r="CD51" s="75">
        <v>0</v>
      </c>
      <c r="CE51" s="75">
        <v>19774</v>
      </c>
      <c r="CF51" s="75">
        <v>0</v>
      </c>
      <c r="CG51" s="75">
        <v>0</v>
      </c>
      <c r="CH51" s="75">
        <f t="shared" si="85"/>
        <v>11270</v>
      </c>
      <c r="CI51" s="75">
        <f t="shared" si="86"/>
        <v>0</v>
      </c>
      <c r="CJ51" s="75">
        <f t="shared" si="87"/>
        <v>0</v>
      </c>
      <c r="CK51" s="75">
        <f t="shared" si="88"/>
        <v>0</v>
      </c>
      <c r="CL51" s="75">
        <f t="shared" si="89"/>
        <v>0</v>
      </c>
      <c r="CM51" s="75">
        <f t="shared" si="90"/>
        <v>0</v>
      </c>
      <c r="CN51" s="75">
        <f t="shared" si="91"/>
        <v>0</v>
      </c>
      <c r="CO51" s="75">
        <f t="shared" si="92"/>
        <v>0</v>
      </c>
      <c r="CP51" s="75">
        <f t="shared" si="93"/>
        <v>3271</v>
      </c>
      <c r="CQ51" s="75">
        <f t="shared" si="94"/>
        <v>421387</v>
      </c>
      <c r="CR51" s="75">
        <f t="shared" si="95"/>
        <v>0</v>
      </c>
      <c r="CS51" s="75">
        <f t="shared" si="96"/>
        <v>0</v>
      </c>
      <c r="CT51" s="75">
        <f t="shared" si="97"/>
        <v>0</v>
      </c>
      <c r="CU51" s="75">
        <f t="shared" si="98"/>
        <v>0</v>
      </c>
      <c r="CV51" s="75">
        <f t="shared" si="99"/>
        <v>0</v>
      </c>
      <c r="CW51" s="75">
        <f t="shared" si="100"/>
        <v>0</v>
      </c>
      <c r="CX51" s="75">
        <f t="shared" si="101"/>
        <v>0</v>
      </c>
      <c r="CY51" s="75">
        <f t="shared" si="102"/>
        <v>0</v>
      </c>
      <c r="CZ51" s="75">
        <f t="shared" si="103"/>
        <v>0</v>
      </c>
      <c r="DA51" s="75">
        <f t="shared" si="104"/>
        <v>0</v>
      </c>
      <c r="DB51" s="75">
        <f t="shared" si="105"/>
        <v>421387</v>
      </c>
      <c r="DC51" s="75">
        <f t="shared" si="106"/>
        <v>339870</v>
      </c>
      <c r="DD51" s="75">
        <f t="shared" si="107"/>
        <v>81517</v>
      </c>
      <c r="DE51" s="75">
        <f t="shared" si="108"/>
        <v>0</v>
      </c>
      <c r="DF51" s="75">
        <f t="shared" si="109"/>
        <v>0</v>
      </c>
      <c r="DG51" s="75">
        <f t="shared" si="110"/>
        <v>456846</v>
      </c>
      <c r="DH51" s="75">
        <f t="shared" si="111"/>
        <v>0</v>
      </c>
      <c r="DI51" s="75">
        <f t="shared" si="112"/>
        <v>150385</v>
      </c>
      <c r="DJ51" s="75">
        <f t="shared" si="113"/>
        <v>571772</v>
      </c>
    </row>
    <row r="52" spans="1:114" s="50" customFormat="1" ht="12" customHeight="1">
      <c r="A52" s="53" t="s">
        <v>321</v>
      </c>
      <c r="B52" s="54" t="s">
        <v>429</v>
      </c>
      <c r="C52" s="53" t="s">
        <v>430</v>
      </c>
      <c r="D52" s="75">
        <f t="shared" si="60"/>
        <v>1857035</v>
      </c>
      <c r="E52" s="75">
        <f t="shared" si="61"/>
        <v>726295</v>
      </c>
      <c r="F52" s="75">
        <v>0</v>
      </c>
      <c r="G52" s="75">
        <v>181544</v>
      </c>
      <c r="H52" s="75">
        <v>0</v>
      </c>
      <c r="I52" s="75">
        <v>544751</v>
      </c>
      <c r="J52" s="76" t="s">
        <v>324</v>
      </c>
      <c r="K52" s="75">
        <v>0</v>
      </c>
      <c r="L52" s="75">
        <v>1130740</v>
      </c>
      <c r="M52" s="75">
        <f t="shared" si="62"/>
        <v>18998</v>
      </c>
      <c r="N52" s="75">
        <f t="shared" si="63"/>
        <v>7615</v>
      </c>
      <c r="O52" s="75">
        <v>0</v>
      </c>
      <c r="P52" s="75">
        <v>2661</v>
      </c>
      <c r="Q52" s="75">
        <v>0</v>
      </c>
      <c r="R52" s="75">
        <v>4954</v>
      </c>
      <c r="S52" s="76" t="s">
        <v>324</v>
      </c>
      <c r="T52" s="75">
        <v>0</v>
      </c>
      <c r="U52" s="75">
        <v>11383</v>
      </c>
      <c r="V52" s="75">
        <f t="shared" si="64"/>
        <v>1876033</v>
      </c>
      <c r="W52" s="75">
        <f t="shared" si="65"/>
        <v>733910</v>
      </c>
      <c r="X52" s="75">
        <f t="shared" si="66"/>
        <v>0</v>
      </c>
      <c r="Y52" s="75">
        <f t="shared" si="67"/>
        <v>184205</v>
      </c>
      <c r="Z52" s="75">
        <f t="shared" si="68"/>
        <v>0</v>
      </c>
      <c r="AA52" s="75">
        <f t="shared" si="69"/>
        <v>549705</v>
      </c>
      <c r="AB52" s="76" t="s">
        <v>324</v>
      </c>
      <c r="AC52" s="75">
        <f t="shared" si="70"/>
        <v>0</v>
      </c>
      <c r="AD52" s="75">
        <f t="shared" si="71"/>
        <v>1142123</v>
      </c>
      <c r="AE52" s="75">
        <f t="shared" si="72"/>
        <v>0</v>
      </c>
      <c r="AF52" s="75">
        <f t="shared" si="73"/>
        <v>0</v>
      </c>
      <c r="AG52" s="75">
        <v>0</v>
      </c>
      <c r="AH52" s="75">
        <v>0</v>
      </c>
      <c r="AI52" s="75">
        <v>0</v>
      </c>
      <c r="AJ52" s="75">
        <v>0</v>
      </c>
      <c r="AK52" s="75">
        <v>0</v>
      </c>
      <c r="AL52" s="75">
        <v>6679</v>
      </c>
      <c r="AM52" s="75">
        <f t="shared" si="74"/>
        <v>1146859</v>
      </c>
      <c r="AN52" s="75">
        <f t="shared" si="75"/>
        <v>138600</v>
      </c>
      <c r="AO52" s="75">
        <v>138600</v>
      </c>
      <c r="AP52" s="75">
        <v>0</v>
      </c>
      <c r="AQ52" s="75">
        <v>0</v>
      </c>
      <c r="AR52" s="75">
        <v>0</v>
      </c>
      <c r="AS52" s="75">
        <f t="shared" si="76"/>
        <v>0</v>
      </c>
      <c r="AT52" s="75">
        <v>0</v>
      </c>
      <c r="AU52" s="75">
        <v>0</v>
      </c>
      <c r="AV52" s="75">
        <v>0</v>
      </c>
      <c r="AW52" s="75">
        <v>0</v>
      </c>
      <c r="AX52" s="75">
        <f t="shared" si="77"/>
        <v>1003199</v>
      </c>
      <c r="AY52" s="75">
        <v>811129</v>
      </c>
      <c r="AZ52" s="75">
        <v>192070</v>
      </c>
      <c r="BA52" s="75">
        <v>0</v>
      </c>
      <c r="BB52" s="75">
        <v>0</v>
      </c>
      <c r="BC52" s="75">
        <v>703497</v>
      </c>
      <c r="BD52" s="75">
        <v>5060</v>
      </c>
      <c r="BE52" s="75">
        <v>0</v>
      </c>
      <c r="BF52" s="75">
        <f t="shared" si="78"/>
        <v>1146859</v>
      </c>
      <c r="BG52" s="75">
        <f t="shared" si="79"/>
        <v>0</v>
      </c>
      <c r="BH52" s="75">
        <f t="shared" si="80"/>
        <v>0</v>
      </c>
      <c r="BI52" s="75">
        <v>0</v>
      </c>
      <c r="BJ52" s="75">
        <v>0</v>
      </c>
      <c r="BK52" s="75">
        <v>0</v>
      </c>
      <c r="BL52" s="75">
        <v>0</v>
      </c>
      <c r="BM52" s="75">
        <v>0</v>
      </c>
      <c r="BN52" s="75">
        <v>0</v>
      </c>
      <c r="BO52" s="75">
        <f t="shared" si="81"/>
        <v>18944</v>
      </c>
      <c r="BP52" s="75">
        <f t="shared" si="82"/>
        <v>2282</v>
      </c>
      <c r="BQ52" s="75">
        <v>2282</v>
      </c>
      <c r="BR52" s="75">
        <v>0</v>
      </c>
      <c r="BS52" s="75">
        <v>0</v>
      </c>
      <c r="BT52" s="75">
        <v>0</v>
      </c>
      <c r="BU52" s="75">
        <f t="shared" si="83"/>
        <v>0</v>
      </c>
      <c r="BV52" s="75">
        <v>0</v>
      </c>
      <c r="BW52" s="75">
        <v>0</v>
      </c>
      <c r="BX52" s="75">
        <v>0</v>
      </c>
      <c r="BY52" s="75">
        <v>0</v>
      </c>
      <c r="BZ52" s="75">
        <f t="shared" si="84"/>
        <v>16662</v>
      </c>
      <c r="CA52" s="75">
        <v>8316</v>
      </c>
      <c r="CB52" s="75">
        <v>8346</v>
      </c>
      <c r="CC52" s="75">
        <v>0</v>
      </c>
      <c r="CD52" s="75">
        <v>0</v>
      </c>
      <c r="CE52" s="75">
        <v>0</v>
      </c>
      <c r="CF52" s="75">
        <v>0</v>
      </c>
      <c r="CG52" s="75">
        <v>54</v>
      </c>
      <c r="CH52" s="75">
        <f t="shared" si="85"/>
        <v>18998</v>
      </c>
      <c r="CI52" s="75">
        <f t="shared" si="86"/>
        <v>0</v>
      </c>
      <c r="CJ52" s="75">
        <f t="shared" si="87"/>
        <v>0</v>
      </c>
      <c r="CK52" s="75">
        <f t="shared" si="88"/>
        <v>0</v>
      </c>
      <c r="CL52" s="75">
        <f t="shared" si="89"/>
        <v>0</v>
      </c>
      <c r="CM52" s="75">
        <f t="shared" si="90"/>
        <v>0</v>
      </c>
      <c r="CN52" s="75">
        <f t="shared" si="91"/>
        <v>0</v>
      </c>
      <c r="CO52" s="75">
        <f t="shared" si="92"/>
        <v>0</v>
      </c>
      <c r="CP52" s="75">
        <f t="shared" si="93"/>
        <v>6679</v>
      </c>
      <c r="CQ52" s="75">
        <f t="shared" si="94"/>
        <v>1165803</v>
      </c>
      <c r="CR52" s="75">
        <f t="shared" si="95"/>
        <v>140882</v>
      </c>
      <c r="CS52" s="75">
        <f t="shared" si="96"/>
        <v>140882</v>
      </c>
      <c r="CT52" s="75">
        <f t="shared" si="97"/>
        <v>0</v>
      </c>
      <c r="CU52" s="75">
        <f t="shared" si="98"/>
        <v>0</v>
      </c>
      <c r="CV52" s="75">
        <f t="shared" si="99"/>
        <v>0</v>
      </c>
      <c r="CW52" s="75">
        <f t="shared" si="100"/>
        <v>0</v>
      </c>
      <c r="CX52" s="75">
        <f t="shared" si="101"/>
        <v>0</v>
      </c>
      <c r="CY52" s="75">
        <f t="shared" si="102"/>
        <v>0</v>
      </c>
      <c r="CZ52" s="75">
        <f t="shared" si="103"/>
        <v>0</v>
      </c>
      <c r="DA52" s="75">
        <f t="shared" si="104"/>
        <v>0</v>
      </c>
      <c r="DB52" s="75">
        <f t="shared" si="105"/>
        <v>1019861</v>
      </c>
      <c r="DC52" s="75">
        <f t="shared" si="106"/>
        <v>819445</v>
      </c>
      <c r="DD52" s="75">
        <f t="shared" si="107"/>
        <v>200416</v>
      </c>
      <c r="DE52" s="75">
        <f t="shared" si="108"/>
        <v>0</v>
      </c>
      <c r="DF52" s="75">
        <f t="shared" si="109"/>
        <v>0</v>
      </c>
      <c r="DG52" s="75">
        <f t="shared" si="110"/>
        <v>703497</v>
      </c>
      <c r="DH52" s="75">
        <f t="shared" si="111"/>
        <v>5060</v>
      </c>
      <c r="DI52" s="75">
        <f t="shared" si="112"/>
        <v>54</v>
      </c>
      <c r="DJ52" s="75">
        <f t="shared" si="113"/>
        <v>1165857</v>
      </c>
    </row>
    <row r="53" spans="1:114" s="50" customFormat="1" ht="12" customHeight="1">
      <c r="A53" s="53" t="s">
        <v>321</v>
      </c>
      <c r="B53" s="54" t="s">
        <v>431</v>
      </c>
      <c r="C53" s="53" t="s">
        <v>432</v>
      </c>
      <c r="D53" s="75">
        <f t="shared" si="60"/>
        <v>1339233</v>
      </c>
      <c r="E53" s="75">
        <f t="shared" si="61"/>
        <v>299387</v>
      </c>
      <c r="F53" s="75">
        <v>0</v>
      </c>
      <c r="G53" s="75">
        <v>0</v>
      </c>
      <c r="H53" s="75">
        <v>0</v>
      </c>
      <c r="I53" s="75">
        <v>269337</v>
      </c>
      <c r="J53" s="76" t="s">
        <v>324</v>
      </c>
      <c r="K53" s="75">
        <v>30050</v>
      </c>
      <c r="L53" s="75">
        <v>1039846</v>
      </c>
      <c r="M53" s="75">
        <f t="shared" si="62"/>
        <v>153221</v>
      </c>
      <c r="N53" s="75">
        <f t="shared" si="63"/>
        <v>6227</v>
      </c>
      <c r="O53" s="75">
        <v>0</v>
      </c>
      <c r="P53" s="75">
        <v>0</v>
      </c>
      <c r="Q53" s="75">
        <v>0</v>
      </c>
      <c r="R53" s="75">
        <v>6227</v>
      </c>
      <c r="S53" s="76" t="s">
        <v>324</v>
      </c>
      <c r="T53" s="75">
        <v>0</v>
      </c>
      <c r="U53" s="75">
        <v>146994</v>
      </c>
      <c r="V53" s="75">
        <f t="shared" si="64"/>
        <v>1492454</v>
      </c>
      <c r="W53" s="75">
        <f t="shared" si="65"/>
        <v>305614</v>
      </c>
      <c r="X53" s="75">
        <f t="shared" si="66"/>
        <v>0</v>
      </c>
      <c r="Y53" s="75">
        <f t="shared" si="67"/>
        <v>0</v>
      </c>
      <c r="Z53" s="75">
        <f t="shared" si="68"/>
        <v>0</v>
      </c>
      <c r="AA53" s="75">
        <f t="shared" si="69"/>
        <v>275564</v>
      </c>
      <c r="AB53" s="76" t="s">
        <v>324</v>
      </c>
      <c r="AC53" s="75">
        <f t="shared" si="70"/>
        <v>30050</v>
      </c>
      <c r="AD53" s="75">
        <f t="shared" si="71"/>
        <v>1186840</v>
      </c>
      <c r="AE53" s="75">
        <f t="shared" si="72"/>
        <v>0</v>
      </c>
      <c r="AF53" s="75">
        <f t="shared" si="73"/>
        <v>0</v>
      </c>
      <c r="AG53" s="75">
        <v>0</v>
      </c>
      <c r="AH53" s="75">
        <v>0</v>
      </c>
      <c r="AI53" s="75">
        <v>0</v>
      </c>
      <c r="AJ53" s="75">
        <v>0</v>
      </c>
      <c r="AK53" s="75">
        <v>0</v>
      </c>
      <c r="AL53" s="75">
        <v>1909</v>
      </c>
      <c r="AM53" s="75">
        <f t="shared" si="74"/>
        <v>522718</v>
      </c>
      <c r="AN53" s="75">
        <f t="shared" si="75"/>
        <v>0</v>
      </c>
      <c r="AO53" s="75">
        <v>0</v>
      </c>
      <c r="AP53" s="75">
        <v>0</v>
      </c>
      <c r="AQ53" s="75">
        <v>0</v>
      </c>
      <c r="AR53" s="75">
        <v>0</v>
      </c>
      <c r="AS53" s="75">
        <f t="shared" si="76"/>
        <v>0</v>
      </c>
      <c r="AT53" s="75">
        <v>0</v>
      </c>
      <c r="AU53" s="75">
        <v>0</v>
      </c>
      <c r="AV53" s="75">
        <v>0</v>
      </c>
      <c r="AW53" s="75">
        <v>0</v>
      </c>
      <c r="AX53" s="75">
        <f t="shared" si="77"/>
        <v>520786</v>
      </c>
      <c r="AY53" s="75">
        <v>423798</v>
      </c>
      <c r="AZ53" s="75">
        <v>80459</v>
      </c>
      <c r="BA53" s="75">
        <v>0</v>
      </c>
      <c r="BB53" s="75">
        <v>16529</v>
      </c>
      <c r="BC53" s="75">
        <v>442382</v>
      </c>
      <c r="BD53" s="75">
        <v>1932</v>
      </c>
      <c r="BE53" s="75">
        <v>372224</v>
      </c>
      <c r="BF53" s="75">
        <f t="shared" si="78"/>
        <v>894942</v>
      </c>
      <c r="BG53" s="75">
        <f t="shared" si="79"/>
        <v>0</v>
      </c>
      <c r="BH53" s="75">
        <f t="shared" si="80"/>
        <v>0</v>
      </c>
      <c r="BI53" s="75">
        <v>0</v>
      </c>
      <c r="BJ53" s="75">
        <v>0</v>
      </c>
      <c r="BK53" s="75">
        <v>0</v>
      </c>
      <c r="BL53" s="75">
        <v>0</v>
      </c>
      <c r="BM53" s="75">
        <v>0</v>
      </c>
      <c r="BN53" s="75">
        <v>0</v>
      </c>
      <c r="BO53" s="75">
        <f t="shared" si="81"/>
        <v>46224</v>
      </c>
      <c r="BP53" s="75">
        <f t="shared" si="82"/>
        <v>0</v>
      </c>
      <c r="BQ53" s="75">
        <v>0</v>
      </c>
      <c r="BR53" s="75">
        <v>0</v>
      </c>
      <c r="BS53" s="75">
        <v>0</v>
      </c>
      <c r="BT53" s="75">
        <v>0</v>
      </c>
      <c r="BU53" s="75">
        <f t="shared" si="83"/>
        <v>0</v>
      </c>
      <c r="BV53" s="75">
        <v>0</v>
      </c>
      <c r="BW53" s="75">
        <v>0</v>
      </c>
      <c r="BX53" s="75">
        <v>0</v>
      </c>
      <c r="BY53" s="75">
        <v>0</v>
      </c>
      <c r="BZ53" s="75">
        <f t="shared" si="84"/>
        <v>46224</v>
      </c>
      <c r="CA53" s="75">
        <v>46224</v>
      </c>
      <c r="CB53" s="75">
        <v>0</v>
      </c>
      <c r="CC53" s="75">
        <v>0</v>
      </c>
      <c r="CD53" s="75">
        <v>0</v>
      </c>
      <c r="CE53" s="75">
        <v>71919</v>
      </c>
      <c r="CF53" s="75">
        <v>0</v>
      </c>
      <c r="CG53" s="75">
        <v>35078</v>
      </c>
      <c r="CH53" s="75">
        <f t="shared" si="85"/>
        <v>81302</v>
      </c>
      <c r="CI53" s="75">
        <f t="shared" si="86"/>
        <v>0</v>
      </c>
      <c r="CJ53" s="75">
        <f t="shared" si="87"/>
        <v>0</v>
      </c>
      <c r="CK53" s="75">
        <f t="shared" si="88"/>
        <v>0</v>
      </c>
      <c r="CL53" s="75">
        <f t="shared" si="89"/>
        <v>0</v>
      </c>
      <c r="CM53" s="75">
        <f t="shared" si="90"/>
        <v>0</v>
      </c>
      <c r="CN53" s="75">
        <f t="shared" si="91"/>
        <v>0</v>
      </c>
      <c r="CO53" s="75">
        <f t="shared" si="92"/>
        <v>0</v>
      </c>
      <c r="CP53" s="75">
        <f t="shared" si="93"/>
        <v>1909</v>
      </c>
      <c r="CQ53" s="75">
        <f t="shared" si="94"/>
        <v>568942</v>
      </c>
      <c r="CR53" s="75">
        <f t="shared" si="95"/>
        <v>0</v>
      </c>
      <c r="CS53" s="75">
        <f t="shared" si="96"/>
        <v>0</v>
      </c>
      <c r="CT53" s="75">
        <f t="shared" si="97"/>
        <v>0</v>
      </c>
      <c r="CU53" s="75">
        <f t="shared" si="98"/>
        <v>0</v>
      </c>
      <c r="CV53" s="75">
        <f t="shared" si="99"/>
        <v>0</v>
      </c>
      <c r="CW53" s="75">
        <f t="shared" si="100"/>
        <v>0</v>
      </c>
      <c r="CX53" s="75">
        <f t="shared" si="101"/>
        <v>0</v>
      </c>
      <c r="CY53" s="75">
        <f t="shared" si="102"/>
        <v>0</v>
      </c>
      <c r="CZ53" s="75">
        <f t="shared" si="103"/>
        <v>0</v>
      </c>
      <c r="DA53" s="75">
        <f t="shared" si="104"/>
        <v>0</v>
      </c>
      <c r="DB53" s="75">
        <f t="shared" si="105"/>
        <v>567010</v>
      </c>
      <c r="DC53" s="75">
        <f t="shared" si="106"/>
        <v>470022</v>
      </c>
      <c r="DD53" s="75">
        <f t="shared" si="107"/>
        <v>80459</v>
      </c>
      <c r="DE53" s="75">
        <f t="shared" si="108"/>
        <v>0</v>
      </c>
      <c r="DF53" s="75">
        <f t="shared" si="109"/>
        <v>16529</v>
      </c>
      <c r="DG53" s="75">
        <f t="shared" si="110"/>
        <v>514301</v>
      </c>
      <c r="DH53" s="75">
        <f t="shared" si="111"/>
        <v>1932</v>
      </c>
      <c r="DI53" s="75">
        <f t="shared" si="112"/>
        <v>407302</v>
      </c>
      <c r="DJ53" s="75">
        <f t="shared" si="113"/>
        <v>976244</v>
      </c>
    </row>
    <row r="54" spans="1:114" s="50" customFormat="1" ht="12" customHeight="1">
      <c r="A54" s="53" t="s">
        <v>321</v>
      </c>
      <c r="B54" s="54" t="s">
        <v>433</v>
      </c>
      <c r="C54" s="53" t="s">
        <v>434</v>
      </c>
      <c r="D54" s="75">
        <f t="shared" si="60"/>
        <v>848613</v>
      </c>
      <c r="E54" s="75">
        <f t="shared" si="61"/>
        <v>341646</v>
      </c>
      <c r="F54" s="75">
        <v>0</v>
      </c>
      <c r="G54" s="75">
        <v>72000</v>
      </c>
      <c r="H54" s="75">
        <v>0</v>
      </c>
      <c r="I54" s="75">
        <v>237511</v>
      </c>
      <c r="J54" s="76" t="s">
        <v>324</v>
      </c>
      <c r="K54" s="75">
        <v>32135</v>
      </c>
      <c r="L54" s="75">
        <v>506967</v>
      </c>
      <c r="M54" s="75">
        <f t="shared" si="62"/>
        <v>26147</v>
      </c>
      <c r="N54" s="75">
        <f t="shared" si="63"/>
        <v>6868</v>
      </c>
      <c r="O54" s="75">
        <v>0</v>
      </c>
      <c r="P54" s="75">
        <v>0</v>
      </c>
      <c r="Q54" s="75">
        <v>0</v>
      </c>
      <c r="R54" s="75">
        <v>6868</v>
      </c>
      <c r="S54" s="76" t="s">
        <v>324</v>
      </c>
      <c r="T54" s="75">
        <v>0</v>
      </c>
      <c r="U54" s="75">
        <v>19279</v>
      </c>
      <c r="V54" s="75">
        <f t="shared" si="64"/>
        <v>874760</v>
      </c>
      <c r="W54" s="75">
        <f t="shared" si="65"/>
        <v>348514</v>
      </c>
      <c r="X54" s="75">
        <f t="shared" si="66"/>
        <v>0</v>
      </c>
      <c r="Y54" s="75">
        <f t="shared" si="67"/>
        <v>72000</v>
      </c>
      <c r="Z54" s="75">
        <f t="shared" si="68"/>
        <v>0</v>
      </c>
      <c r="AA54" s="75">
        <f t="shared" si="69"/>
        <v>244379</v>
      </c>
      <c r="AB54" s="76" t="s">
        <v>324</v>
      </c>
      <c r="AC54" s="75">
        <f t="shared" si="70"/>
        <v>32135</v>
      </c>
      <c r="AD54" s="75">
        <f t="shared" si="71"/>
        <v>526246</v>
      </c>
      <c r="AE54" s="75">
        <f t="shared" si="72"/>
        <v>0</v>
      </c>
      <c r="AF54" s="75">
        <f t="shared" si="73"/>
        <v>0</v>
      </c>
      <c r="AG54" s="75">
        <v>0</v>
      </c>
      <c r="AH54" s="75">
        <v>0</v>
      </c>
      <c r="AI54" s="75">
        <v>0</v>
      </c>
      <c r="AJ54" s="75">
        <v>0</v>
      </c>
      <c r="AK54" s="75">
        <v>0</v>
      </c>
      <c r="AL54" s="75">
        <v>2741</v>
      </c>
      <c r="AM54" s="75">
        <f t="shared" si="74"/>
        <v>528497</v>
      </c>
      <c r="AN54" s="75">
        <f t="shared" si="75"/>
        <v>56031</v>
      </c>
      <c r="AO54" s="75">
        <v>56031</v>
      </c>
      <c r="AP54" s="75">
        <v>0</v>
      </c>
      <c r="AQ54" s="75">
        <v>0</v>
      </c>
      <c r="AR54" s="75">
        <v>0</v>
      </c>
      <c r="AS54" s="75">
        <f t="shared" si="76"/>
        <v>45914</v>
      </c>
      <c r="AT54" s="75">
        <v>34639</v>
      </c>
      <c r="AU54" s="75">
        <v>11275</v>
      </c>
      <c r="AV54" s="75">
        <v>0</v>
      </c>
      <c r="AW54" s="75">
        <v>0</v>
      </c>
      <c r="AX54" s="75">
        <f t="shared" si="77"/>
        <v>426552</v>
      </c>
      <c r="AY54" s="75">
        <v>328052</v>
      </c>
      <c r="AZ54" s="75">
        <v>93103</v>
      </c>
      <c r="BA54" s="75">
        <v>5397</v>
      </c>
      <c r="BB54" s="75">
        <v>0</v>
      </c>
      <c r="BC54" s="75">
        <v>316602</v>
      </c>
      <c r="BD54" s="75">
        <v>0</v>
      </c>
      <c r="BE54" s="75">
        <v>773</v>
      </c>
      <c r="BF54" s="75">
        <f t="shared" si="78"/>
        <v>529270</v>
      </c>
      <c r="BG54" s="75">
        <f t="shared" si="79"/>
        <v>0</v>
      </c>
      <c r="BH54" s="75">
        <f t="shared" si="80"/>
        <v>0</v>
      </c>
      <c r="BI54" s="75">
        <v>0</v>
      </c>
      <c r="BJ54" s="75">
        <v>0</v>
      </c>
      <c r="BK54" s="75">
        <v>0</v>
      </c>
      <c r="BL54" s="75">
        <v>0</v>
      </c>
      <c r="BM54" s="75">
        <v>0</v>
      </c>
      <c r="BN54" s="75">
        <v>0</v>
      </c>
      <c r="BO54" s="75">
        <f t="shared" si="81"/>
        <v>26123</v>
      </c>
      <c r="BP54" s="75">
        <f t="shared" si="82"/>
        <v>2768</v>
      </c>
      <c r="BQ54" s="75">
        <v>2768</v>
      </c>
      <c r="BR54" s="75">
        <v>0</v>
      </c>
      <c r="BS54" s="75">
        <v>0</v>
      </c>
      <c r="BT54" s="75">
        <v>0</v>
      </c>
      <c r="BU54" s="75">
        <f t="shared" si="83"/>
        <v>6416</v>
      </c>
      <c r="BV54" s="75">
        <v>67</v>
      </c>
      <c r="BW54" s="75">
        <v>5745</v>
      </c>
      <c r="BX54" s="75">
        <v>604</v>
      </c>
      <c r="BY54" s="75">
        <v>0</v>
      </c>
      <c r="BZ54" s="75">
        <f t="shared" si="84"/>
        <v>16939</v>
      </c>
      <c r="CA54" s="75">
        <v>9540</v>
      </c>
      <c r="CB54" s="75">
        <v>6697</v>
      </c>
      <c r="CC54" s="75">
        <v>702</v>
      </c>
      <c r="CD54" s="75">
        <v>0</v>
      </c>
      <c r="CE54" s="75">
        <v>0</v>
      </c>
      <c r="CF54" s="75">
        <v>0</v>
      </c>
      <c r="CG54" s="75">
        <v>24</v>
      </c>
      <c r="CH54" s="75">
        <f t="shared" si="85"/>
        <v>26147</v>
      </c>
      <c r="CI54" s="75">
        <f t="shared" si="86"/>
        <v>0</v>
      </c>
      <c r="CJ54" s="75">
        <f t="shared" si="87"/>
        <v>0</v>
      </c>
      <c r="CK54" s="75">
        <f t="shared" si="88"/>
        <v>0</v>
      </c>
      <c r="CL54" s="75">
        <f t="shared" si="89"/>
        <v>0</v>
      </c>
      <c r="CM54" s="75">
        <f t="shared" si="90"/>
        <v>0</v>
      </c>
      <c r="CN54" s="75">
        <f t="shared" si="91"/>
        <v>0</v>
      </c>
      <c r="CO54" s="75">
        <f t="shared" si="92"/>
        <v>0</v>
      </c>
      <c r="CP54" s="75">
        <f t="shared" si="93"/>
        <v>2741</v>
      </c>
      <c r="CQ54" s="75">
        <f t="shared" si="94"/>
        <v>554620</v>
      </c>
      <c r="CR54" s="75">
        <f t="shared" si="95"/>
        <v>58799</v>
      </c>
      <c r="CS54" s="75">
        <f t="shared" si="96"/>
        <v>58799</v>
      </c>
      <c r="CT54" s="75">
        <f t="shared" si="97"/>
        <v>0</v>
      </c>
      <c r="CU54" s="75">
        <f t="shared" si="98"/>
        <v>0</v>
      </c>
      <c r="CV54" s="75">
        <f t="shared" si="99"/>
        <v>0</v>
      </c>
      <c r="CW54" s="75">
        <f t="shared" si="100"/>
        <v>52330</v>
      </c>
      <c r="CX54" s="75">
        <f t="shared" si="101"/>
        <v>34706</v>
      </c>
      <c r="CY54" s="75">
        <f t="shared" si="102"/>
        <v>17020</v>
      </c>
      <c r="CZ54" s="75">
        <f t="shared" si="103"/>
        <v>604</v>
      </c>
      <c r="DA54" s="75">
        <f t="shared" si="104"/>
        <v>0</v>
      </c>
      <c r="DB54" s="75">
        <f t="shared" si="105"/>
        <v>443491</v>
      </c>
      <c r="DC54" s="75">
        <f t="shared" si="106"/>
        <v>337592</v>
      </c>
      <c r="DD54" s="75">
        <f t="shared" si="107"/>
        <v>99800</v>
      </c>
      <c r="DE54" s="75">
        <f t="shared" si="108"/>
        <v>6099</v>
      </c>
      <c r="DF54" s="75">
        <f t="shared" si="109"/>
        <v>0</v>
      </c>
      <c r="DG54" s="75">
        <f t="shared" si="110"/>
        <v>316602</v>
      </c>
      <c r="DH54" s="75">
        <f t="shared" si="111"/>
        <v>0</v>
      </c>
      <c r="DI54" s="75">
        <f t="shared" si="112"/>
        <v>797</v>
      </c>
      <c r="DJ54" s="75">
        <f t="shared" si="113"/>
        <v>555417</v>
      </c>
    </row>
    <row r="55" spans="1:114" s="50" customFormat="1" ht="12" customHeight="1">
      <c r="A55" s="53" t="s">
        <v>321</v>
      </c>
      <c r="B55" s="54" t="s">
        <v>435</v>
      </c>
      <c r="C55" s="53" t="s">
        <v>436</v>
      </c>
      <c r="D55" s="75">
        <f t="shared" si="60"/>
        <v>1116304</v>
      </c>
      <c r="E55" s="75">
        <f t="shared" si="61"/>
        <v>257231</v>
      </c>
      <c r="F55" s="75">
        <v>0</v>
      </c>
      <c r="G55" s="75">
        <v>4007</v>
      </c>
      <c r="H55" s="75">
        <v>0</v>
      </c>
      <c r="I55" s="75">
        <v>253144</v>
      </c>
      <c r="J55" s="76" t="s">
        <v>324</v>
      </c>
      <c r="K55" s="75">
        <v>80</v>
      </c>
      <c r="L55" s="75">
        <v>859073</v>
      </c>
      <c r="M55" s="75">
        <f t="shared" si="62"/>
        <v>192769</v>
      </c>
      <c r="N55" s="75">
        <f t="shared" si="63"/>
        <v>8599</v>
      </c>
      <c r="O55" s="75">
        <v>0</v>
      </c>
      <c r="P55" s="75">
        <v>0</v>
      </c>
      <c r="Q55" s="75">
        <v>0</v>
      </c>
      <c r="R55" s="75">
        <v>8569</v>
      </c>
      <c r="S55" s="76" t="s">
        <v>324</v>
      </c>
      <c r="T55" s="75">
        <v>30</v>
      </c>
      <c r="U55" s="75">
        <v>184170</v>
      </c>
      <c r="V55" s="75">
        <f t="shared" si="64"/>
        <v>1309073</v>
      </c>
      <c r="W55" s="75">
        <f t="shared" si="65"/>
        <v>265830</v>
      </c>
      <c r="X55" s="75">
        <f t="shared" si="66"/>
        <v>0</v>
      </c>
      <c r="Y55" s="75">
        <f t="shared" si="67"/>
        <v>4007</v>
      </c>
      <c r="Z55" s="75">
        <f t="shared" si="68"/>
        <v>0</v>
      </c>
      <c r="AA55" s="75">
        <f t="shared" si="69"/>
        <v>261713</v>
      </c>
      <c r="AB55" s="76" t="s">
        <v>324</v>
      </c>
      <c r="AC55" s="75">
        <f t="shared" si="70"/>
        <v>110</v>
      </c>
      <c r="AD55" s="75">
        <f t="shared" si="71"/>
        <v>1043243</v>
      </c>
      <c r="AE55" s="75">
        <f t="shared" si="72"/>
        <v>0</v>
      </c>
      <c r="AF55" s="75">
        <f t="shared" si="73"/>
        <v>0</v>
      </c>
      <c r="AG55" s="75">
        <v>0</v>
      </c>
      <c r="AH55" s="75">
        <v>0</v>
      </c>
      <c r="AI55" s="75">
        <v>0</v>
      </c>
      <c r="AJ55" s="75">
        <v>0</v>
      </c>
      <c r="AK55" s="75">
        <v>0</v>
      </c>
      <c r="AL55" s="75">
        <v>171689</v>
      </c>
      <c r="AM55" s="75">
        <f t="shared" si="74"/>
        <v>551641</v>
      </c>
      <c r="AN55" s="75">
        <f t="shared" si="75"/>
        <v>30534</v>
      </c>
      <c r="AO55" s="75">
        <v>30534</v>
      </c>
      <c r="AP55" s="75">
        <v>0</v>
      </c>
      <c r="AQ55" s="75">
        <v>0</v>
      </c>
      <c r="AR55" s="75">
        <v>0</v>
      </c>
      <c r="AS55" s="75">
        <f t="shared" si="76"/>
        <v>378</v>
      </c>
      <c r="AT55" s="75">
        <v>378</v>
      </c>
      <c r="AU55" s="75">
        <v>0</v>
      </c>
      <c r="AV55" s="75">
        <v>0</v>
      </c>
      <c r="AW55" s="75">
        <v>0</v>
      </c>
      <c r="AX55" s="75">
        <f t="shared" si="77"/>
        <v>520729</v>
      </c>
      <c r="AY55" s="75">
        <v>474845</v>
      </c>
      <c r="AZ55" s="75">
        <v>0</v>
      </c>
      <c r="BA55" s="75">
        <v>0</v>
      </c>
      <c r="BB55" s="75">
        <v>45884</v>
      </c>
      <c r="BC55" s="75">
        <v>333279</v>
      </c>
      <c r="BD55" s="75">
        <v>0</v>
      </c>
      <c r="BE55" s="75">
        <v>59695</v>
      </c>
      <c r="BF55" s="75">
        <f t="shared" si="78"/>
        <v>611336</v>
      </c>
      <c r="BG55" s="75">
        <f t="shared" si="79"/>
        <v>0</v>
      </c>
      <c r="BH55" s="75">
        <f t="shared" si="80"/>
        <v>0</v>
      </c>
      <c r="BI55" s="75">
        <v>0</v>
      </c>
      <c r="BJ55" s="75">
        <v>0</v>
      </c>
      <c r="BK55" s="75">
        <v>0</v>
      </c>
      <c r="BL55" s="75">
        <v>0</v>
      </c>
      <c r="BM55" s="75">
        <v>0</v>
      </c>
      <c r="BN55" s="75">
        <v>6276</v>
      </c>
      <c r="BO55" s="75">
        <f t="shared" si="81"/>
        <v>72861</v>
      </c>
      <c r="BP55" s="75">
        <f t="shared" si="82"/>
        <v>20356</v>
      </c>
      <c r="BQ55" s="75">
        <v>20356</v>
      </c>
      <c r="BR55" s="75">
        <v>0</v>
      </c>
      <c r="BS55" s="75">
        <v>0</v>
      </c>
      <c r="BT55" s="75">
        <v>0</v>
      </c>
      <c r="BU55" s="75">
        <f t="shared" si="83"/>
        <v>0</v>
      </c>
      <c r="BV55" s="75">
        <v>0</v>
      </c>
      <c r="BW55" s="75">
        <v>0</v>
      </c>
      <c r="BX55" s="75">
        <v>0</v>
      </c>
      <c r="BY55" s="75">
        <v>0</v>
      </c>
      <c r="BZ55" s="75">
        <f t="shared" si="84"/>
        <v>52505</v>
      </c>
      <c r="CA55" s="75">
        <v>52505</v>
      </c>
      <c r="CB55" s="75">
        <v>0</v>
      </c>
      <c r="CC55" s="75">
        <v>0</v>
      </c>
      <c r="CD55" s="75">
        <v>0</v>
      </c>
      <c r="CE55" s="75">
        <v>106656</v>
      </c>
      <c r="CF55" s="75">
        <v>0</v>
      </c>
      <c r="CG55" s="75">
        <v>6976</v>
      </c>
      <c r="CH55" s="75">
        <f t="shared" si="85"/>
        <v>79837</v>
      </c>
      <c r="CI55" s="75">
        <f t="shared" si="86"/>
        <v>0</v>
      </c>
      <c r="CJ55" s="75">
        <f t="shared" si="87"/>
        <v>0</v>
      </c>
      <c r="CK55" s="75">
        <f t="shared" si="88"/>
        <v>0</v>
      </c>
      <c r="CL55" s="75">
        <f t="shared" si="89"/>
        <v>0</v>
      </c>
      <c r="CM55" s="75">
        <f t="shared" si="90"/>
        <v>0</v>
      </c>
      <c r="CN55" s="75">
        <f t="shared" si="91"/>
        <v>0</v>
      </c>
      <c r="CO55" s="75">
        <f t="shared" si="92"/>
        <v>0</v>
      </c>
      <c r="CP55" s="75">
        <f t="shared" si="93"/>
        <v>177965</v>
      </c>
      <c r="CQ55" s="75">
        <f t="shared" si="94"/>
        <v>624502</v>
      </c>
      <c r="CR55" s="75">
        <f t="shared" si="95"/>
        <v>50890</v>
      </c>
      <c r="CS55" s="75">
        <f t="shared" si="96"/>
        <v>50890</v>
      </c>
      <c r="CT55" s="75">
        <f t="shared" si="97"/>
        <v>0</v>
      </c>
      <c r="CU55" s="75">
        <f t="shared" si="98"/>
        <v>0</v>
      </c>
      <c r="CV55" s="75">
        <f t="shared" si="99"/>
        <v>0</v>
      </c>
      <c r="CW55" s="75">
        <f t="shared" si="100"/>
        <v>378</v>
      </c>
      <c r="CX55" s="75">
        <f t="shared" si="101"/>
        <v>378</v>
      </c>
      <c r="CY55" s="75">
        <f t="shared" si="102"/>
        <v>0</v>
      </c>
      <c r="CZ55" s="75">
        <f t="shared" si="103"/>
        <v>0</v>
      </c>
      <c r="DA55" s="75">
        <f t="shared" si="104"/>
        <v>0</v>
      </c>
      <c r="DB55" s="75">
        <f t="shared" si="105"/>
        <v>573234</v>
      </c>
      <c r="DC55" s="75">
        <f t="shared" si="106"/>
        <v>527350</v>
      </c>
      <c r="DD55" s="75">
        <f t="shared" si="107"/>
        <v>0</v>
      </c>
      <c r="DE55" s="75">
        <f t="shared" si="108"/>
        <v>0</v>
      </c>
      <c r="DF55" s="75">
        <f t="shared" si="109"/>
        <v>45884</v>
      </c>
      <c r="DG55" s="75">
        <f t="shared" si="110"/>
        <v>439935</v>
      </c>
      <c r="DH55" s="75">
        <f t="shared" si="111"/>
        <v>0</v>
      </c>
      <c r="DI55" s="75">
        <f t="shared" si="112"/>
        <v>66671</v>
      </c>
      <c r="DJ55" s="75">
        <f t="shared" si="113"/>
        <v>691173</v>
      </c>
    </row>
    <row r="56" spans="1:114" s="50" customFormat="1" ht="12" customHeight="1">
      <c r="A56" s="53" t="s">
        <v>321</v>
      </c>
      <c r="B56" s="54" t="s">
        <v>437</v>
      </c>
      <c r="C56" s="53" t="s">
        <v>438</v>
      </c>
      <c r="D56" s="75">
        <f t="shared" si="60"/>
        <v>3182752</v>
      </c>
      <c r="E56" s="75">
        <f t="shared" si="61"/>
        <v>760136</v>
      </c>
      <c r="F56" s="75">
        <v>0</v>
      </c>
      <c r="G56" s="75">
        <v>432698</v>
      </c>
      <c r="H56" s="75">
        <v>0</v>
      </c>
      <c r="I56" s="75">
        <v>326650</v>
      </c>
      <c r="J56" s="76" t="s">
        <v>324</v>
      </c>
      <c r="K56" s="75">
        <v>788</v>
      </c>
      <c r="L56" s="75">
        <v>2422616</v>
      </c>
      <c r="M56" s="75">
        <f t="shared" si="62"/>
        <v>40667</v>
      </c>
      <c r="N56" s="75">
        <f t="shared" si="63"/>
        <v>864</v>
      </c>
      <c r="O56" s="75">
        <v>0</v>
      </c>
      <c r="P56" s="75">
        <v>0</v>
      </c>
      <c r="Q56" s="75">
        <v>0</v>
      </c>
      <c r="R56" s="75">
        <v>864</v>
      </c>
      <c r="S56" s="76" t="s">
        <v>324</v>
      </c>
      <c r="T56" s="75">
        <v>0</v>
      </c>
      <c r="U56" s="75">
        <v>39803</v>
      </c>
      <c r="V56" s="75">
        <f t="shared" si="64"/>
        <v>3223419</v>
      </c>
      <c r="W56" s="75">
        <f t="shared" si="65"/>
        <v>761000</v>
      </c>
      <c r="X56" s="75">
        <f t="shared" si="66"/>
        <v>0</v>
      </c>
      <c r="Y56" s="75">
        <f t="shared" si="67"/>
        <v>432698</v>
      </c>
      <c r="Z56" s="75">
        <f t="shared" si="68"/>
        <v>0</v>
      </c>
      <c r="AA56" s="75">
        <f t="shared" si="69"/>
        <v>327514</v>
      </c>
      <c r="AB56" s="76" t="s">
        <v>324</v>
      </c>
      <c r="AC56" s="75">
        <f t="shared" si="70"/>
        <v>788</v>
      </c>
      <c r="AD56" s="75">
        <f t="shared" si="71"/>
        <v>2462419</v>
      </c>
      <c r="AE56" s="75">
        <f t="shared" si="72"/>
        <v>0</v>
      </c>
      <c r="AF56" s="75">
        <f t="shared" si="73"/>
        <v>0</v>
      </c>
      <c r="AG56" s="75">
        <v>0</v>
      </c>
      <c r="AH56" s="75">
        <v>0</v>
      </c>
      <c r="AI56" s="75">
        <v>0</v>
      </c>
      <c r="AJ56" s="75">
        <v>0</v>
      </c>
      <c r="AK56" s="75">
        <v>0</v>
      </c>
      <c r="AL56" s="75">
        <v>10054</v>
      </c>
      <c r="AM56" s="75">
        <f t="shared" si="74"/>
        <v>2476810</v>
      </c>
      <c r="AN56" s="75">
        <f t="shared" si="75"/>
        <v>480137</v>
      </c>
      <c r="AO56" s="75">
        <v>76653</v>
      </c>
      <c r="AP56" s="75">
        <v>403484</v>
      </c>
      <c r="AQ56" s="75">
        <v>0</v>
      </c>
      <c r="AR56" s="75">
        <v>0</v>
      </c>
      <c r="AS56" s="75">
        <f t="shared" si="76"/>
        <v>0</v>
      </c>
      <c r="AT56" s="75">
        <v>0</v>
      </c>
      <c r="AU56" s="75">
        <v>0</v>
      </c>
      <c r="AV56" s="75">
        <v>0</v>
      </c>
      <c r="AW56" s="75">
        <v>0</v>
      </c>
      <c r="AX56" s="75">
        <f t="shared" si="77"/>
        <v>1996673</v>
      </c>
      <c r="AY56" s="75">
        <v>869676</v>
      </c>
      <c r="AZ56" s="75">
        <v>86633</v>
      </c>
      <c r="BA56" s="75">
        <v>16993</v>
      </c>
      <c r="BB56" s="75">
        <v>1023371</v>
      </c>
      <c r="BC56" s="75">
        <v>695888</v>
      </c>
      <c r="BD56" s="75">
        <v>0</v>
      </c>
      <c r="BE56" s="75">
        <v>0</v>
      </c>
      <c r="BF56" s="75">
        <f t="shared" si="78"/>
        <v>2476810</v>
      </c>
      <c r="BG56" s="75">
        <f t="shared" si="79"/>
        <v>0</v>
      </c>
      <c r="BH56" s="75">
        <f t="shared" si="80"/>
        <v>0</v>
      </c>
      <c r="BI56" s="75">
        <v>0</v>
      </c>
      <c r="BJ56" s="75">
        <v>0</v>
      </c>
      <c r="BK56" s="75">
        <v>0</v>
      </c>
      <c r="BL56" s="75">
        <v>0</v>
      </c>
      <c r="BM56" s="75">
        <v>0</v>
      </c>
      <c r="BN56" s="75">
        <v>0</v>
      </c>
      <c r="BO56" s="75">
        <f t="shared" si="81"/>
        <v>1499</v>
      </c>
      <c r="BP56" s="75">
        <f t="shared" si="82"/>
        <v>0</v>
      </c>
      <c r="BQ56" s="75">
        <v>0</v>
      </c>
      <c r="BR56" s="75">
        <v>0</v>
      </c>
      <c r="BS56" s="75">
        <v>0</v>
      </c>
      <c r="BT56" s="75">
        <v>0</v>
      </c>
      <c r="BU56" s="75">
        <f t="shared" si="83"/>
        <v>0</v>
      </c>
      <c r="BV56" s="75">
        <v>0</v>
      </c>
      <c r="BW56" s="75">
        <v>0</v>
      </c>
      <c r="BX56" s="75">
        <v>0</v>
      </c>
      <c r="BY56" s="75">
        <v>0</v>
      </c>
      <c r="BZ56" s="75">
        <f t="shared" si="84"/>
        <v>1499</v>
      </c>
      <c r="CA56" s="75">
        <v>1408</v>
      </c>
      <c r="CB56" s="75">
        <v>0</v>
      </c>
      <c r="CC56" s="75">
        <v>0</v>
      </c>
      <c r="CD56" s="75">
        <v>91</v>
      </c>
      <c r="CE56" s="75">
        <v>39168</v>
      </c>
      <c r="CF56" s="75">
        <v>0</v>
      </c>
      <c r="CG56" s="75">
        <v>0</v>
      </c>
      <c r="CH56" s="75">
        <f t="shared" si="85"/>
        <v>1499</v>
      </c>
      <c r="CI56" s="75">
        <f t="shared" si="86"/>
        <v>0</v>
      </c>
      <c r="CJ56" s="75">
        <f t="shared" si="87"/>
        <v>0</v>
      </c>
      <c r="CK56" s="75">
        <f t="shared" si="88"/>
        <v>0</v>
      </c>
      <c r="CL56" s="75">
        <f t="shared" si="89"/>
        <v>0</v>
      </c>
      <c r="CM56" s="75">
        <f t="shared" si="90"/>
        <v>0</v>
      </c>
      <c r="CN56" s="75">
        <f t="shared" si="91"/>
        <v>0</v>
      </c>
      <c r="CO56" s="75">
        <f t="shared" si="92"/>
        <v>0</v>
      </c>
      <c r="CP56" s="75">
        <f t="shared" si="93"/>
        <v>10054</v>
      </c>
      <c r="CQ56" s="75">
        <f t="shared" si="94"/>
        <v>2478309</v>
      </c>
      <c r="CR56" s="75">
        <f t="shared" si="95"/>
        <v>480137</v>
      </c>
      <c r="CS56" s="75">
        <f t="shared" si="96"/>
        <v>76653</v>
      </c>
      <c r="CT56" s="75">
        <f t="shared" si="97"/>
        <v>403484</v>
      </c>
      <c r="CU56" s="75">
        <f t="shared" si="98"/>
        <v>0</v>
      </c>
      <c r="CV56" s="75">
        <f t="shared" si="99"/>
        <v>0</v>
      </c>
      <c r="CW56" s="75">
        <f t="shared" si="100"/>
        <v>0</v>
      </c>
      <c r="CX56" s="75">
        <f t="shared" si="101"/>
        <v>0</v>
      </c>
      <c r="CY56" s="75">
        <f t="shared" si="102"/>
        <v>0</v>
      </c>
      <c r="CZ56" s="75">
        <f t="shared" si="103"/>
        <v>0</v>
      </c>
      <c r="DA56" s="75">
        <f t="shared" si="104"/>
        <v>0</v>
      </c>
      <c r="DB56" s="75">
        <f t="shared" si="105"/>
        <v>1998172</v>
      </c>
      <c r="DC56" s="75">
        <f t="shared" si="106"/>
        <v>871084</v>
      </c>
      <c r="DD56" s="75">
        <f t="shared" si="107"/>
        <v>86633</v>
      </c>
      <c r="DE56" s="75">
        <f t="shared" si="108"/>
        <v>16993</v>
      </c>
      <c r="DF56" s="75">
        <f t="shared" si="109"/>
        <v>1023462</v>
      </c>
      <c r="DG56" s="75">
        <f t="shared" si="110"/>
        <v>735056</v>
      </c>
      <c r="DH56" s="75">
        <f t="shared" si="111"/>
        <v>0</v>
      </c>
      <c r="DI56" s="75">
        <f t="shared" si="112"/>
        <v>0</v>
      </c>
      <c r="DJ56" s="75">
        <f t="shared" si="113"/>
        <v>2478309</v>
      </c>
    </row>
    <row r="57" spans="1:114" s="50" customFormat="1" ht="12" customHeight="1">
      <c r="A57" s="53" t="s">
        <v>321</v>
      </c>
      <c r="B57" s="54" t="s">
        <v>439</v>
      </c>
      <c r="C57" s="53" t="s">
        <v>440</v>
      </c>
      <c r="D57" s="75">
        <f t="shared" si="60"/>
        <v>614691</v>
      </c>
      <c r="E57" s="75">
        <f t="shared" si="61"/>
        <v>310295</v>
      </c>
      <c r="F57" s="75">
        <v>0</v>
      </c>
      <c r="G57" s="75">
        <v>126905</v>
      </c>
      <c r="H57" s="75">
        <v>0</v>
      </c>
      <c r="I57" s="75">
        <v>112755</v>
      </c>
      <c r="J57" s="76" t="s">
        <v>324</v>
      </c>
      <c r="K57" s="75">
        <v>70635</v>
      </c>
      <c r="L57" s="75">
        <v>304396</v>
      </c>
      <c r="M57" s="75">
        <f t="shared" si="62"/>
        <v>62281</v>
      </c>
      <c r="N57" s="75">
        <f t="shared" si="63"/>
        <v>2982</v>
      </c>
      <c r="O57" s="75">
        <v>0</v>
      </c>
      <c r="P57" s="75">
        <v>1746</v>
      </c>
      <c r="Q57" s="75">
        <v>0</v>
      </c>
      <c r="R57" s="75">
        <v>1236</v>
      </c>
      <c r="S57" s="76" t="s">
        <v>324</v>
      </c>
      <c r="T57" s="75">
        <v>0</v>
      </c>
      <c r="U57" s="75">
        <v>59299</v>
      </c>
      <c r="V57" s="75">
        <f t="shared" si="64"/>
        <v>676972</v>
      </c>
      <c r="W57" s="75">
        <f t="shared" si="65"/>
        <v>313277</v>
      </c>
      <c r="X57" s="75">
        <f t="shared" si="66"/>
        <v>0</v>
      </c>
      <c r="Y57" s="75">
        <f t="shared" si="67"/>
        <v>128651</v>
      </c>
      <c r="Z57" s="75">
        <f t="shared" si="68"/>
        <v>0</v>
      </c>
      <c r="AA57" s="75">
        <f t="shared" si="69"/>
        <v>113991</v>
      </c>
      <c r="AB57" s="76" t="s">
        <v>324</v>
      </c>
      <c r="AC57" s="75">
        <f t="shared" si="70"/>
        <v>70635</v>
      </c>
      <c r="AD57" s="75">
        <f t="shared" si="71"/>
        <v>363695</v>
      </c>
      <c r="AE57" s="75">
        <f t="shared" si="72"/>
        <v>0</v>
      </c>
      <c r="AF57" s="75">
        <f t="shared" si="73"/>
        <v>0</v>
      </c>
      <c r="AG57" s="75">
        <v>0</v>
      </c>
      <c r="AH57" s="75">
        <v>0</v>
      </c>
      <c r="AI57" s="75">
        <v>0</v>
      </c>
      <c r="AJ57" s="75">
        <v>0</v>
      </c>
      <c r="AK57" s="75">
        <v>0</v>
      </c>
      <c r="AL57" s="75">
        <v>1896</v>
      </c>
      <c r="AM57" s="75">
        <f t="shared" si="74"/>
        <v>404873</v>
      </c>
      <c r="AN57" s="75">
        <f t="shared" si="75"/>
        <v>36006</v>
      </c>
      <c r="AO57" s="75">
        <v>36006</v>
      </c>
      <c r="AP57" s="75">
        <v>0</v>
      </c>
      <c r="AQ57" s="75">
        <v>0</v>
      </c>
      <c r="AR57" s="75">
        <v>0</v>
      </c>
      <c r="AS57" s="75">
        <f t="shared" si="76"/>
        <v>23095</v>
      </c>
      <c r="AT57" s="75">
        <v>0</v>
      </c>
      <c r="AU57" s="75">
        <v>23095</v>
      </c>
      <c r="AV57" s="75">
        <v>0</v>
      </c>
      <c r="AW57" s="75">
        <v>0</v>
      </c>
      <c r="AX57" s="75">
        <f t="shared" si="77"/>
        <v>345772</v>
      </c>
      <c r="AY57" s="75">
        <v>188707</v>
      </c>
      <c r="AZ57" s="75">
        <v>129751</v>
      </c>
      <c r="BA57" s="75">
        <v>0</v>
      </c>
      <c r="BB57" s="75">
        <v>27314</v>
      </c>
      <c r="BC57" s="75">
        <v>202595</v>
      </c>
      <c r="BD57" s="75">
        <v>0</v>
      </c>
      <c r="BE57" s="75">
        <v>5327</v>
      </c>
      <c r="BF57" s="75">
        <f t="shared" si="78"/>
        <v>410200</v>
      </c>
      <c r="BG57" s="75">
        <f t="shared" si="79"/>
        <v>1020</v>
      </c>
      <c r="BH57" s="75">
        <f t="shared" si="80"/>
        <v>1020</v>
      </c>
      <c r="BI57" s="75">
        <v>0</v>
      </c>
      <c r="BJ57" s="75">
        <v>0</v>
      </c>
      <c r="BK57" s="75">
        <v>0</v>
      </c>
      <c r="BL57" s="75">
        <v>1020</v>
      </c>
      <c r="BM57" s="75">
        <v>0</v>
      </c>
      <c r="BN57" s="75">
        <v>0</v>
      </c>
      <c r="BO57" s="75">
        <f t="shared" si="81"/>
        <v>50803</v>
      </c>
      <c r="BP57" s="75">
        <f t="shared" si="82"/>
        <v>7089</v>
      </c>
      <c r="BQ57" s="75">
        <v>7089</v>
      </c>
      <c r="BR57" s="75">
        <v>0</v>
      </c>
      <c r="BS57" s="75">
        <v>0</v>
      </c>
      <c r="BT57" s="75">
        <v>0</v>
      </c>
      <c r="BU57" s="75">
        <f t="shared" si="83"/>
        <v>0</v>
      </c>
      <c r="BV57" s="75">
        <v>0</v>
      </c>
      <c r="BW57" s="75">
        <v>0</v>
      </c>
      <c r="BX57" s="75">
        <v>0</v>
      </c>
      <c r="BY57" s="75">
        <v>0</v>
      </c>
      <c r="BZ57" s="75">
        <f t="shared" si="84"/>
        <v>43714</v>
      </c>
      <c r="CA57" s="75">
        <v>24397</v>
      </c>
      <c r="CB57" s="75">
        <v>19086</v>
      </c>
      <c r="CC57" s="75">
        <v>0</v>
      </c>
      <c r="CD57" s="75">
        <v>231</v>
      </c>
      <c r="CE57" s="75">
        <v>0</v>
      </c>
      <c r="CF57" s="75">
        <v>0</v>
      </c>
      <c r="CG57" s="75">
        <v>10458</v>
      </c>
      <c r="CH57" s="75">
        <f t="shared" si="85"/>
        <v>62281</v>
      </c>
      <c r="CI57" s="75">
        <f t="shared" si="86"/>
        <v>1020</v>
      </c>
      <c r="CJ57" s="75">
        <f t="shared" si="87"/>
        <v>1020</v>
      </c>
      <c r="CK57" s="75">
        <f t="shared" si="88"/>
        <v>0</v>
      </c>
      <c r="CL57" s="75">
        <f t="shared" si="89"/>
        <v>0</v>
      </c>
      <c r="CM57" s="75">
        <f t="shared" si="90"/>
        <v>0</v>
      </c>
      <c r="CN57" s="75">
        <f t="shared" si="91"/>
        <v>1020</v>
      </c>
      <c r="CO57" s="75">
        <f t="shared" si="92"/>
        <v>0</v>
      </c>
      <c r="CP57" s="75">
        <f t="shared" si="93"/>
        <v>1896</v>
      </c>
      <c r="CQ57" s="75">
        <f t="shared" si="94"/>
        <v>455676</v>
      </c>
      <c r="CR57" s="75">
        <f t="shared" si="95"/>
        <v>43095</v>
      </c>
      <c r="CS57" s="75">
        <f t="shared" si="96"/>
        <v>43095</v>
      </c>
      <c r="CT57" s="75">
        <f t="shared" si="97"/>
        <v>0</v>
      </c>
      <c r="CU57" s="75">
        <f t="shared" si="98"/>
        <v>0</v>
      </c>
      <c r="CV57" s="75">
        <f t="shared" si="99"/>
        <v>0</v>
      </c>
      <c r="CW57" s="75">
        <f t="shared" si="100"/>
        <v>23095</v>
      </c>
      <c r="CX57" s="75">
        <f t="shared" si="101"/>
        <v>0</v>
      </c>
      <c r="CY57" s="75">
        <f t="shared" si="102"/>
        <v>23095</v>
      </c>
      <c r="CZ57" s="75">
        <f t="shared" si="103"/>
        <v>0</v>
      </c>
      <c r="DA57" s="75">
        <f t="shared" si="104"/>
        <v>0</v>
      </c>
      <c r="DB57" s="75">
        <f t="shared" si="105"/>
        <v>389486</v>
      </c>
      <c r="DC57" s="75">
        <f t="shared" si="106"/>
        <v>213104</v>
      </c>
      <c r="DD57" s="75">
        <f t="shared" si="107"/>
        <v>148837</v>
      </c>
      <c r="DE57" s="75">
        <f t="shared" si="108"/>
        <v>0</v>
      </c>
      <c r="DF57" s="75">
        <f t="shared" si="109"/>
        <v>27545</v>
      </c>
      <c r="DG57" s="75">
        <f t="shared" si="110"/>
        <v>202595</v>
      </c>
      <c r="DH57" s="75">
        <f t="shared" si="111"/>
        <v>0</v>
      </c>
      <c r="DI57" s="75">
        <f t="shared" si="112"/>
        <v>15785</v>
      </c>
      <c r="DJ57" s="75">
        <f t="shared" si="113"/>
        <v>472481</v>
      </c>
    </row>
    <row r="58" spans="1:114" s="50" customFormat="1" ht="12" customHeight="1">
      <c r="A58" s="53" t="s">
        <v>321</v>
      </c>
      <c r="B58" s="54" t="s">
        <v>441</v>
      </c>
      <c r="C58" s="53" t="s">
        <v>442</v>
      </c>
      <c r="D58" s="75">
        <f t="shared" si="60"/>
        <v>237394</v>
      </c>
      <c r="E58" s="75">
        <f t="shared" si="61"/>
        <v>82271</v>
      </c>
      <c r="F58" s="75">
        <v>0</v>
      </c>
      <c r="G58" s="75">
        <v>67404</v>
      </c>
      <c r="H58" s="75">
        <v>0</v>
      </c>
      <c r="I58" s="75">
        <v>14827</v>
      </c>
      <c r="J58" s="76" t="s">
        <v>324</v>
      </c>
      <c r="K58" s="75">
        <v>40</v>
      </c>
      <c r="L58" s="75">
        <v>155123</v>
      </c>
      <c r="M58" s="75">
        <f t="shared" si="62"/>
        <v>33297</v>
      </c>
      <c r="N58" s="75">
        <f t="shared" si="63"/>
        <v>4156</v>
      </c>
      <c r="O58" s="75">
        <v>0</v>
      </c>
      <c r="P58" s="75">
        <v>1494</v>
      </c>
      <c r="Q58" s="75">
        <v>0</v>
      </c>
      <c r="R58" s="75">
        <v>2612</v>
      </c>
      <c r="S58" s="76" t="s">
        <v>324</v>
      </c>
      <c r="T58" s="75">
        <v>50</v>
      </c>
      <c r="U58" s="75">
        <v>29141</v>
      </c>
      <c r="V58" s="75">
        <f t="shared" si="64"/>
        <v>270691</v>
      </c>
      <c r="W58" s="75">
        <f t="shared" si="65"/>
        <v>86427</v>
      </c>
      <c r="X58" s="75">
        <f t="shared" si="66"/>
        <v>0</v>
      </c>
      <c r="Y58" s="75">
        <f t="shared" si="67"/>
        <v>68898</v>
      </c>
      <c r="Z58" s="75">
        <f t="shared" si="68"/>
        <v>0</v>
      </c>
      <c r="AA58" s="75">
        <f t="shared" si="69"/>
        <v>17439</v>
      </c>
      <c r="AB58" s="76" t="s">
        <v>324</v>
      </c>
      <c r="AC58" s="75">
        <f t="shared" si="70"/>
        <v>90</v>
      </c>
      <c r="AD58" s="75">
        <f t="shared" si="71"/>
        <v>184264</v>
      </c>
      <c r="AE58" s="75">
        <f t="shared" si="72"/>
        <v>0</v>
      </c>
      <c r="AF58" s="75">
        <f t="shared" si="73"/>
        <v>0</v>
      </c>
      <c r="AG58" s="75">
        <v>0</v>
      </c>
      <c r="AH58" s="75">
        <v>0</v>
      </c>
      <c r="AI58" s="75">
        <v>0</v>
      </c>
      <c r="AJ58" s="75">
        <v>0</v>
      </c>
      <c r="AK58" s="75">
        <v>0</v>
      </c>
      <c r="AL58" s="75">
        <v>38085</v>
      </c>
      <c r="AM58" s="75">
        <f t="shared" si="74"/>
        <v>119218</v>
      </c>
      <c r="AN58" s="75">
        <f t="shared" si="75"/>
        <v>11919</v>
      </c>
      <c r="AO58" s="75">
        <v>11919</v>
      </c>
      <c r="AP58" s="75">
        <v>0</v>
      </c>
      <c r="AQ58" s="75">
        <v>0</v>
      </c>
      <c r="AR58" s="75">
        <v>0</v>
      </c>
      <c r="AS58" s="75">
        <f t="shared" si="76"/>
        <v>1092</v>
      </c>
      <c r="AT58" s="75">
        <v>1092</v>
      </c>
      <c r="AU58" s="75">
        <v>0</v>
      </c>
      <c r="AV58" s="75">
        <v>0</v>
      </c>
      <c r="AW58" s="75">
        <v>0</v>
      </c>
      <c r="AX58" s="75">
        <f t="shared" si="77"/>
        <v>106207</v>
      </c>
      <c r="AY58" s="75">
        <v>105926</v>
      </c>
      <c r="AZ58" s="75">
        <v>0</v>
      </c>
      <c r="BA58" s="75">
        <v>0</v>
      </c>
      <c r="BB58" s="75">
        <v>281</v>
      </c>
      <c r="BC58" s="75">
        <v>73931</v>
      </c>
      <c r="BD58" s="75">
        <v>0</v>
      </c>
      <c r="BE58" s="75">
        <v>6160</v>
      </c>
      <c r="BF58" s="75">
        <f t="shared" si="78"/>
        <v>125378</v>
      </c>
      <c r="BG58" s="75">
        <f t="shared" si="79"/>
        <v>0</v>
      </c>
      <c r="BH58" s="75">
        <f t="shared" si="80"/>
        <v>0</v>
      </c>
      <c r="BI58" s="75">
        <v>0</v>
      </c>
      <c r="BJ58" s="75">
        <v>0</v>
      </c>
      <c r="BK58" s="75">
        <v>0</v>
      </c>
      <c r="BL58" s="75">
        <v>0</v>
      </c>
      <c r="BM58" s="75">
        <v>0</v>
      </c>
      <c r="BN58" s="75">
        <v>1209</v>
      </c>
      <c r="BO58" s="75">
        <f t="shared" si="81"/>
        <v>12805</v>
      </c>
      <c r="BP58" s="75">
        <f t="shared" si="82"/>
        <v>8153</v>
      </c>
      <c r="BQ58" s="75">
        <v>8153</v>
      </c>
      <c r="BR58" s="75">
        <v>0</v>
      </c>
      <c r="BS58" s="75">
        <v>0</v>
      </c>
      <c r="BT58" s="75">
        <v>0</v>
      </c>
      <c r="BU58" s="75">
        <f t="shared" si="83"/>
        <v>21</v>
      </c>
      <c r="BV58" s="75">
        <v>21</v>
      </c>
      <c r="BW58" s="75">
        <v>0</v>
      </c>
      <c r="BX58" s="75">
        <v>0</v>
      </c>
      <c r="BY58" s="75">
        <v>0</v>
      </c>
      <c r="BZ58" s="75">
        <f t="shared" si="84"/>
        <v>4631</v>
      </c>
      <c r="CA58" s="75">
        <v>4631</v>
      </c>
      <c r="CB58" s="75">
        <v>0</v>
      </c>
      <c r="CC58" s="75">
        <v>0</v>
      </c>
      <c r="CD58" s="75">
        <v>0</v>
      </c>
      <c r="CE58" s="75">
        <v>19283</v>
      </c>
      <c r="CF58" s="75">
        <v>0</v>
      </c>
      <c r="CG58" s="75">
        <v>0</v>
      </c>
      <c r="CH58" s="75">
        <f t="shared" si="85"/>
        <v>12805</v>
      </c>
      <c r="CI58" s="75">
        <f t="shared" si="86"/>
        <v>0</v>
      </c>
      <c r="CJ58" s="75">
        <f t="shared" si="87"/>
        <v>0</v>
      </c>
      <c r="CK58" s="75">
        <f t="shared" si="88"/>
        <v>0</v>
      </c>
      <c r="CL58" s="75">
        <f t="shared" si="89"/>
        <v>0</v>
      </c>
      <c r="CM58" s="75">
        <f t="shared" si="90"/>
        <v>0</v>
      </c>
      <c r="CN58" s="75">
        <f t="shared" si="91"/>
        <v>0</v>
      </c>
      <c r="CO58" s="75">
        <f t="shared" si="92"/>
        <v>0</v>
      </c>
      <c r="CP58" s="75">
        <f t="shared" si="93"/>
        <v>39294</v>
      </c>
      <c r="CQ58" s="75">
        <f t="shared" si="94"/>
        <v>132023</v>
      </c>
      <c r="CR58" s="75">
        <f t="shared" si="95"/>
        <v>20072</v>
      </c>
      <c r="CS58" s="75">
        <f t="shared" si="96"/>
        <v>20072</v>
      </c>
      <c r="CT58" s="75">
        <f t="shared" si="97"/>
        <v>0</v>
      </c>
      <c r="CU58" s="75">
        <f t="shared" si="98"/>
        <v>0</v>
      </c>
      <c r="CV58" s="75">
        <f t="shared" si="99"/>
        <v>0</v>
      </c>
      <c r="CW58" s="75">
        <f t="shared" si="100"/>
        <v>1113</v>
      </c>
      <c r="CX58" s="75">
        <f t="shared" si="101"/>
        <v>1113</v>
      </c>
      <c r="CY58" s="75">
        <f t="shared" si="102"/>
        <v>0</v>
      </c>
      <c r="CZ58" s="75">
        <f t="shared" si="103"/>
        <v>0</v>
      </c>
      <c r="DA58" s="75">
        <f t="shared" si="104"/>
        <v>0</v>
      </c>
      <c r="DB58" s="75">
        <f t="shared" si="105"/>
        <v>110838</v>
      </c>
      <c r="DC58" s="75">
        <f t="shared" si="106"/>
        <v>110557</v>
      </c>
      <c r="DD58" s="75">
        <f t="shared" si="107"/>
        <v>0</v>
      </c>
      <c r="DE58" s="75">
        <f t="shared" si="108"/>
        <v>0</v>
      </c>
      <c r="DF58" s="75">
        <f t="shared" si="109"/>
        <v>281</v>
      </c>
      <c r="DG58" s="75">
        <f t="shared" si="110"/>
        <v>93214</v>
      </c>
      <c r="DH58" s="75">
        <f t="shared" si="111"/>
        <v>0</v>
      </c>
      <c r="DI58" s="75">
        <f t="shared" si="112"/>
        <v>6160</v>
      </c>
      <c r="DJ58" s="75">
        <f t="shared" si="113"/>
        <v>138183</v>
      </c>
    </row>
    <row r="59" spans="1:114" s="50" customFormat="1" ht="12" customHeight="1">
      <c r="A59" s="53" t="s">
        <v>321</v>
      </c>
      <c r="B59" s="54" t="s">
        <v>443</v>
      </c>
      <c r="C59" s="53" t="s">
        <v>444</v>
      </c>
      <c r="D59" s="75">
        <f t="shared" si="60"/>
        <v>35046</v>
      </c>
      <c r="E59" s="75">
        <f t="shared" si="61"/>
        <v>25496</v>
      </c>
      <c r="F59" s="75">
        <v>0</v>
      </c>
      <c r="G59" s="75">
        <v>22000</v>
      </c>
      <c r="H59" s="75">
        <v>0</v>
      </c>
      <c r="I59" s="75">
        <v>3496</v>
      </c>
      <c r="J59" s="76" t="s">
        <v>324</v>
      </c>
      <c r="K59" s="75">
        <v>0</v>
      </c>
      <c r="L59" s="75">
        <v>9550</v>
      </c>
      <c r="M59" s="75">
        <f t="shared" si="62"/>
        <v>21189</v>
      </c>
      <c r="N59" s="75">
        <f t="shared" si="63"/>
        <v>14793</v>
      </c>
      <c r="O59" s="75">
        <v>0</v>
      </c>
      <c r="P59" s="75">
        <v>13000</v>
      </c>
      <c r="Q59" s="75">
        <v>0</v>
      </c>
      <c r="R59" s="75">
        <v>1793</v>
      </c>
      <c r="S59" s="76" t="s">
        <v>324</v>
      </c>
      <c r="T59" s="75">
        <v>0</v>
      </c>
      <c r="U59" s="75">
        <v>6396</v>
      </c>
      <c r="V59" s="75">
        <f t="shared" si="64"/>
        <v>56235</v>
      </c>
      <c r="W59" s="75">
        <f t="shared" si="65"/>
        <v>40289</v>
      </c>
      <c r="X59" s="75">
        <f t="shared" si="66"/>
        <v>0</v>
      </c>
      <c r="Y59" s="75">
        <f t="shared" si="67"/>
        <v>35000</v>
      </c>
      <c r="Z59" s="75">
        <f t="shared" si="68"/>
        <v>0</v>
      </c>
      <c r="AA59" s="75">
        <f t="shared" si="69"/>
        <v>5289</v>
      </c>
      <c r="AB59" s="76" t="s">
        <v>324</v>
      </c>
      <c r="AC59" s="75">
        <f t="shared" si="70"/>
        <v>0</v>
      </c>
      <c r="AD59" s="75">
        <f t="shared" si="71"/>
        <v>15946</v>
      </c>
      <c r="AE59" s="75">
        <f t="shared" si="72"/>
        <v>0</v>
      </c>
      <c r="AF59" s="75">
        <f t="shared" si="73"/>
        <v>0</v>
      </c>
      <c r="AG59" s="75">
        <v>0</v>
      </c>
      <c r="AH59" s="75">
        <v>0</v>
      </c>
      <c r="AI59" s="75">
        <v>0</v>
      </c>
      <c r="AJ59" s="75">
        <v>0</v>
      </c>
      <c r="AK59" s="75">
        <v>0</v>
      </c>
      <c r="AL59" s="75">
        <v>11657</v>
      </c>
      <c r="AM59" s="75">
        <f t="shared" si="74"/>
        <v>0</v>
      </c>
      <c r="AN59" s="75">
        <f t="shared" si="75"/>
        <v>0</v>
      </c>
      <c r="AO59" s="75">
        <v>0</v>
      </c>
      <c r="AP59" s="75">
        <v>0</v>
      </c>
      <c r="AQ59" s="75">
        <v>0</v>
      </c>
      <c r="AR59" s="75">
        <v>0</v>
      </c>
      <c r="AS59" s="75">
        <f t="shared" si="76"/>
        <v>0</v>
      </c>
      <c r="AT59" s="75">
        <v>0</v>
      </c>
      <c r="AU59" s="75">
        <v>0</v>
      </c>
      <c r="AV59" s="75">
        <v>0</v>
      </c>
      <c r="AW59" s="75">
        <v>0</v>
      </c>
      <c r="AX59" s="75">
        <f t="shared" si="77"/>
        <v>0</v>
      </c>
      <c r="AY59" s="75">
        <v>0</v>
      </c>
      <c r="AZ59" s="75">
        <v>0</v>
      </c>
      <c r="BA59" s="75">
        <v>0</v>
      </c>
      <c r="BB59" s="75">
        <v>0</v>
      </c>
      <c r="BC59" s="75">
        <v>22627</v>
      </c>
      <c r="BD59" s="75">
        <v>0</v>
      </c>
      <c r="BE59" s="75">
        <v>762</v>
      </c>
      <c r="BF59" s="75">
        <f t="shared" si="78"/>
        <v>762</v>
      </c>
      <c r="BG59" s="75">
        <f t="shared" si="79"/>
        <v>0</v>
      </c>
      <c r="BH59" s="75">
        <f t="shared" si="80"/>
        <v>0</v>
      </c>
      <c r="BI59" s="75">
        <v>0</v>
      </c>
      <c r="BJ59" s="75">
        <v>0</v>
      </c>
      <c r="BK59" s="75">
        <v>0</v>
      </c>
      <c r="BL59" s="75">
        <v>0</v>
      </c>
      <c r="BM59" s="75">
        <v>0</v>
      </c>
      <c r="BN59" s="75">
        <v>973</v>
      </c>
      <c r="BO59" s="75">
        <f t="shared" si="81"/>
        <v>0</v>
      </c>
      <c r="BP59" s="75">
        <f t="shared" si="82"/>
        <v>0</v>
      </c>
      <c r="BQ59" s="75">
        <v>0</v>
      </c>
      <c r="BR59" s="75">
        <v>0</v>
      </c>
      <c r="BS59" s="75">
        <v>0</v>
      </c>
      <c r="BT59" s="75">
        <v>0</v>
      </c>
      <c r="BU59" s="75">
        <f t="shared" si="83"/>
        <v>0</v>
      </c>
      <c r="BV59" s="75">
        <v>0</v>
      </c>
      <c r="BW59" s="75">
        <v>0</v>
      </c>
      <c r="BX59" s="75">
        <v>0</v>
      </c>
      <c r="BY59" s="75">
        <v>0</v>
      </c>
      <c r="BZ59" s="75">
        <f t="shared" si="84"/>
        <v>0</v>
      </c>
      <c r="CA59" s="75">
        <v>0</v>
      </c>
      <c r="CB59" s="75">
        <v>0</v>
      </c>
      <c r="CC59" s="75">
        <v>0</v>
      </c>
      <c r="CD59" s="75">
        <v>0</v>
      </c>
      <c r="CE59" s="75">
        <v>16529</v>
      </c>
      <c r="CF59" s="75">
        <v>0</v>
      </c>
      <c r="CG59" s="75">
        <v>3687</v>
      </c>
      <c r="CH59" s="75">
        <f t="shared" si="85"/>
        <v>3687</v>
      </c>
      <c r="CI59" s="75">
        <f t="shared" si="86"/>
        <v>0</v>
      </c>
      <c r="CJ59" s="75">
        <f t="shared" si="87"/>
        <v>0</v>
      </c>
      <c r="CK59" s="75">
        <f t="shared" si="88"/>
        <v>0</v>
      </c>
      <c r="CL59" s="75">
        <f t="shared" si="89"/>
        <v>0</v>
      </c>
      <c r="CM59" s="75">
        <f t="shared" si="90"/>
        <v>0</v>
      </c>
      <c r="CN59" s="75">
        <f t="shared" si="91"/>
        <v>0</v>
      </c>
      <c r="CO59" s="75">
        <f t="shared" si="92"/>
        <v>0</v>
      </c>
      <c r="CP59" s="75">
        <f t="shared" si="93"/>
        <v>12630</v>
      </c>
      <c r="CQ59" s="75">
        <f t="shared" si="94"/>
        <v>0</v>
      </c>
      <c r="CR59" s="75">
        <f t="shared" si="95"/>
        <v>0</v>
      </c>
      <c r="CS59" s="75">
        <f t="shared" si="96"/>
        <v>0</v>
      </c>
      <c r="CT59" s="75">
        <f t="shared" si="97"/>
        <v>0</v>
      </c>
      <c r="CU59" s="75">
        <f t="shared" si="98"/>
        <v>0</v>
      </c>
      <c r="CV59" s="75">
        <f t="shared" si="99"/>
        <v>0</v>
      </c>
      <c r="CW59" s="75">
        <f t="shared" si="100"/>
        <v>0</v>
      </c>
      <c r="CX59" s="75">
        <f t="shared" si="101"/>
        <v>0</v>
      </c>
      <c r="CY59" s="75">
        <f t="shared" si="102"/>
        <v>0</v>
      </c>
      <c r="CZ59" s="75">
        <f t="shared" si="103"/>
        <v>0</v>
      </c>
      <c r="DA59" s="75">
        <f t="shared" si="104"/>
        <v>0</v>
      </c>
      <c r="DB59" s="75">
        <f t="shared" si="105"/>
        <v>0</v>
      </c>
      <c r="DC59" s="75">
        <f t="shared" si="106"/>
        <v>0</v>
      </c>
      <c r="DD59" s="75">
        <f t="shared" si="107"/>
        <v>0</v>
      </c>
      <c r="DE59" s="75">
        <f t="shared" si="108"/>
        <v>0</v>
      </c>
      <c r="DF59" s="75">
        <f t="shared" si="109"/>
        <v>0</v>
      </c>
      <c r="DG59" s="75">
        <f t="shared" si="110"/>
        <v>39156</v>
      </c>
      <c r="DH59" s="75">
        <f t="shared" si="111"/>
        <v>0</v>
      </c>
      <c r="DI59" s="75">
        <f t="shared" si="112"/>
        <v>4449</v>
      </c>
      <c r="DJ59" s="75">
        <f t="shared" si="113"/>
        <v>4449</v>
      </c>
    </row>
    <row r="60" spans="1:114" s="50" customFormat="1" ht="12" customHeight="1">
      <c r="A60" s="53" t="s">
        <v>321</v>
      </c>
      <c r="B60" s="54" t="s">
        <v>445</v>
      </c>
      <c r="C60" s="53" t="s">
        <v>446</v>
      </c>
      <c r="D60" s="75">
        <f t="shared" si="60"/>
        <v>288186</v>
      </c>
      <c r="E60" s="75">
        <f t="shared" si="61"/>
        <v>229897</v>
      </c>
      <c r="F60" s="75">
        <v>0</v>
      </c>
      <c r="G60" s="75">
        <v>211300</v>
      </c>
      <c r="H60" s="75">
        <v>0</v>
      </c>
      <c r="I60" s="75">
        <v>18567</v>
      </c>
      <c r="J60" s="76" t="s">
        <v>324</v>
      </c>
      <c r="K60" s="75">
        <v>30</v>
      </c>
      <c r="L60" s="75">
        <v>58289</v>
      </c>
      <c r="M60" s="75">
        <f t="shared" si="62"/>
        <v>78699</v>
      </c>
      <c r="N60" s="75">
        <f t="shared" si="63"/>
        <v>70700</v>
      </c>
      <c r="O60" s="75">
        <v>0</v>
      </c>
      <c r="P60" s="75">
        <v>70700</v>
      </c>
      <c r="Q60" s="75">
        <v>0</v>
      </c>
      <c r="R60" s="75">
        <v>0</v>
      </c>
      <c r="S60" s="76" t="s">
        <v>324</v>
      </c>
      <c r="T60" s="75">
        <v>0</v>
      </c>
      <c r="U60" s="75">
        <v>7999</v>
      </c>
      <c r="V60" s="75">
        <f t="shared" si="64"/>
        <v>366885</v>
      </c>
      <c r="W60" s="75">
        <f t="shared" si="65"/>
        <v>300597</v>
      </c>
      <c r="X60" s="75">
        <f t="shared" si="66"/>
        <v>0</v>
      </c>
      <c r="Y60" s="75">
        <f t="shared" si="67"/>
        <v>282000</v>
      </c>
      <c r="Z60" s="75">
        <f t="shared" si="68"/>
        <v>0</v>
      </c>
      <c r="AA60" s="75">
        <f t="shared" si="69"/>
        <v>18567</v>
      </c>
      <c r="AB60" s="76" t="s">
        <v>324</v>
      </c>
      <c r="AC60" s="75">
        <f t="shared" si="70"/>
        <v>30</v>
      </c>
      <c r="AD60" s="75">
        <f t="shared" si="71"/>
        <v>66288</v>
      </c>
      <c r="AE60" s="75">
        <f t="shared" si="72"/>
        <v>20728</v>
      </c>
      <c r="AF60" s="75">
        <f t="shared" si="73"/>
        <v>20728</v>
      </c>
      <c r="AG60" s="75">
        <v>0</v>
      </c>
      <c r="AH60" s="75">
        <v>20728</v>
      </c>
      <c r="AI60" s="75">
        <v>0</v>
      </c>
      <c r="AJ60" s="75">
        <v>0</v>
      </c>
      <c r="AK60" s="75">
        <v>0</v>
      </c>
      <c r="AL60" s="75">
        <v>9922</v>
      </c>
      <c r="AM60" s="75">
        <f t="shared" si="74"/>
        <v>130379</v>
      </c>
      <c r="AN60" s="75">
        <f t="shared" si="75"/>
        <v>37616</v>
      </c>
      <c r="AO60" s="75">
        <v>11559</v>
      </c>
      <c r="AP60" s="75">
        <v>0</v>
      </c>
      <c r="AQ60" s="75">
        <v>17371</v>
      </c>
      <c r="AR60" s="75">
        <v>8686</v>
      </c>
      <c r="AS60" s="75">
        <f t="shared" si="76"/>
        <v>25063</v>
      </c>
      <c r="AT60" s="75">
        <v>2378</v>
      </c>
      <c r="AU60" s="75">
        <v>21875</v>
      </c>
      <c r="AV60" s="75">
        <v>810</v>
      </c>
      <c r="AW60" s="75">
        <v>0</v>
      </c>
      <c r="AX60" s="75">
        <f t="shared" si="77"/>
        <v>67700</v>
      </c>
      <c r="AY60" s="75">
        <v>43296</v>
      </c>
      <c r="AZ60" s="75">
        <v>17500</v>
      </c>
      <c r="BA60" s="75">
        <v>6904</v>
      </c>
      <c r="BB60" s="75">
        <v>0</v>
      </c>
      <c r="BC60" s="75">
        <v>19261</v>
      </c>
      <c r="BD60" s="75">
        <v>0</v>
      </c>
      <c r="BE60" s="75">
        <v>107896</v>
      </c>
      <c r="BF60" s="75">
        <f t="shared" si="78"/>
        <v>259003</v>
      </c>
      <c r="BG60" s="75">
        <f t="shared" si="79"/>
        <v>0</v>
      </c>
      <c r="BH60" s="75">
        <f t="shared" si="80"/>
        <v>0</v>
      </c>
      <c r="BI60" s="75">
        <v>0</v>
      </c>
      <c r="BJ60" s="75">
        <v>0</v>
      </c>
      <c r="BK60" s="75">
        <v>0</v>
      </c>
      <c r="BL60" s="75">
        <v>0</v>
      </c>
      <c r="BM60" s="75">
        <v>0</v>
      </c>
      <c r="BN60" s="75">
        <v>2060</v>
      </c>
      <c r="BO60" s="75">
        <f t="shared" si="81"/>
        <v>39565</v>
      </c>
      <c r="BP60" s="75">
        <f t="shared" si="82"/>
        <v>4788</v>
      </c>
      <c r="BQ60" s="75">
        <v>4788</v>
      </c>
      <c r="BR60" s="75">
        <v>0</v>
      </c>
      <c r="BS60" s="75">
        <v>0</v>
      </c>
      <c r="BT60" s="75">
        <v>0</v>
      </c>
      <c r="BU60" s="75">
        <f t="shared" si="83"/>
        <v>0</v>
      </c>
      <c r="BV60" s="75">
        <v>0</v>
      </c>
      <c r="BW60" s="75">
        <v>0</v>
      </c>
      <c r="BX60" s="75">
        <v>0</v>
      </c>
      <c r="BY60" s="75">
        <v>0</v>
      </c>
      <c r="BZ60" s="75">
        <f t="shared" si="84"/>
        <v>34777</v>
      </c>
      <c r="CA60" s="75">
        <v>34777</v>
      </c>
      <c r="CB60" s="75">
        <v>0</v>
      </c>
      <c r="CC60" s="75">
        <v>0</v>
      </c>
      <c r="CD60" s="75">
        <v>0</v>
      </c>
      <c r="CE60" s="75">
        <v>35014</v>
      </c>
      <c r="CF60" s="75">
        <v>0</v>
      </c>
      <c r="CG60" s="75">
        <v>2060</v>
      </c>
      <c r="CH60" s="75">
        <f t="shared" si="85"/>
        <v>41625</v>
      </c>
      <c r="CI60" s="75">
        <f t="shared" si="86"/>
        <v>20728</v>
      </c>
      <c r="CJ60" s="75">
        <f t="shared" si="87"/>
        <v>20728</v>
      </c>
      <c r="CK60" s="75">
        <f t="shared" si="88"/>
        <v>0</v>
      </c>
      <c r="CL60" s="75">
        <f t="shared" si="89"/>
        <v>20728</v>
      </c>
      <c r="CM60" s="75">
        <f t="shared" si="90"/>
        <v>0</v>
      </c>
      <c r="CN60" s="75">
        <f t="shared" si="91"/>
        <v>0</v>
      </c>
      <c r="CO60" s="75">
        <f t="shared" si="92"/>
        <v>0</v>
      </c>
      <c r="CP60" s="75">
        <f t="shared" si="93"/>
        <v>11982</v>
      </c>
      <c r="CQ60" s="75">
        <f t="shared" si="94"/>
        <v>169944</v>
      </c>
      <c r="CR60" s="75">
        <f t="shared" si="95"/>
        <v>42404</v>
      </c>
      <c r="CS60" s="75">
        <f t="shared" si="96"/>
        <v>16347</v>
      </c>
      <c r="CT60" s="75">
        <f t="shared" si="97"/>
        <v>0</v>
      </c>
      <c r="CU60" s="75">
        <f t="shared" si="98"/>
        <v>17371</v>
      </c>
      <c r="CV60" s="75">
        <f t="shared" si="99"/>
        <v>8686</v>
      </c>
      <c r="CW60" s="75">
        <f t="shared" si="100"/>
        <v>25063</v>
      </c>
      <c r="CX60" s="75">
        <f t="shared" si="101"/>
        <v>2378</v>
      </c>
      <c r="CY60" s="75">
        <f t="shared" si="102"/>
        <v>21875</v>
      </c>
      <c r="CZ60" s="75">
        <f t="shared" si="103"/>
        <v>810</v>
      </c>
      <c r="DA60" s="75">
        <f t="shared" si="104"/>
        <v>0</v>
      </c>
      <c r="DB60" s="75">
        <f t="shared" si="105"/>
        <v>102477</v>
      </c>
      <c r="DC60" s="75">
        <f t="shared" si="106"/>
        <v>78073</v>
      </c>
      <c r="DD60" s="75">
        <f t="shared" si="107"/>
        <v>17500</v>
      </c>
      <c r="DE60" s="75">
        <f t="shared" si="108"/>
        <v>6904</v>
      </c>
      <c r="DF60" s="75">
        <f t="shared" si="109"/>
        <v>0</v>
      </c>
      <c r="DG60" s="75">
        <f t="shared" si="110"/>
        <v>54275</v>
      </c>
      <c r="DH60" s="75">
        <f t="shared" si="111"/>
        <v>0</v>
      </c>
      <c r="DI60" s="75">
        <f t="shared" si="112"/>
        <v>109956</v>
      </c>
      <c r="DJ60" s="75">
        <f t="shared" si="113"/>
        <v>300628</v>
      </c>
    </row>
    <row r="61" spans="1:114" s="50" customFormat="1" ht="12" customHeight="1">
      <c r="A61" s="53" t="s">
        <v>321</v>
      </c>
      <c r="B61" s="54" t="s">
        <v>447</v>
      </c>
      <c r="C61" s="53" t="s">
        <v>448</v>
      </c>
      <c r="D61" s="75">
        <f t="shared" si="60"/>
        <v>374114</v>
      </c>
      <c r="E61" s="75">
        <f t="shared" si="61"/>
        <v>280809</v>
      </c>
      <c r="F61" s="75">
        <v>0</v>
      </c>
      <c r="G61" s="75">
        <v>215152</v>
      </c>
      <c r="H61" s="75">
        <v>0</v>
      </c>
      <c r="I61" s="75">
        <v>61467</v>
      </c>
      <c r="J61" s="76" t="s">
        <v>324</v>
      </c>
      <c r="K61" s="75">
        <v>4190</v>
      </c>
      <c r="L61" s="75">
        <v>93305</v>
      </c>
      <c r="M61" s="75">
        <f t="shared" si="62"/>
        <v>66764</v>
      </c>
      <c r="N61" s="75">
        <f t="shared" si="63"/>
        <v>54438</v>
      </c>
      <c r="O61" s="75">
        <v>3221</v>
      </c>
      <c r="P61" s="75">
        <v>47870</v>
      </c>
      <c r="Q61" s="75">
        <v>0</v>
      </c>
      <c r="R61" s="75">
        <v>3347</v>
      </c>
      <c r="S61" s="76" t="s">
        <v>324</v>
      </c>
      <c r="T61" s="75">
        <v>0</v>
      </c>
      <c r="U61" s="75">
        <v>12326</v>
      </c>
      <c r="V61" s="75">
        <f t="shared" si="64"/>
        <v>440878</v>
      </c>
      <c r="W61" s="75">
        <f t="shared" si="65"/>
        <v>335247</v>
      </c>
      <c r="X61" s="75">
        <f t="shared" si="66"/>
        <v>3221</v>
      </c>
      <c r="Y61" s="75">
        <f t="shared" si="67"/>
        <v>263022</v>
      </c>
      <c r="Z61" s="75">
        <f t="shared" si="68"/>
        <v>0</v>
      </c>
      <c r="AA61" s="75">
        <f t="shared" si="69"/>
        <v>64814</v>
      </c>
      <c r="AB61" s="76" t="s">
        <v>324</v>
      </c>
      <c r="AC61" s="75">
        <f t="shared" si="70"/>
        <v>4190</v>
      </c>
      <c r="AD61" s="75">
        <f t="shared" si="71"/>
        <v>105631</v>
      </c>
      <c r="AE61" s="75">
        <f t="shared" si="72"/>
        <v>15290</v>
      </c>
      <c r="AF61" s="75">
        <f t="shared" si="73"/>
        <v>15290</v>
      </c>
      <c r="AG61" s="75">
        <v>0</v>
      </c>
      <c r="AH61" s="75">
        <v>15290</v>
      </c>
      <c r="AI61" s="75">
        <v>0</v>
      </c>
      <c r="AJ61" s="75">
        <v>0</v>
      </c>
      <c r="AK61" s="75">
        <v>0</v>
      </c>
      <c r="AL61" s="75">
        <v>7404</v>
      </c>
      <c r="AM61" s="75">
        <f t="shared" si="74"/>
        <v>333267</v>
      </c>
      <c r="AN61" s="75">
        <f t="shared" si="75"/>
        <v>25794</v>
      </c>
      <c r="AO61" s="75">
        <v>25794</v>
      </c>
      <c r="AP61" s="75">
        <v>0</v>
      </c>
      <c r="AQ61" s="75">
        <v>0</v>
      </c>
      <c r="AR61" s="75">
        <v>0</v>
      </c>
      <c r="AS61" s="75">
        <f t="shared" si="76"/>
        <v>26578</v>
      </c>
      <c r="AT61" s="75">
        <v>0</v>
      </c>
      <c r="AU61" s="75">
        <v>26536</v>
      </c>
      <c r="AV61" s="75">
        <v>42</v>
      </c>
      <c r="AW61" s="75">
        <v>0</v>
      </c>
      <c r="AX61" s="75">
        <f t="shared" si="77"/>
        <v>280895</v>
      </c>
      <c r="AY61" s="75">
        <v>95898</v>
      </c>
      <c r="AZ61" s="75">
        <v>180587</v>
      </c>
      <c r="BA61" s="75">
        <v>1134</v>
      </c>
      <c r="BB61" s="75">
        <v>3276</v>
      </c>
      <c r="BC61" s="75">
        <v>18153</v>
      </c>
      <c r="BD61" s="75">
        <v>0</v>
      </c>
      <c r="BE61" s="75">
        <v>0</v>
      </c>
      <c r="BF61" s="75">
        <f t="shared" si="78"/>
        <v>348557</v>
      </c>
      <c r="BG61" s="75">
        <f t="shared" si="79"/>
        <v>0</v>
      </c>
      <c r="BH61" s="75">
        <f t="shared" si="80"/>
        <v>0</v>
      </c>
      <c r="BI61" s="75">
        <v>0</v>
      </c>
      <c r="BJ61" s="75">
        <v>0</v>
      </c>
      <c r="BK61" s="75">
        <v>0</v>
      </c>
      <c r="BL61" s="75">
        <v>0</v>
      </c>
      <c r="BM61" s="75">
        <v>0</v>
      </c>
      <c r="BN61" s="75">
        <v>0</v>
      </c>
      <c r="BO61" s="75">
        <f t="shared" si="81"/>
        <v>66764</v>
      </c>
      <c r="BP61" s="75">
        <f t="shared" si="82"/>
        <v>1181</v>
      </c>
      <c r="BQ61" s="75">
        <v>1181</v>
      </c>
      <c r="BR61" s="75">
        <v>0</v>
      </c>
      <c r="BS61" s="75">
        <v>0</v>
      </c>
      <c r="BT61" s="75">
        <v>0</v>
      </c>
      <c r="BU61" s="75">
        <f t="shared" si="83"/>
        <v>0</v>
      </c>
      <c r="BV61" s="75">
        <v>0</v>
      </c>
      <c r="BW61" s="75">
        <v>0</v>
      </c>
      <c r="BX61" s="75">
        <v>0</v>
      </c>
      <c r="BY61" s="75">
        <v>0</v>
      </c>
      <c r="BZ61" s="75">
        <f t="shared" si="84"/>
        <v>65583</v>
      </c>
      <c r="CA61" s="75">
        <v>57201</v>
      </c>
      <c r="CB61" s="75">
        <v>0</v>
      </c>
      <c r="CC61" s="75">
        <v>0</v>
      </c>
      <c r="CD61" s="75">
        <v>8382</v>
      </c>
      <c r="CE61" s="75">
        <v>0</v>
      </c>
      <c r="CF61" s="75">
        <v>0</v>
      </c>
      <c r="CG61" s="75">
        <v>0</v>
      </c>
      <c r="CH61" s="75">
        <f t="shared" si="85"/>
        <v>66764</v>
      </c>
      <c r="CI61" s="75">
        <f t="shared" si="86"/>
        <v>15290</v>
      </c>
      <c r="CJ61" s="75">
        <f t="shared" si="87"/>
        <v>15290</v>
      </c>
      <c r="CK61" s="75">
        <f t="shared" si="88"/>
        <v>0</v>
      </c>
      <c r="CL61" s="75">
        <f t="shared" si="89"/>
        <v>15290</v>
      </c>
      <c r="CM61" s="75">
        <f t="shared" si="90"/>
        <v>0</v>
      </c>
      <c r="CN61" s="75">
        <f t="shared" si="91"/>
        <v>0</v>
      </c>
      <c r="CO61" s="75">
        <f t="shared" si="92"/>
        <v>0</v>
      </c>
      <c r="CP61" s="75">
        <f t="shared" si="93"/>
        <v>7404</v>
      </c>
      <c r="CQ61" s="75">
        <f t="shared" si="94"/>
        <v>400031</v>
      </c>
      <c r="CR61" s="75">
        <f t="shared" si="95"/>
        <v>26975</v>
      </c>
      <c r="CS61" s="75">
        <f t="shared" si="96"/>
        <v>26975</v>
      </c>
      <c r="CT61" s="75">
        <f t="shared" si="97"/>
        <v>0</v>
      </c>
      <c r="CU61" s="75">
        <f t="shared" si="98"/>
        <v>0</v>
      </c>
      <c r="CV61" s="75">
        <f t="shared" si="99"/>
        <v>0</v>
      </c>
      <c r="CW61" s="75">
        <f t="shared" si="100"/>
        <v>26578</v>
      </c>
      <c r="CX61" s="75">
        <f t="shared" si="101"/>
        <v>0</v>
      </c>
      <c r="CY61" s="75">
        <f t="shared" si="102"/>
        <v>26536</v>
      </c>
      <c r="CZ61" s="75">
        <f t="shared" si="103"/>
        <v>42</v>
      </c>
      <c r="DA61" s="75">
        <f t="shared" si="104"/>
        <v>0</v>
      </c>
      <c r="DB61" s="75">
        <f t="shared" si="105"/>
        <v>346478</v>
      </c>
      <c r="DC61" s="75">
        <f t="shared" si="106"/>
        <v>153099</v>
      </c>
      <c r="DD61" s="75">
        <f t="shared" si="107"/>
        <v>180587</v>
      </c>
      <c r="DE61" s="75">
        <f t="shared" si="108"/>
        <v>1134</v>
      </c>
      <c r="DF61" s="75">
        <f t="shared" si="109"/>
        <v>11658</v>
      </c>
      <c r="DG61" s="75">
        <f t="shared" si="110"/>
        <v>18153</v>
      </c>
      <c r="DH61" s="75">
        <f t="shared" si="111"/>
        <v>0</v>
      </c>
      <c r="DI61" s="75">
        <f t="shared" si="112"/>
        <v>0</v>
      </c>
      <c r="DJ61" s="75">
        <f t="shared" si="113"/>
        <v>415321</v>
      </c>
    </row>
    <row r="62" spans="1:114" s="50" customFormat="1" ht="12" customHeight="1">
      <c r="A62" s="53" t="s">
        <v>449</v>
      </c>
      <c r="B62" s="54" t="s">
        <v>450</v>
      </c>
      <c r="C62" s="53" t="s">
        <v>451</v>
      </c>
      <c r="D62" s="75">
        <f t="shared" si="60"/>
        <v>96127</v>
      </c>
      <c r="E62" s="75">
        <f t="shared" si="61"/>
        <v>96040</v>
      </c>
      <c r="F62" s="75">
        <v>0</v>
      </c>
      <c r="G62" s="75">
        <v>95920</v>
      </c>
      <c r="H62" s="75">
        <v>0</v>
      </c>
      <c r="I62" s="75">
        <v>50</v>
      </c>
      <c r="J62" s="76" t="s">
        <v>360</v>
      </c>
      <c r="K62" s="75">
        <v>70</v>
      </c>
      <c r="L62" s="75">
        <v>87</v>
      </c>
      <c r="M62" s="75">
        <f t="shared" si="62"/>
        <v>18193</v>
      </c>
      <c r="N62" s="75">
        <f t="shared" si="63"/>
        <v>17348</v>
      </c>
      <c r="O62" s="75">
        <v>0</v>
      </c>
      <c r="P62" s="75">
        <v>4232</v>
      </c>
      <c r="Q62" s="75">
        <v>0</v>
      </c>
      <c r="R62" s="75">
        <v>4897</v>
      </c>
      <c r="S62" s="76" t="s">
        <v>452</v>
      </c>
      <c r="T62" s="75">
        <v>8219</v>
      </c>
      <c r="U62" s="75">
        <v>845</v>
      </c>
      <c r="V62" s="75">
        <f t="shared" si="64"/>
        <v>114320</v>
      </c>
      <c r="W62" s="75">
        <f t="shared" si="65"/>
        <v>113388</v>
      </c>
      <c r="X62" s="75">
        <f t="shared" si="66"/>
        <v>0</v>
      </c>
      <c r="Y62" s="75">
        <f t="shared" si="67"/>
        <v>100152</v>
      </c>
      <c r="Z62" s="75">
        <f t="shared" si="68"/>
        <v>0</v>
      </c>
      <c r="AA62" s="75">
        <f t="shared" si="69"/>
        <v>4947</v>
      </c>
      <c r="AB62" s="76" t="s">
        <v>452</v>
      </c>
      <c r="AC62" s="75">
        <f t="shared" si="70"/>
        <v>8289</v>
      </c>
      <c r="AD62" s="75">
        <f t="shared" si="71"/>
        <v>932</v>
      </c>
      <c r="AE62" s="75">
        <f t="shared" si="72"/>
        <v>28854</v>
      </c>
      <c r="AF62" s="75">
        <f t="shared" si="73"/>
        <v>28854</v>
      </c>
      <c r="AG62" s="75">
        <v>0</v>
      </c>
      <c r="AH62" s="75">
        <v>0</v>
      </c>
      <c r="AI62" s="75">
        <v>28854</v>
      </c>
      <c r="AJ62" s="75">
        <v>0</v>
      </c>
      <c r="AK62" s="75">
        <v>0</v>
      </c>
      <c r="AL62" s="75">
        <v>1662</v>
      </c>
      <c r="AM62" s="75">
        <f t="shared" si="74"/>
        <v>62885</v>
      </c>
      <c r="AN62" s="75">
        <f t="shared" si="75"/>
        <v>148</v>
      </c>
      <c r="AO62" s="75">
        <v>148</v>
      </c>
      <c r="AP62" s="75">
        <v>0</v>
      </c>
      <c r="AQ62" s="75">
        <v>0</v>
      </c>
      <c r="AR62" s="75">
        <v>0</v>
      </c>
      <c r="AS62" s="75">
        <f t="shared" si="76"/>
        <v>46112</v>
      </c>
      <c r="AT62" s="75">
        <v>1764</v>
      </c>
      <c r="AU62" s="75">
        <v>44255</v>
      </c>
      <c r="AV62" s="75">
        <v>93</v>
      </c>
      <c r="AW62" s="75">
        <v>0</v>
      </c>
      <c r="AX62" s="75">
        <f t="shared" si="77"/>
        <v>16625</v>
      </c>
      <c r="AY62" s="75">
        <v>3858</v>
      </c>
      <c r="AZ62" s="75">
        <v>11791</v>
      </c>
      <c r="BA62" s="75">
        <v>976</v>
      </c>
      <c r="BB62" s="75">
        <v>0</v>
      </c>
      <c r="BC62" s="75">
        <v>1381</v>
      </c>
      <c r="BD62" s="75">
        <v>0</v>
      </c>
      <c r="BE62" s="75">
        <v>1345</v>
      </c>
      <c r="BF62" s="75">
        <f t="shared" si="78"/>
        <v>93084</v>
      </c>
      <c r="BG62" s="75">
        <f t="shared" si="79"/>
        <v>4232</v>
      </c>
      <c r="BH62" s="75">
        <f t="shared" si="80"/>
        <v>0</v>
      </c>
      <c r="BI62" s="75">
        <v>0</v>
      </c>
      <c r="BJ62" s="75">
        <v>0</v>
      </c>
      <c r="BK62" s="75">
        <v>0</v>
      </c>
      <c r="BL62" s="75">
        <v>0</v>
      </c>
      <c r="BM62" s="75">
        <v>4232</v>
      </c>
      <c r="BN62" s="75">
        <v>0</v>
      </c>
      <c r="BO62" s="75">
        <f t="shared" si="81"/>
        <v>13124</v>
      </c>
      <c r="BP62" s="75">
        <f t="shared" si="82"/>
        <v>5771</v>
      </c>
      <c r="BQ62" s="75">
        <v>5771</v>
      </c>
      <c r="BR62" s="75">
        <v>0</v>
      </c>
      <c r="BS62" s="75">
        <v>0</v>
      </c>
      <c r="BT62" s="75">
        <v>0</v>
      </c>
      <c r="BU62" s="75">
        <f t="shared" si="83"/>
        <v>491</v>
      </c>
      <c r="BV62" s="75">
        <v>362</v>
      </c>
      <c r="BW62" s="75">
        <v>129</v>
      </c>
      <c r="BX62" s="75">
        <v>0</v>
      </c>
      <c r="BY62" s="75">
        <v>0</v>
      </c>
      <c r="BZ62" s="75">
        <f t="shared" si="84"/>
        <v>6862</v>
      </c>
      <c r="CA62" s="75">
        <v>3687</v>
      </c>
      <c r="CB62" s="75">
        <v>3175</v>
      </c>
      <c r="CC62" s="75">
        <v>0</v>
      </c>
      <c r="CD62" s="75">
        <v>0</v>
      </c>
      <c r="CE62" s="75">
        <v>0</v>
      </c>
      <c r="CF62" s="75">
        <v>0</v>
      </c>
      <c r="CG62" s="75">
        <v>837</v>
      </c>
      <c r="CH62" s="75">
        <f t="shared" si="85"/>
        <v>18193</v>
      </c>
      <c r="CI62" s="75">
        <f t="shared" si="86"/>
        <v>33086</v>
      </c>
      <c r="CJ62" s="75">
        <f t="shared" si="87"/>
        <v>28854</v>
      </c>
      <c r="CK62" s="75">
        <f t="shared" si="88"/>
        <v>0</v>
      </c>
      <c r="CL62" s="75">
        <f t="shared" si="89"/>
        <v>0</v>
      </c>
      <c r="CM62" s="75">
        <f t="shared" si="90"/>
        <v>28854</v>
      </c>
      <c r="CN62" s="75">
        <f t="shared" si="91"/>
        <v>0</v>
      </c>
      <c r="CO62" s="75">
        <f t="shared" si="92"/>
        <v>4232</v>
      </c>
      <c r="CP62" s="75">
        <f t="shared" si="93"/>
        <v>1662</v>
      </c>
      <c r="CQ62" s="75">
        <f t="shared" si="94"/>
        <v>76009</v>
      </c>
      <c r="CR62" s="75">
        <f t="shared" si="95"/>
        <v>5919</v>
      </c>
      <c r="CS62" s="75">
        <f t="shared" si="96"/>
        <v>5919</v>
      </c>
      <c r="CT62" s="75">
        <f t="shared" si="97"/>
        <v>0</v>
      </c>
      <c r="CU62" s="75">
        <f t="shared" si="98"/>
        <v>0</v>
      </c>
      <c r="CV62" s="75">
        <f t="shared" si="99"/>
        <v>0</v>
      </c>
      <c r="CW62" s="75">
        <f t="shared" si="100"/>
        <v>46603</v>
      </c>
      <c r="CX62" s="75">
        <f t="shared" si="101"/>
        <v>2126</v>
      </c>
      <c r="CY62" s="75">
        <f t="shared" si="102"/>
        <v>44384</v>
      </c>
      <c r="CZ62" s="75">
        <f t="shared" si="103"/>
        <v>93</v>
      </c>
      <c r="DA62" s="75">
        <f t="shared" si="104"/>
        <v>0</v>
      </c>
      <c r="DB62" s="75">
        <f t="shared" si="105"/>
        <v>23487</v>
      </c>
      <c r="DC62" s="75">
        <f t="shared" si="106"/>
        <v>7545</v>
      </c>
      <c r="DD62" s="75">
        <f t="shared" si="107"/>
        <v>14966</v>
      </c>
      <c r="DE62" s="75">
        <f t="shared" si="108"/>
        <v>976</v>
      </c>
      <c r="DF62" s="75">
        <f t="shared" si="109"/>
        <v>0</v>
      </c>
      <c r="DG62" s="75">
        <f t="shared" si="110"/>
        <v>1381</v>
      </c>
      <c r="DH62" s="75">
        <f t="shared" si="111"/>
        <v>0</v>
      </c>
      <c r="DI62" s="75">
        <f t="shared" si="112"/>
        <v>2182</v>
      </c>
      <c r="DJ62" s="75">
        <f t="shared" si="113"/>
        <v>111277</v>
      </c>
    </row>
    <row r="63" spans="1:114" s="50" customFormat="1" ht="12" customHeight="1">
      <c r="A63" s="53" t="s">
        <v>453</v>
      </c>
      <c r="B63" s="54" t="s">
        <v>454</v>
      </c>
      <c r="C63" s="53" t="s">
        <v>455</v>
      </c>
      <c r="D63" s="75">
        <f t="shared" si="60"/>
        <v>139744</v>
      </c>
      <c r="E63" s="75">
        <f t="shared" si="61"/>
        <v>11556</v>
      </c>
      <c r="F63" s="75">
        <v>0</v>
      </c>
      <c r="G63" s="75">
        <v>950</v>
      </c>
      <c r="H63" s="75">
        <v>0</v>
      </c>
      <c r="I63" s="75">
        <v>3960</v>
      </c>
      <c r="J63" s="76" t="s">
        <v>456</v>
      </c>
      <c r="K63" s="75">
        <v>6646</v>
      </c>
      <c r="L63" s="75">
        <v>128188</v>
      </c>
      <c r="M63" s="75">
        <f t="shared" si="62"/>
        <v>8799</v>
      </c>
      <c r="N63" s="75">
        <f t="shared" si="63"/>
        <v>5829</v>
      </c>
      <c r="O63" s="75">
        <v>0</v>
      </c>
      <c r="P63" s="75">
        <v>0</v>
      </c>
      <c r="Q63" s="75">
        <v>0</v>
      </c>
      <c r="R63" s="75">
        <v>5829</v>
      </c>
      <c r="S63" s="76" t="s">
        <v>457</v>
      </c>
      <c r="T63" s="75">
        <v>0</v>
      </c>
      <c r="U63" s="75">
        <v>2970</v>
      </c>
      <c r="V63" s="75">
        <f t="shared" si="64"/>
        <v>148543</v>
      </c>
      <c r="W63" s="75">
        <f t="shared" si="65"/>
        <v>17385</v>
      </c>
      <c r="X63" s="75">
        <f t="shared" si="66"/>
        <v>0</v>
      </c>
      <c r="Y63" s="75">
        <f t="shared" si="67"/>
        <v>950</v>
      </c>
      <c r="Z63" s="75">
        <f t="shared" si="68"/>
        <v>0</v>
      </c>
      <c r="AA63" s="75">
        <f t="shared" si="69"/>
        <v>9789</v>
      </c>
      <c r="AB63" s="76" t="s">
        <v>457</v>
      </c>
      <c r="AC63" s="75">
        <f t="shared" si="70"/>
        <v>6646</v>
      </c>
      <c r="AD63" s="75">
        <f t="shared" si="71"/>
        <v>131158</v>
      </c>
      <c r="AE63" s="75">
        <f t="shared" si="72"/>
        <v>22529</v>
      </c>
      <c r="AF63" s="75">
        <f t="shared" si="73"/>
        <v>22529</v>
      </c>
      <c r="AG63" s="75">
        <v>302</v>
      </c>
      <c r="AH63" s="75">
        <v>21650</v>
      </c>
      <c r="AI63" s="75">
        <v>577</v>
      </c>
      <c r="AJ63" s="75">
        <v>0</v>
      </c>
      <c r="AK63" s="75">
        <v>0</v>
      </c>
      <c r="AL63" s="75">
        <v>3566</v>
      </c>
      <c r="AM63" s="75">
        <f t="shared" si="74"/>
        <v>106082</v>
      </c>
      <c r="AN63" s="75">
        <f t="shared" si="75"/>
        <v>2470</v>
      </c>
      <c r="AO63" s="75"/>
      <c r="AP63" s="75">
        <v>0</v>
      </c>
      <c r="AQ63" s="75">
        <v>2470</v>
      </c>
      <c r="AR63" s="75">
        <v>0</v>
      </c>
      <c r="AS63" s="75">
        <f t="shared" si="76"/>
        <v>56031</v>
      </c>
      <c r="AT63" s="75">
        <v>962</v>
      </c>
      <c r="AU63" s="75">
        <v>51744</v>
      </c>
      <c r="AV63" s="75">
        <v>3325</v>
      </c>
      <c r="AW63" s="75">
        <v>4964</v>
      </c>
      <c r="AX63" s="75">
        <f t="shared" si="77"/>
        <v>42617</v>
      </c>
      <c r="AY63" s="75">
        <v>11447</v>
      </c>
      <c r="AZ63" s="75">
        <v>14743</v>
      </c>
      <c r="BA63" s="75">
        <v>11492</v>
      </c>
      <c r="BB63" s="75">
        <v>4935</v>
      </c>
      <c r="BC63" s="75">
        <v>6883</v>
      </c>
      <c r="BD63" s="75">
        <v>0</v>
      </c>
      <c r="BE63" s="75">
        <v>684</v>
      </c>
      <c r="BF63" s="75">
        <f t="shared" si="78"/>
        <v>129295</v>
      </c>
      <c r="BG63" s="75">
        <f t="shared" si="79"/>
        <v>0</v>
      </c>
      <c r="BH63" s="75">
        <f t="shared" si="80"/>
        <v>0</v>
      </c>
      <c r="BI63" s="75">
        <v>0</v>
      </c>
      <c r="BJ63" s="75">
        <v>0</v>
      </c>
      <c r="BK63" s="75">
        <v>0</v>
      </c>
      <c r="BL63" s="75">
        <v>0</v>
      </c>
      <c r="BM63" s="75">
        <v>0</v>
      </c>
      <c r="BN63" s="75">
        <v>0</v>
      </c>
      <c r="BO63" s="75">
        <f t="shared" si="81"/>
        <v>8799</v>
      </c>
      <c r="BP63" s="75">
        <f t="shared" si="82"/>
        <v>0</v>
      </c>
      <c r="BQ63" s="75">
        <v>0</v>
      </c>
      <c r="BR63" s="75">
        <v>0</v>
      </c>
      <c r="BS63" s="75">
        <v>0</v>
      </c>
      <c r="BT63" s="75">
        <v>0</v>
      </c>
      <c r="BU63" s="75">
        <f t="shared" si="83"/>
        <v>0</v>
      </c>
      <c r="BV63" s="75">
        <v>0</v>
      </c>
      <c r="BW63" s="75">
        <v>0</v>
      </c>
      <c r="BX63" s="75">
        <v>0</v>
      </c>
      <c r="BY63" s="75">
        <v>0</v>
      </c>
      <c r="BZ63" s="75">
        <f t="shared" si="84"/>
        <v>8799</v>
      </c>
      <c r="CA63" s="75">
        <v>8304</v>
      </c>
      <c r="CB63" s="75">
        <v>0</v>
      </c>
      <c r="CC63" s="75">
        <v>0</v>
      </c>
      <c r="CD63" s="75">
        <v>495</v>
      </c>
      <c r="CE63" s="75">
        <v>0</v>
      </c>
      <c r="CF63" s="75">
        <v>0</v>
      </c>
      <c r="CG63" s="75">
        <v>0</v>
      </c>
      <c r="CH63" s="75">
        <f t="shared" si="85"/>
        <v>8799</v>
      </c>
      <c r="CI63" s="75">
        <f t="shared" si="86"/>
        <v>22529</v>
      </c>
      <c r="CJ63" s="75">
        <f t="shared" si="87"/>
        <v>22529</v>
      </c>
      <c r="CK63" s="75">
        <f t="shared" si="88"/>
        <v>302</v>
      </c>
      <c r="CL63" s="75">
        <f t="shared" si="89"/>
        <v>21650</v>
      </c>
      <c r="CM63" s="75">
        <f t="shared" si="90"/>
        <v>577</v>
      </c>
      <c r="CN63" s="75">
        <f t="shared" si="91"/>
        <v>0</v>
      </c>
      <c r="CO63" s="75">
        <f t="shared" si="92"/>
        <v>0</v>
      </c>
      <c r="CP63" s="75">
        <f t="shared" si="93"/>
        <v>3566</v>
      </c>
      <c r="CQ63" s="75">
        <f t="shared" si="94"/>
        <v>114881</v>
      </c>
      <c r="CR63" s="75">
        <f t="shared" si="95"/>
        <v>2470</v>
      </c>
      <c r="CS63" s="75">
        <f t="shared" si="96"/>
        <v>0</v>
      </c>
      <c r="CT63" s="75">
        <f t="shared" si="97"/>
        <v>0</v>
      </c>
      <c r="CU63" s="75">
        <f t="shared" si="98"/>
        <v>2470</v>
      </c>
      <c r="CV63" s="75">
        <f t="shared" si="99"/>
        <v>0</v>
      </c>
      <c r="CW63" s="75">
        <f t="shared" si="100"/>
        <v>56031</v>
      </c>
      <c r="CX63" s="75">
        <f t="shared" si="101"/>
        <v>962</v>
      </c>
      <c r="CY63" s="75">
        <f t="shared" si="102"/>
        <v>51744</v>
      </c>
      <c r="CZ63" s="75">
        <f t="shared" si="103"/>
        <v>3325</v>
      </c>
      <c r="DA63" s="75">
        <f t="shared" si="104"/>
        <v>4964</v>
      </c>
      <c r="DB63" s="75">
        <f t="shared" si="105"/>
        <v>51416</v>
      </c>
      <c r="DC63" s="75">
        <f t="shared" si="106"/>
        <v>19751</v>
      </c>
      <c r="DD63" s="75">
        <f t="shared" si="107"/>
        <v>14743</v>
      </c>
      <c r="DE63" s="75">
        <f t="shared" si="108"/>
        <v>11492</v>
      </c>
      <c r="DF63" s="75">
        <f t="shared" si="109"/>
        <v>5430</v>
      </c>
      <c r="DG63" s="75">
        <f t="shared" si="110"/>
        <v>6883</v>
      </c>
      <c r="DH63" s="75">
        <f t="shared" si="111"/>
        <v>0</v>
      </c>
      <c r="DI63" s="75">
        <f t="shared" si="112"/>
        <v>684</v>
      </c>
      <c r="DJ63" s="75">
        <f t="shared" si="113"/>
        <v>138094</v>
      </c>
    </row>
    <row r="64" spans="1:114" s="50" customFormat="1" ht="12" customHeight="1">
      <c r="A64" s="53" t="s">
        <v>458</v>
      </c>
      <c r="B64" s="54" t="s">
        <v>459</v>
      </c>
      <c r="C64" s="53" t="s">
        <v>460</v>
      </c>
      <c r="D64" s="75">
        <f t="shared" si="60"/>
        <v>166204</v>
      </c>
      <c r="E64" s="75">
        <f t="shared" si="61"/>
        <v>33860</v>
      </c>
      <c r="F64" s="75">
        <v>17027</v>
      </c>
      <c r="G64" s="75">
        <v>957</v>
      </c>
      <c r="H64" s="75">
        <v>0</v>
      </c>
      <c r="I64" s="75">
        <v>15876</v>
      </c>
      <c r="J64" s="76" t="s">
        <v>461</v>
      </c>
      <c r="K64" s="75">
        <v>0</v>
      </c>
      <c r="L64" s="75">
        <v>132344</v>
      </c>
      <c r="M64" s="75">
        <f t="shared" si="62"/>
        <v>40339</v>
      </c>
      <c r="N64" s="75">
        <f t="shared" si="63"/>
        <v>35169</v>
      </c>
      <c r="O64" s="75">
        <v>0</v>
      </c>
      <c r="P64" s="75">
        <v>0</v>
      </c>
      <c r="Q64" s="75">
        <v>0</v>
      </c>
      <c r="R64" s="75">
        <v>35169</v>
      </c>
      <c r="S64" s="76" t="s">
        <v>462</v>
      </c>
      <c r="T64" s="75">
        <v>0</v>
      </c>
      <c r="U64" s="75">
        <v>5170</v>
      </c>
      <c r="V64" s="75">
        <f t="shared" si="64"/>
        <v>206543</v>
      </c>
      <c r="W64" s="75">
        <f t="shared" si="65"/>
        <v>69029</v>
      </c>
      <c r="X64" s="75">
        <f t="shared" si="66"/>
        <v>17027</v>
      </c>
      <c r="Y64" s="75">
        <f t="shared" si="67"/>
        <v>957</v>
      </c>
      <c r="Z64" s="75">
        <f t="shared" si="68"/>
        <v>0</v>
      </c>
      <c r="AA64" s="75">
        <f t="shared" si="69"/>
        <v>51045</v>
      </c>
      <c r="AB64" s="76" t="s">
        <v>462</v>
      </c>
      <c r="AC64" s="75">
        <f t="shared" si="70"/>
        <v>0</v>
      </c>
      <c r="AD64" s="75">
        <f t="shared" si="71"/>
        <v>137514</v>
      </c>
      <c r="AE64" s="75">
        <f t="shared" si="72"/>
        <v>74340</v>
      </c>
      <c r="AF64" s="75">
        <f t="shared" si="73"/>
        <v>27090</v>
      </c>
      <c r="AG64" s="75">
        <v>0</v>
      </c>
      <c r="AH64" s="75">
        <v>27090</v>
      </c>
      <c r="AI64" s="75">
        <v>0</v>
      </c>
      <c r="AJ64" s="75">
        <v>0</v>
      </c>
      <c r="AK64" s="75">
        <v>47250</v>
      </c>
      <c r="AL64" s="75">
        <v>2835</v>
      </c>
      <c r="AM64" s="75">
        <f t="shared" si="74"/>
        <v>83431</v>
      </c>
      <c r="AN64" s="75">
        <f t="shared" si="75"/>
        <v>4577</v>
      </c>
      <c r="AO64" s="75">
        <v>4577</v>
      </c>
      <c r="AP64" s="75">
        <v>0</v>
      </c>
      <c r="AQ64" s="75">
        <v>0</v>
      </c>
      <c r="AR64" s="75">
        <v>0</v>
      </c>
      <c r="AS64" s="75">
        <f t="shared" si="76"/>
        <v>29606</v>
      </c>
      <c r="AT64" s="75">
        <v>7208</v>
      </c>
      <c r="AU64" s="75">
        <v>19323</v>
      </c>
      <c r="AV64" s="75">
        <v>3075</v>
      </c>
      <c r="AW64" s="75"/>
      <c r="AX64" s="75">
        <f t="shared" si="77"/>
        <v>49248</v>
      </c>
      <c r="AY64" s="75">
        <v>10460</v>
      </c>
      <c r="AZ64" s="75">
        <v>34106</v>
      </c>
      <c r="BA64" s="75">
        <v>4682</v>
      </c>
      <c r="BB64" s="75">
        <v>0</v>
      </c>
      <c r="BC64" s="75">
        <v>5598</v>
      </c>
      <c r="BD64" s="75">
        <v>0</v>
      </c>
      <c r="BE64" s="75">
        <v>0</v>
      </c>
      <c r="BF64" s="75">
        <f t="shared" si="78"/>
        <v>157771</v>
      </c>
      <c r="BG64" s="75">
        <f t="shared" si="79"/>
        <v>0</v>
      </c>
      <c r="BH64" s="75">
        <f t="shared" si="80"/>
        <v>0</v>
      </c>
      <c r="BI64" s="75">
        <v>0</v>
      </c>
      <c r="BJ64" s="75">
        <v>0</v>
      </c>
      <c r="BK64" s="75">
        <v>0</v>
      </c>
      <c r="BL64" s="75">
        <v>0</v>
      </c>
      <c r="BM64" s="75">
        <v>0</v>
      </c>
      <c r="BN64" s="75">
        <v>0</v>
      </c>
      <c r="BO64" s="75">
        <f t="shared" si="81"/>
        <v>40339</v>
      </c>
      <c r="BP64" s="75">
        <f t="shared" si="82"/>
        <v>5706</v>
      </c>
      <c r="BQ64" s="75">
        <v>5706</v>
      </c>
      <c r="BR64" s="75">
        <v>0</v>
      </c>
      <c r="BS64" s="75">
        <v>0</v>
      </c>
      <c r="BT64" s="75">
        <v>0</v>
      </c>
      <c r="BU64" s="75">
        <f t="shared" si="83"/>
        <v>14401</v>
      </c>
      <c r="BV64" s="75">
        <v>0</v>
      </c>
      <c r="BW64" s="75">
        <v>14401</v>
      </c>
      <c r="BX64" s="75">
        <v>0</v>
      </c>
      <c r="BY64" s="75">
        <v>0</v>
      </c>
      <c r="BZ64" s="75">
        <f t="shared" si="84"/>
        <v>20232</v>
      </c>
      <c r="CA64" s="75">
        <v>6701</v>
      </c>
      <c r="CB64" s="75">
        <v>13531</v>
      </c>
      <c r="CC64" s="75">
        <v>0</v>
      </c>
      <c r="CD64" s="75">
        <v>0</v>
      </c>
      <c r="CE64" s="75">
        <v>0</v>
      </c>
      <c r="CF64" s="75">
        <v>0</v>
      </c>
      <c r="CG64" s="75">
        <v>0</v>
      </c>
      <c r="CH64" s="75">
        <f t="shared" si="85"/>
        <v>40339</v>
      </c>
      <c r="CI64" s="75">
        <f t="shared" si="86"/>
        <v>74340</v>
      </c>
      <c r="CJ64" s="75">
        <f t="shared" si="87"/>
        <v>27090</v>
      </c>
      <c r="CK64" s="75">
        <f t="shared" si="88"/>
        <v>0</v>
      </c>
      <c r="CL64" s="75">
        <f t="shared" si="89"/>
        <v>27090</v>
      </c>
      <c r="CM64" s="75">
        <f t="shared" si="90"/>
        <v>0</v>
      </c>
      <c r="CN64" s="75">
        <f t="shared" si="91"/>
        <v>0</v>
      </c>
      <c r="CO64" s="75">
        <f t="shared" si="92"/>
        <v>47250</v>
      </c>
      <c r="CP64" s="75">
        <f t="shared" si="93"/>
        <v>2835</v>
      </c>
      <c r="CQ64" s="75">
        <f t="shared" si="94"/>
        <v>123770</v>
      </c>
      <c r="CR64" s="75">
        <f t="shared" si="95"/>
        <v>10283</v>
      </c>
      <c r="CS64" s="75">
        <f t="shared" si="96"/>
        <v>10283</v>
      </c>
      <c r="CT64" s="75">
        <f t="shared" si="97"/>
        <v>0</v>
      </c>
      <c r="CU64" s="75">
        <f t="shared" si="98"/>
        <v>0</v>
      </c>
      <c r="CV64" s="75">
        <f t="shared" si="99"/>
        <v>0</v>
      </c>
      <c r="CW64" s="75">
        <f t="shared" si="100"/>
        <v>44007</v>
      </c>
      <c r="CX64" s="75">
        <f t="shared" si="101"/>
        <v>7208</v>
      </c>
      <c r="CY64" s="75">
        <f t="shared" si="102"/>
        <v>33724</v>
      </c>
      <c r="CZ64" s="75">
        <f t="shared" si="103"/>
        <v>3075</v>
      </c>
      <c r="DA64" s="75">
        <f t="shared" si="104"/>
        <v>0</v>
      </c>
      <c r="DB64" s="75">
        <f t="shared" si="105"/>
        <v>69480</v>
      </c>
      <c r="DC64" s="75">
        <f t="shared" si="106"/>
        <v>17161</v>
      </c>
      <c r="DD64" s="75">
        <f t="shared" si="107"/>
        <v>47637</v>
      </c>
      <c r="DE64" s="75">
        <f t="shared" si="108"/>
        <v>4682</v>
      </c>
      <c r="DF64" s="75">
        <f t="shared" si="109"/>
        <v>0</v>
      </c>
      <c r="DG64" s="75">
        <f t="shared" si="110"/>
        <v>5598</v>
      </c>
      <c r="DH64" s="75">
        <f t="shared" si="111"/>
        <v>0</v>
      </c>
      <c r="DI64" s="75">
        <f t="shared" si="112"/>
        <v>0</v>
      </c>
      <c r="DJ64" s="75">
        <f t="shared" si="113"/>
        <v>198110</v>
      </c>
    </row>
    <row r="65" spans="1:114" s="50" customFormat="1" ht="12" customHeight="1">
      <c r="A65" s="53" t="s">
        <v>463</v>
      </c>
      <c r="B65" s="54" t="s">
        <v>464</v>
      </c>
      <c r="C65" s="53" t="s">
        <v>465</v>
      </c>
      <c r="D65" s="75">
        <f t="shared" si="60"/>
        <v>138779</v>
      </c>
      <c r="E65" s="75">
        <f t="shared" si="61"/>
        <v>119241</v>
      </c>
      <c r="F65" s="75">
        <v>0</v>
      </c>
      <c r="G65" s="75">
        <v>117194</v>
      </c>
      <c r="H65" s="75">
        <v>0</v>
      </c>
      <c r="I65" s="75">
        <v>2047</v>
      </c>
      <c r="J65" s="76" t="s">
        <v>333</v>
      </c>
      <c r="K65" s="75">
        <v>0</v>
      </c>
      <c r="L65" s="75">
        <v>19538</v>
      </c>
      <c r="M65" s="75">
        <f t="shared" si="62"/>
        <v>18006</v>
      </c>
      <c r="N65" s="75">
        <f t="shared" si="63"/>
        <v>2925</v>
      </c>
      <c r="O65" s="75">
        <v>0</v>
      </c>
      <c r="P65" s="75">
        <v>0</v>
      </c>
      <c r="Q65" s="75">
        <v>0</v>
      </c>
      <c r="R65" s="75">
        <v>2925</v>
      </c>
      <c r="S65" s="76" t="s">
        <v>466</v>
      </c>
      <c r="T65" s="75">
        <v>0</v>
      </c>
      <c r="U65" s="75">
        <v>15081</v>
      </c>
      <c r="V65" s="75">
        <f t="shared" si="64"/>
        <v>156785</v>
      </c>
      <c r="W65" s="75">
        <f t="shared" si="65"/>
        <v>122166</v>
      </c>
      <c r="X65" s="75">
        <f t="shared" si="66"/>
        <v>0</v>
      </c>
      <c r="Y65" s="75">
        <f t="shared" si="67"/>
        <v>117194</v>
      </c>
      <c r="Z65" s="75">
        <f t="shared" si="68"/>
        <v>0</v>
      </c>
      <c r="AA65" s="75">
        <f t="shared" si="69"/>
        <v>4972</v>
      </c>
      <c r="AB65" s="76" t="s">
        <v>324</v>
      </c>
      <c r="AC65" s="75">
        <f t="shared" si="70"/>
        <v>0</v>
      </c>
      <c r="AD65" s="75">
        <f t="shared" si="71"/>
        <v>34619</v>
      </c>
      <c r="AE65" s="75">
        <f t="shared" si="72"/>
        <v>0</v>
      </c>
      <c r="AF65" s="75">
        <f t="shared" si="73"/>
        <v>0</v>
      </c>
      <c r="AG65" s="75">
        <v>0</v>
      </c>
      <c r="AH65" s="75">
        <v>0</v>
      </c>
      <c r="AI65" s="75">
        <v>0</v>
      </c>
      <c r="AJ65" s="75">
        <v>0</v>
      </c>
      <c r="AK65" s="75">
        <v>0</v>
      </c>
      <c r="AL65" s="75">
        <v>3391</v>
      </c>
      <c r="AM65" s="75">
        <f t="shared" si="74"/>
        <v>129780</v>
      </c>
      <c r="AN65" s="75">
        <f t="shared" si="75"/>
        <v>38623</v>
      </c>
      <c r="AO65" s="75">
        <v>19085</v>
      </c>
      <c r="AP65" s="75">
        <v>19538</v>
      </c>
      <c r="AQ65" s="75">
        <v>0</v>
      </c>
      <c r="AR65" s="75">
        <v>0</v>
      </c>
      <c r="AS65" s="75">
        <f t="shared" si="76"/>
        <v>40730</v>
      </c>
      <c r="AT65" s="75">
        <v>0</v>
      </c>
      <c r="AU65" s="75">
        <v>40730</v>
      </c>
      <c r="AV65" s="75">
        <v>0</v>
      </c>
      <c r="AW65" s="75">
        <v>0</v>
      </c>
      <c r="AX65" s="75">
        <f t="shared" si="77"/>
        <v>50427</v>
      </c>
      <c r="AY65" s="75">
        <v>0</v>
      </c>
      <c r="AZ65" s="75">
        <v>49262</v>
      </c>
      <c r="BA65" s="75">
        <v>0</v>
      </c>
      <c r="BB65" s="75">
        <v>1165</v>
      </c>
      <c r="BC65" s="75">
        <v>5608</v>
      </c>
      <c r="BD65" s="75">
        <v>0</v>
      </c>
      <c r="BE65" s="75">
        <v>0</v>
      </c>
      <c r="BF65" s="75">
        <f t="shared" si="78"/>
        <v>129780</v>
      </c>
      <c r="BG65" s="75">
        <f t="shared" si="79"/>
        <v>0</v>
      </c>
      <c r="BH65" s="75">
        <f t="shared" si="80"/>
        <v>0</v>
      </c>
      <c r="BI65" s="75">
        <v>0</v>
      </c>
      <c r="BJ65" s="75">
        <v>0</v>
      </c>
      <c r="BK65" s="75">
        <v>0</v>
      </c>
      <c r="BL65" s="75">
        <v>0</v>
      </c>
      <c r="BM65" s="75">
        <v>0</v>
      </c>
      <c r="BN65" s="75">
        <v>0</v>
      </c>
      <c r="BO65" s="75">
        <f t="shared" si="81"/>
        <v>18006</v>
      </c>
      <c r="BP65" s="75">
        <f t="shared" si="82"/>
        <v>18006</v>
      </c>
      <c r="BQ65" s="75">
        <v>0</v>
      </c>
      <c r="BR65" s="75">
        <v>18006</v>
      </c>
      <c r="BS65" s="75">
        <v>0</v>
      </c>
      <c r="BT65" s="75">
        <v>0</v>
      </c>
      <c r="BU65" s="75">
        <f t="shared" si="83"/>
        <v>0</v>
      </c>
      <c r="BV65" s="75">
        <v>0</v>
      </c>
      <c r="BW65" s="75">
        <v>0</v>
      </c>
      <c r="BX65" s="75">
        <v>0</v>
      </c>
      <c r="BY65" s="75">
        <v>0</v>
      </c>
      <c r="BZ65" s="75">
        <f t="shared" si="84"/>
        <v>0</v>
      </c>
      <c r="CA65" s="75">
        <v>0</v>
      </c>
      <c r="CB65" s="75">
        <v>0</v>
      </c>
      <c r="CC65" s="75">
        <v>0</v>
      </c>
      <c r="CD65" s="75">
        <v>0</v>
      </c>
      <c r="CE65" s="75">
        <v>0</v>
      </c>
      <c r="CF65" s="75">
        <v>0</v>
      </c>
      <c r="CG65" s="75">
        <v>0</v>
      </c>
      <c r="CH65" s="75">
        <f t="shared" si="85"/>
        <v>18006</v>
      </c>
      <c r="CI65" s="75">
        <f t="shared" si="86"/>
        <v>0</v>
      </c>
      <c r="CJ65" s="75">
        <f t="shared" si="87"/>
        <v>0</v>
      </c>
      <c r="CK65" s="75">
        <f t="shared" si="88"/>
        <v>0</v>
      </c>
      <c r="CL65" s="75">
        <f t="shared" si="89"/>
        <v>0</v>
      </c>
      <c r="CM65" s="75">
        <f t="shared" si="90"/>
        <v>0</v>
      </c>
      <c r="CN65" s="75">
        <f t="shared" si="91"/>
        <v>0</v>
      </c>
      <c r="CO65" s="75">
        <f t="shared" si="92"/>
        <v>0</v>
      </c>
      <c r="CP65" s="75">
        <f t="shared" si="93"/>
        <v>3391</v>
      </c>
      <c r="CQ65" s="75">
        <f t="shared" si="94"/>
        <v>147786</v>
      </c>
      <c r="CR65" s="75">
        <f t="shared" si="95"/>
        <v>56629</v>
      </c>
      <c r="CS65" s="75">
        <f t="shared" si="96"/>
        <v>19085</v>
      </c>
      <c r="CT65" s="75">
        <f t="shared" si="97"/>
        <v>37544</v>
      </c>
      <c r="CU65" s="75">
        <f t="shared" si="98"/>
        <v>0</v>
      </c>
      <c r="CV65" s="75">
        <f t="shared" si="99"/>
        <v>0</v>
      </c>
      <c r="CW65" s="75">
        <f t="shared" si="100"/>
        <v>40730</v>
      </c>
      <c r="CX65" s="75">
        <f t="shared" si="101"/>
        <v>0</v>
      </c>
      <c r="CY65" s="75">
        <f t="shared" si="102"/>
        <v>40730</v>
      </c>
      <c r="CZ65" s="75">
        <f t="shared" si="103"/>
        <v>0</v>
      </c>
      <c r="DA65" s="75">
        <f t="shared" si="104"/>
        <v>0</v>
      </c>
      <c r="DB65" s="75">
        <f t="shared" si="105"/>
        <v>50427</v>
      </c>
      <c r="DC65" s="75">
        <f t="shared" si="106"/>
        <v>0</v>
      </c>
      <c r="DD65" s="75">
        <f t="shared" si="107"/>
        <v>49262</v>
      </c>
      <c r="DE65" s="75">
        <f t="shared" si="108"/>
        <v>0</v>
      </c>
      <c r="DF65" s="75">
        <f t="shared" si="109"/>
        <v>1165</v>
      </c>
      <c r="DG65" s="75">
        <f t="shared" si="110"/>
        <v>5608</v>
      </c>
      <c r="DH65" s="75">
        <f t="shared" si="111"/>
        <v>0</v>
      </c>
      <c r="DI65" s="75">
        <f t="shared" si="112"/>
        <v>0</v>
      </c>
      <c r="DJ65" s="75">
        <f t="shared" si="113"/>
        <v>147786</v>
      </c>
    </row>
    <row r="66" spans="1:114" s="50" customFormat="1" ht="12" customHeight="1">
      <c r="A66" s="53" t="s">
        <v>321</v>
      </c>
      <c r="B66" s="54" t="s">
        <v>467</v>
      </c>
      <c r="C66" s="53" t="s">
        <v>468</v>
      </c>
      <c r="D66" s="75">
        <f t="shared" si="60"/>
        <v>43421</v>
      </c>
      <c r="E66" s="75">
        <f t="shared" si="61"/>
        <v>485</v>
      </c>
      <c r="F66" s="75">
        <v>0</v>
      </c>
      <c r="G66" s="75">
        <v>258</v>
      </c>
      <c r="H66" s="75">
        <v>0</v>
      </c>
      <c r="I66" s="75">
        <v>0</v>
      </c>
      <c r="J66" s="76" t="s">
        <v>469</v>
      </c>
      <c r="K66" s="75">
        <v>227</v>
      </c>
      <c r="L66" s="75">
        <v>42936</v>
      </c>
      <c r="M66" s="75">
        <f t="shared" si="62"/>
        <v>7923</v>
      </c>
      <c r="N66" s="75">
        <f t="shared" si="63"/>
        <v>675</v>
      </c>
      <c r="O66" s="75">
        <v>600</v>
      </c>
      <c r="P66" s="75">
        <v>75</v>
      </c>
      <c r="Q66" s="75">
        <v>0</v>
      </c>
      <c r="R66" s="75">
        <v>0</v>
      </c>
      <c r="S66" s="76" t="s">
        <v>324</v>
      </c>
      <c r="T66" s="75">
        <v>0</v>
      </c>
      <c r="U66" s="75">
        <v>7248</v>
      </c>
      <c r="V66" s="75">
        <f t="shared" si="64"/>
        <v>51344</v>
      </c>
      <c r="W66" s="75">
        <f t="shared" si="65"/>
        <v>1160</v>
      </c>
      <c r="X66" s="75">
        <f t="shared" si="66"/>
        <v>600</v>
      </c>
      <c r="Y66" s="75">
        <f t="shared" si="67"/>
        <v>333</v>
      </c>
      <c r="Z66" s="75">
        <f t="shared" si="68"/>
        <v>0</v>
      </c>
      <c r="AA66" s="75">
        <f t="shared" si="69"/>
        <v>0</v>
      </c>
      <c r="AB66" s="76" t="s">
        <v>324</v>
      </c>
      <c r="AC66" s="75">
        <f t="shared" si="70"/>
        <v>227</v>
      </c>
      <c r="AD66" s="75">
        <f t="shared" si="71"/>
        <v>50184</v>
      </c>
      <c r="AE66" s="75">
        <f t="shared" si="72"/>
        <v>9586</v>
      </c>
      <c r="AF66" s="75">
        <f t="shared" si="73"/>
        <v>9586</v>
      </c>
      <c r="AG66" s="75">
        <v>0</v>
      </c>
      <c r="AH66" s="75">
        <v>9586</v>
      </c>
      <c r="AI66" s="75">
        <v>0</v>
      </c>
      <c r="AJ66" s="75">
        <v>0</v>
      </c>
      <c r="AK66" s="75">
        <v>0</v>
      </c>
      <c r="AL66" s="75">
        <v>1662</v>
      </c>
      <c r="AM66" s="75">
        <f t="shared" si="74"/>
        <v>21998</v>
      </c>
      <c r="AN66" s="75">
        <f t="shared" si="75"/>
        <v>0</v>
      </c>
      <c r="AO66" s="75">
        <v>0</v>
      </c>
      <c r="AP66" s="75">
        <v>0</v>
      </c>
      <c r="AQ66" s="75">
        <v>0</v>
      </c>
      <c r="AR66" s="75">
        <v>0</v>
      </c>
      <c r="AS66" s="75">
        <f t="shared" si="76"/>
        <v>5363</v>
      </c>
      <c r="AT66" s="75">
        <v>1295</v>
      </c>
      <c r="AU66" s="75">
        <v>4068</v>
      </c>
      <c r="AV66" s="75">
        <v>0</v>
      </c>
      <c r="AW66" s="75">
        <v>0</v>
      </c>
      <c r="AX66" s="75">
        <f t="shared" si="77"/>
        <v>16635</v>
      </c>
      <c r="AY66" s="75">
        <v>1510</v>
      </c>
      <c r="AZ66" s="75">
        <v>4811</v>
      </c>
      <c r="BA66" s="75">
        <v>518</v>
      </c>
      <c r="BB66" s="75">
        <v>9796</v>
      </c>
      <c r="BC66" s="75">
        <v>1549</v>
      </c>
      <c r="BD66" s="75">
        <v>0</v>
      </c>
      <c r="BE66" s="75">
        <v>8626</v>
      </c>
      <c r="BF66" s="75">
        <f t="shared" si="78"/>
        <v>40210</v>
      </c>
      <c r="BG66" s="75">
        <f t="shared" si="79"/>
        <v>5040</v>
      </c>
      <c r="BH66" s="75">
        <f t="shared" si="80"/>
        <v>0</v>
      </c>
      <c r="BI66" s="75">
        <v>0</v>
      </c>
      <c r="BJ66" s="75">
        <v>0</v>
      </c>
      <c r="BK66" s="75">
        <v>0</v>
      </c>
      <c r="BL66" s="75">
        <v>0</v>
      </c>
      <c r="BM66" s="75">
        <v>5040</v>
      </c>
      <c r="BN66" s="75">
        <v>0</v>
      </c>
      <c r="BO66" s="75">
        <f t="shared" si="81"/>
        <v>2261</v>
      </c>
      <c r="BP66" s="75">
        <f t="shared" si="82"/>
        <v>0</v>
      </c>
      <c r="BQ66" s="75">
        <v>0</v>
      </c>
      <c r="BR66" s="75">
        <v>0</v>
      </c>
      <c r="BS66" s="75">
        <v>0</v>
      </c>
      <c r="BT66" s="75">
        <v>0</v>
      </c>
      <c r="BU66" s="75">
        <f t="shared" si="83"/>
        <v>0</v>
      </c>
      <c r="BV66" s="75">
        <v>0</v>
      </c>
      <c r="BW66" s="75">
        <v>0</v>
      </c>
      <c r="BX66" s="75">
        <v>0</v>
      </c>
      <c r="BY66" s="75">
        <v>0</v>
      </c>
      <c r="BZ66" s="75">
        <f t="shared" si="84"/>
        <v>2261</v>
      </c>
      <c r="CA66" s="75">
        <v>2261</v>
      </c>
      <c r="CB66" s="75">
        <v>0</v>
      </c>
      <c r="CC66" s="75">
        <v>0</v>
      </c>
      <c r="CD66" s="75">
        <v>0</v>
      </c>
      <c r="CE66" s="75">
        <v>0</v>
      </c>
      <c r="CF66" s="75">
        <v>0</v>
      </c>
      <c r="CG66" s="75">
        <v>622</v>
      </c>
      <c r="CH66" s="75">
        <f t="shared" si="85"/>
        <v>7923</v>
      </c>
      <c r="CI66" s="75">
        <f t="shared" si="86"/>
        <v>14626</v>
      </c>
      <c r="CJ66" s="75">
        <f t="shared" si="87"/>
        <v>9586</v>
      </c>
      <c r="CK66" s="75">
        <f t="shared" si="88"/>
        <v>0</v>
      </c>
      <c r="CL66" s="75">
        <f t="shared" si="89"/>
        <v>9586</v>
      </c>
      <c r="CM66" s="75">
        <f t="shared" si="90"/>
        <v>0</v>
      </c>
      <c r="CN66" s="75">
        <f t="shared" si="91"/>
        <v>0</v>
      </c>
      <c r="CO66" s="75">
        <f t="shared" si="92"/>
        <v>5040</v>
      </c>
      <c r="CP66" s="75">
        <f t="shared" si="93"/>
        <v>1662</v>
      </c>
      <c r="CQ66" s="75">
        <f t="shared" si="94"/>
        <v>24259</v>
      </c>
      <c r="CR66" s="75">
        <f t="shared" si="95"/>
        <v>0</v>
      </c>
      <c r="CS66" s="75">
        <f t="shared" si="96"/>
        <v>0</v>
      </c>
      <c r="CT66" s="75">
        <f t="shared" si="97"/>
        <v>0</v>
      </c>
      <c r="CU66" s="75">
        <f t="shared" si="98"/>
        <v>0</v>
      </c>
      <c r="CV66" s="75">
        <f t="shared" si="99"/>
        <v>0</v>
      </c>
      <c r="CW66" s="75">
        <f t="shared" si="100"/>
        <v>5363</v>
      </c>
      <c r="CX66" s="75">
        <f t="shared" si="101"/>
        <v>1295</v>
      </c>
      <c r="CY66" s="75">
        <f t="shared" si="102"/>
        <v>4068</v>
      </c>
      <c r="CZ66" s="75">
        <f t="shared" si="103"/>
        <v>0</v>
      </c>
      <c r="DA66" s="75">
        <f t="shared" si="104"/>
        <v>0</v>
      </c>
      <c r="DB66" s="75">
        <f t="shared" si="105"/>
        <v>18896</v>
      </c>
      <c r="DC66" s="75">
        <f t="shared" si="106"/>
        <v>3771</v>
      </c>
      <c r="DD66" s="75">
        <f t="shared" si="107"/>
        <v>4811</v>
      </c>
      <c r="DE66" s="75">
        <f t="shared" si="108"/>
        <v>518</v>
      </c>
      <c r="DF66" s="75">
        <f t="shared" si="109"/>
        <v>9796</v>
      </c>
      <c r="DG66" s="75">
        <f t="shared" si="110"/>
        <v>1549</v>
      </c>
      <c r="DH66" s="75">
        <f t="shared" si="111"/>
        <v>0</v>
      </c>
      <c r="DI66" s="75">
        <f t="shared" si="112"/>
        <v>9248</v>
      </c>
      <c r="DJ66" s="75">
        <f t="shared" si="113"/>
        <v>48133</v>
      </c>
    </row>
    <row r="67" spans="1:114" s="50" customFormat="1" ht="12" customHeight="1">
      <c r="A67" s="53" t="s">
        <v>321</v>
      </c>
      <c r="B67" s="54" t="s">
        <v>470</v>
      </c>
      <c r="C67" s="53" t="s">
        <v>471</v>
      </c>
      <c r="D67" s="75">
        <f t="shared" si="60"/>
        <v>310448</v>
      </c>
      <c r="E67" s="75">
        <f t="shared" si="61"/>
        <v>206296</v>
      </c>
      <c r="F67" s="75">
        <v>0</v>
      </c>
      <c r="G67" s="75">
        <v>200263</v>
      </c>
      <c r="H67" s="75">
        <v>0</v>
      </c>
      <c r="I67" s="75">
        <v>2446</v>
      </c>
      <c r="J67" s="76" t="s">
        <v>472</v>
      </c>
      <c r="K67" s="75">
        <v>3587</v>
      </c>
      <c r="L67" s="75">
        <v>104152</v>
      </c>
      <c r="M67" s="75">
        <f t="shared" si="62"/>
        <v>1090869</v>
      </c>
      <c r="N67" s="75">
        <f t="shared" si="63"/>
        <v>1030687</v>
      </c>
      <c r="O67" s="75">
        <v>230222</v>
      </c>
      <c r="P67" s="75">
        <v>212026</v>
      </c>
      <c r="Q67" s="75">
        <v>560100</v>
      </c>
      <c r="R67" s="75">
        <v>0</v>
      </c>
      <c r="S67" s="76" t="s">
        <v>472</v>
      </c>
      <c r="T67" s="75">
        <v>28339</v>
      </c>
      <c r="U67" s="75">
        <v>60182</v>
      </c>
      <c r="V67" s="75">
        <f t="shared" si="64"/>
        <v>1401317</v>
      </c>
      <c r="W67" s="75">
        <f t="shared" si="65"/>
        <v>1236983</v>
      </c>
      <c r="X67" s="75">
        <f t="shared" si="66"/>
        <v>230222</v>
      </c>
      <c r="Y67" s="75">
        <f t="shared" si="67"/>
        <v>412289</v>
      </c>
      <c r="Z67" s="75">
        <f t="shared" si="68"/>
        <v>560100</v>
      </c>
      <c r="AA67" s="75">
        <f t="shared" si="69"/>
        <v>2446</v>
      </c>
      <c r="AB67" s="76" t="s">
        <v>472</v>
      </c>
      <c r="AC67" s="75">
        <f t="shared" si="70"/>
        <v>31926</v>
      </c>
      <c r="AD67" s="75">
        <f t="shared" si="71"/>
        <v>164334</v>
      </c>
      <c r="AE67" s="75">
        <f t="shared" si="72"/>
        <v>49984</v>
      </c>
      <c r="AF67" s="75">
        <f t="shared" si="73"/>
        <v>49984</v>
      </c>
      <c r="AG67" s="75">
        <v>0</v>
      </c>
      <c r="AH67" s="75">
        <v>49984</v>
      </c>
      <c r="AI67" s="75">
        <v>0</v>
      </c>
      <c r="AJ67" s="75">
        <v>0</v>
      </c>
      <c r="AK67" s="75">
        <v>0</v>
      </c>
      <c r="AL67" s="75">
        <v>7140</v>
      </c>
      <c r="AM67" s="75">
        <f t="shared" si="74"/>
        <v>235440</v>
      </c>
      <c r="AN67" s="75">
        <f t="shared" si="75"/>
        <v>17223</v>
      </c>
      <c r="AO67" s="75">
        <v>17223</v>
      </c>
      <c r="AP67" s="75">
        <v>0</v>
      </c>
      <c r="AQ67" s="75">
        <v>0</v>
      </c>
      <c r="AR67" s="75">
        <v>0</v>
      </c>
      <c r="AS67" s="75">
        <f t="shared" si="76"/>
        <v>42603</v>
      </c>
      <c r="AT67" s="75">
        <v>39756</v>
      </c>
      <c r="AU67" s="75">
        <v>0</v>
      </c>
      <c r="AV67" s="75">
        <v>2847</v>
      </c>
      <c r="AW67" s="75">
        <v>0</v>
      </c>
      <c r="AX67" s="75">
        <f t="shared" si="77"/>
        <v>175614</v>
      </c>
      <c r="AY67" s="75">
        <v>38530</v>
      </c>
      <c r="AZ67" s="75">
        <v>134236</v>
      </c>
      <c r="BA67" s="75">
        <v>2848</v>
      </c>
      <c r="BB67" s="75">
        <v>0</v>
      </c>
      <c r="BC67" s="75">
        <v>17884</v>
      </c>
      <c r="BD67" s="75">
        <v>0</v>
      </c>
      <c r="BE67" s="75">
        <v>0</v>
      </c>
      <c r="BF67" s="75">
        <f t="shared" si="78"/>
        <v>285424</v>
      </c>
      <c r="BG67" s="75">
        <f t="shared" si="79"/>
        <v>1010377</v>
      </c>
      <c r="BH67" s="75">
        <f t="shared" si="80"/>
        <v>1010377</v>
      </c>
      <c r="BI67" s="75">
        <v>0</v>
      </c>
      <c r="BJ67" s="75">
        <v>1007600</v>
      </c>
      <c r="BK67" s="75">
        <v>0</v>
      </c>
      <c r="BL67" s="75">
        <v>2777</v>
      </c>
      <c r="BM67" s="75">
        <v>0</v>
      </c>
      <c r="BN67" s="75">
        <v>0</v>
      </c>
      <c r="BO67" s="75">
        <f t="shared" si="81"/>
        <v>80492</v>
      </c>
      <c r="BP67" s="75">
        <f t="shared" si="82"/>
        <v>10691</v>
      </c>
      <c r="BQ67" s="75">
        <v>10691</v>
      </c>
      <c r="BR67" s="75">
        <v>0</v>
      </c>
      <c r="BS67" s="75">
        <v>0</v>
      </c>
      <c r="BT67" s="75">
        <v>0</v>
      </c>
      <c r="BU67" s="75">
        <f t="shared" si="83"/>
        <v>0</v>
      </c>
      <c r="BV67" s="75">
        <v>0</v>
      </c>
      <c r="BW67" s="75">
        <v>0</v>
      </c>
      <c r="BX67" s="75">
        <v>0</v>
      </c>
      <c r="BY67" s="75">
        <v>0</v>
      </c>
      <c r="BZ67" s="75">
        <f t="shared" si="84"/>
        <v>69801</v>
      </c>
      <c r="CA67" s="75">
        <v>31689</v>
      </c>
      <c r="CB67" s="75">
        <v>22003</v>
      </c>
      <c r="CC67" s="75">
        <v>0</v>
      </c>
      <c r="CD67" s="75">
        <v>16109</v>
      </c>
      <c r="CE67" s="75">
        <v>0</v>
      </c>
      <c r="CF67" s="75">
        <v>0</v>
      </c>
      <c r="CG67" s="75">
        <v>0</v>
      </c>
      <c r="CH67" s="75">
        <f t="shared" si="85"/>
        <v>1090869</v>
      </c>
      <c r="CI67" s="75">
        <f t="shared" si="86"/>
        <v>1060361</v>
      </c>
      <c r="CJ67" s="75">
        <f t="shared" si="87"/>
        <v>1060361</v>
      </c>
      <c r="CK67" s="75">
        <f t="shared" si="88"/>
        <v>0</v>
      </c>
      <c r="CL67" s="75">
        <f t="shared" si="89"/>
        <v>1057584</v>
      </c>
      <c r="CM67" s="75">
        <f t="shared" si="90"/>
        <v>0</v>
      </c>
      <c r="CN67" s="75">
        <f t="shared" si="91"/>
        <v>2777</v>
      </c>
      <c r="CO67" s="75">
        <f t="shared" si="92"/>
        <v>0</v>
      </c>
      <c r="CP67" s="75">
        <f t="shared" si="93"/>
        <v>7140</v>
      </c>
      <c r="CQ67" s="75">
        <f t="shared" si="94"/>
        <v>315932</v>
      </c>
      <c r="CR67" s="75">
        <f t="shared" si="95"/>
        <v>27914</v>
      </c>
      <c r="CS67" s="75">
        <f t="shared" si="96"/>
        <v>27914</v>
      </c>
      <c r="CT67" s="75">
        <f t="shared" si="97"/>
        <v>0</v>
      </c>
      <c r="CU67" s="75">
        <f t="shared" si="98"/>
        <v>0</v>
      </c>
      <c r="CV67" s="75">
        <f t="shared" si="99"/>
        <v>0</v>
      </c>
      <c r="CW67" s="75">
        <f t="shared" si="100"/>
        <v>42603</v>
      </c>
      <c r="CX67" s="75">
        <f t="shared" si="101"/>
        <v>39756</v>
      </c>
      <c r="CY67" s="75">
        <f t="shared" si="102"/>
        <v>0</v>
      </c>
      <c r="CZ67" s="75">
        <f t="shared" si="103"/>
        <v>2847</v>
      </c>
      <c r="DA67" s="75">
        <f t="shared" si="104"/>
        <v>0</v>
      </c>
      <c r="DB67" s="75">
        <f t="shared" si="105"/>
        <v>245415</v>
      </c>
      <c r="DC67" s="75">
        <f t="shared" si="106"/>
        <v>70219</v>
      </c>
      <c r="DD67" s="75">
        <f t="shared" si="107"/>
        <v>156239</v>
      </c>
      <c r="DE67" s="75">
        <f t="shared" si="108"/>
        <v>2848</v>
      </c>
      <c r="DF67" s="75">
        <f t="shared" si="109"/>
        <v>16109</v>
      </c>
      <c r="DG67" s="75">
        <f t="shared" si="110"/>
        <v>17884</v>
      </c>
      <c r="DH67" s="75">
        <f t="shared" si="111"/>
        <v>0</v>
      </c>
      <c r="DI67" s="75">
        <f t="shared" si="112"/>
        <v>0</v>
      </c>
      <c r="DJ67" s="75">
        <f t="shared" si="113"/>
        <v>1376293</v>
      </c>
    </row>
    <row r="68" spans="1:114" s="50" customFormat="1" ht="12" customHeight="1">
      <c r="A68" s="53" t="s">
        <v>321</v>
      </c>
      <c r="B68" s="54" t="s">
        <v>473</v>
      </c>
      <c r="C68" s="53" t="s">
        <v>474</v>
      </c>
      <c r="D68" s="75">
        <f t="shared" si="60"/>
        <v>14025</v>
      </c>
      <c r="E68" s="75">
        <f t="shared" si="61"/>
        <v>12767</v>
      </c>
      <c r="F68" s="75">
        <v>0</v>
      </c>
      <c r="G68" s="75">
        <v>12753</v>
      </c>
      <c r="H68" s="75">
        <v>0</v>
      </c>
      <c r="I68" s="75">
        <v>14</v>
      </c>
      <c r="J68" s="76" t="s">
        <v>324</v>
      </c>
      <c r="K68" s="75">
        <v>0</v>
      </c>
      <c r="L68" s="75">
        <v>1258</v>
      </c>
      <c r="M68" s="75">
        <f t="shared" si="62"/>
        <v>19643</v>
      </c>
      <c r="N68" s="75">
        <f t="shared" si="63"/>
        <v>19643</v>
      </c>
      <c r="O68" s="75">
        <v>0</v>
      </c>
      <c r="P68" s="75">
        <v>0</v>
      </c>
      <c r="Q68" s="75">
        <v>0</v>
      </c>
      <c r="R68" s="75">
        <v>3422</v>
      </c>
      <c r="S68" s="76" t="s">
        <v>324</v>
      </c>
      <c r="T68" s="75">
        <v>16221</v>
      </c>
      <c r="U68" s="75">
        <v>0</v>
      </c>
      <c r="V68" s="75">
        <f t="shared" si="64"/>
        <v>33668</v>
      </c>
      <c r="W68" s="75">
        <f t="shared" si="65"/>
        <v>32410</v>
      </c>
      <c r="X68" s="75">
        <f t="shared" si="66"/>
        <v>0</v>
      </c>
      <c r="Y68" s="75">
        <f t="shared" si="67"/>
        <v>12753</v>
      </c>
      <c r="Z68" s="75">
        <f t="shared" si="68"/>
        <v>0</v>
      </c>
      <c r="AA68" s="75">
        <f t="shared" si="69"/>
        <v>3436</v>
      </c>
      <c r="AB68" s="76" t="s">
        <v>324</v>
      </c>
      <c r="AC68" s="75">
        <f t="shared" si="70"/>
        <v>16221</v>
      </c>
      <c r="AD68" s="75">
        <f t="shared" si="71"/>
        <v>1258</v>
      </c>
      <c r="AE68" s="75">
        <f t="shared" si="72"/>
        <v>0</v>
      </c>
      <c r="AF68" s="75">
        <f t="shared" si="73"/>
        <v>0</v>
      </c>
      <c r="AG68" s="75">
        <v>0</v>
      </c>
      <c r="AH68" s="75">
        <v>0</v>
      </c>
      <c r="AI68" s="75">
        <v>0</v>
      </c>
      <c r="AJ68" s="75">
        <v>0</v>
      </c>
      <c r="AK68" s="75">
        <v>0</v>
      </c>
      <c r="AL68" s="75">
        <v>1576</v>
      </c>
      <c r="AM68" s="75">
        <f t="shared" si="74"/>
        <v>11371</v>
      </c>
      <c r="AN68" s="75">
        <f t="shared" si="75"/>
        <v>2526</v>
      </c>
      <c r="AO68" s="75">
        <v>0</v>
      </c>
      <c r="AP68" s="75">
        <v>2526</v>
      </c>
      <c r="AQ68" s="75">
        <v>0</v>
      </c>
      <c r="AR68" s="75">
        <v>0</v>
      </c>
      <c r="AS68" s="75">
        <f t="shared" si="76"/>
        <v>2329</v>
      </c>
      <c r="AT68" s="75">
        <v>2329</v>
      </c>
      <c r="AU68" s="75">
        <v>0</v>
      </c>
      <c r="AV68" s="75">
        <v>0</v>
      </c>
      <c r="AW68" s="75">
        <v>0</v>
      </c>
      <c r="AX68" s="75">
        <f t="shared" si="77"/>
        <v>6516</v>
      </c>
      <c r="AY68" s="75">
        <v>0</v>
      </c>
      <c r="AZ68" s="75">
        <v>0</v>
      </c>
      <c r="BA68" s="75">
        <v>0</v>
      </c>
      <c r="BB68" s="75">
        <v>6516</v>
      </c>
      <c r="BC68" s="75">
        <v>1078</v>
      </c>
      <c r="BD68" s="75">
        <v>0</v>
      </c>
      <c r="BE68" s="75">
        <v>0</v>
      </c>
      <c r="BF68" s="75">
        <f t="shared" si="78"/>
        <v>11371</v>
      </c>
      <c r="BG68" s="75">
        <f t="shared" si="79"/>
        <v>0</v>
      </c>
      <c r="BH68" s="75">
        <f t="shared" si="80"/>
        <v>0</v>
      </c>
      <c r="BI68" s="75">
        <v>0</v>
      </c>
      <c r="BJ68" s="75">
        <v>0</v>
      </c>
      <c r="BK68" s="75">
        <v>0</v>
      </c>
      <c r="BL68" s="75">
        <v>0</v>
      </c>
      <c r="BM68" s="75">
        <v>0</v>
      </c>
      <c r="BN68" s="75">
        <v>0</v>
      </c>
      <c r="BO68" s="75">
        <f t="shared" si="81"/>
        <v>11353</v>
      </c>
      <c r="BP68" s="75">
        <f t="shared" si="82"/>
        <v>0</v>
      </c>
      <c r="BQ68" s="75">
        <v>0</v>
      </c>
      <c r="BR68" s="75">
        <v>0</v>
      </c>
      <c r="BS68" s="75">
        <v>0</v>
      </c>
      <c r="BT68" s="75">
        <v>0</v>
      </c>
      <c r="BU68" s="75">
        <f t="shared" si="83"/>
        <v>4723</v>
      </c>
      <c r="BV68" s="75">
        <v>0</v>
      </c>
      <c r="BW68" s="75">
        <v>0</v>
      </c>
      <c r="BX68" s="75">
        <v>4723</v>
      </c>
      <c r="BY68" s="75">
        <v>6630</v>
      </c>
      <c r="BZ68" s="75">
        <f t="shared" si="84"/>
        <v>0</v>
      </c>
      <c r="CA68" s="75">
        <v>0</v>
      </c>
      <c r="CB68" s="75">
        <v>0</v>
      </c>
      <c r="CC68" s="75">
        <v>0</v>
      </c>
      <c r="CD68" s="75">
        <v>0</v>
      </c>
      <c r="CE68" s="75">
        <v>0</v>
      </c>
      <c r="CF68" s="75">
        <v>0</v>
      </c>
      <c r="CG68" s="75">
        <v>8290</v>
      </c>
      <c r="CH68" s="75">
        <f t="shared" si="85"/>
        <v>19643</v>
      </c>
      <c r="CI68" s="75">
        <f t="shared" si="86"/>
        <v>0</v>
      </c>
      <c r="CJ68" s="75">
        <f t="shared" si="87"/>
        <v>0</v>
      </c>
      <c r="CK68" s="75">
        <f t="shared" si="88"/>
        <v>0</v>
      </c>
      <c r="CL68" s="75">
        <f t="shared" si="89"/>
        <v>0</v>
      </c>
      <c r="CM68" s="75">
        <f t="shared" si="90"/>
        <v>0</v>
      </c>
      <c r="CN68" s="75">
        <f t="shared" si="91"/>
        <v>0</v>
      </c>
      <c r="CO68" s="75">
        <f t="shared" si="92"/>
        <v>0</v>
      </c>
      <c r="CP68" s="75">
        <f t="shared" si="93"/>
        <v>1576</v>
      </c>
      <c r="CQ68" s="75">
        <f t="shared" si="94"/>
        <v>22724</v>
      </c>
      <c r="CR68" s="75">
        <f t="shared" si="95"/>
        <v>2526</v>
      </c>
      <c r="CS68" s="75">
        <f t="shared" si="96"/>
        <v>0</v>
      </c>
      <c r="CT68" s="75">
        <f t="shared" si="97"/>
        <v>2526</v>
      </c>
      <c r="CU68" s="75">
        <f t="shared" si="98"/>
        <v>0</v>
      </c>
      <c r="CV68" s="75">
        <f t="shared" si="99"/>
        <v>0</v>
      </c>
      <c r="CW68" s="75">
        <f t="shared" si="100"/>
        <v>7052</v>
      </c>
      <c r="CX68" s="75">
        <f t="shared" si="101"/>
        <v>2329</v>
      </c>
      <c r="CY68" s="75">
        <f t="shared" si="102"/>
        <v>0</v>
      </c>
      <c r="CZ68" s="75">
        <f t="shared" si="103"/>
        <v>4723</v>
      </c>
      <c r="DA68" s="75">
        <f t="shared" si="104"/>
        <v>6630</v>
      </c>
      <c r="DB68" s="75">
        <f t="shared" si="105"/>
        <v>6516</v>
      </c>
      <c r="DC68" s="75">
        <f t="shared" si="106"/>
        <v>0</v>
      </c>
      <c r="DD68" s="75">
        <f t="shared" si="107"/>
        <v>0</v>
      </c>
      <c r="DE68" s="75">
        <f t="shared" si="108"/>
        <v>0</v>
      </c>
      <c r="DF68" s="75">
        <f t="shared" si="109"/>
        <v>6516</v>
      </c>
      <c r="DG68" s="75">
        <f t="shared" si="110"/>
        <v>1078</v>
      </c>
      <c r="DH68" s="75">
        <f t="shared" si="111"/>
        <v>0</v>
      </c>
      <c r="DI68" s="75">
        <f t="shared" si="112"/>
        <v>8290</v>
      </c>
      <c r="DJ68" s="75">
        <f t="shared" si="113"/>
        <v>31014</v>
      </c>
    </row>
    <row r="69" spans="1:114" s="50" customFormat="1" ht="12" customHeight="1">
      <c r="A69" s="53" t="s">
        <v>321</v>
      </c>
      <c r="B69" s="54" t="s">
        <v>475</v>
      </c>
      <c r="C69" s="53" t="s">
        <v>476</v>
      </c>
      <c r="D69" s="75">
        <f t="shared" si="60"/>
        <v>174372</v>
      </c>
      <c r="E69" s="75">
        <f t="shared" si="61"/>
        <v>10571</v>
      </c>
      <c r="F69" s="75">
        <v>0</v>
      </c>
      <c r="G69" s="75">
        <v>0</v>
      </c>
      <c r="H69" s="75">
        <v>0</v>
      </c>
      <c r="I69" s="75">
        <v>2631</v>
      </c>
      <c r="J69" s="76" t="s">
        <v>324</v>
      </c>
      <c r="K69" s="75">
        <v>7940</v>
      </c>
      <c r="L69" s="75">
        <v>163801</v>
      </c>
      <c r="M69" s="75">
        <f t="shared" si="62"/>
        <v>184205</v>
      </c>
      <c r="N69" s="75">
        <f t="shared" si="63"/>
        <v>57676</v>
      </c>
      <c r="O69" s="75">
        <v>10149</v>
      </c>
      <c r="P69" s="75">
        <v>0</v>
      </c>
      <c r="Q69" s="75">
        <v>9100</v>
      </c>
      <c r="R69" s="75">
        <v>38427</v>
      </c>
      <c r="S69" s="76" t="s">
        <v>324</v>
      </c>
      <c r="T69" s="75">
        <v>0</v>
      </c>
      <c r="U69" s="75">
        <v>126529</v>
      </c>
      <c r="V69" s="75">
        <f t="shared" si="64"/>
        <v>358577</v>
      </c>
      <c r="W69" s="75">
        <f t="shared" si="65"/>
        <v>68247</v>
      </c>
      <c r="X69" s="75">
        <f t="shared" si="66"/>
        <v>10149</v>
      </c>
      <c r="Y69" s="75">
        <f t="shared" si="67"/>
        <v>0</v>
      </c>
      <c r="Z69" s="75">
        <f t="shared" si="68"/>
        <v>9100</v>
      </c>
      <c r="AA69" s="75">
        <f t="shared" si="69"/>
        <v>41058</v>
      </c>
      <c r="AB69" s="76" t="s">
        <v>324</v>
      </c>
      <c r="AC69" s="75">
        <f t="shared" si="70"/>
        <v>7940</v>
      </c>
      <c r="AD69" s="75">
        <f t="shared" si="71"/>
        <v>290330</v>
      </c>
      <c r="AE69" s="75">
        <f t="shared" si="72"/>
        <v>0</v>
      </c>
      <c r="AF69" s="75">
        <f t="shared" si="73"/>
        <v>0</v>
      </c>
      <c r="AG69" s="75">
        <v>0</v>
      </c>
      <c r="AH69" s="75">
        <v>0</v>
      </c>
      <c r="AI69" s="75">
        <v>0</v>
      </c>
      <c r="AJ69" s="75">
        <v>0</v>
      </c>
      <c r="AK69" s="75">
        <v>0</v>
      </c>
      <c r="AL69" s="75">
        <v>0</v>
      </c>
      <c r="AM69" s="75">
        <f t="shared" si="74"/>
        <v>174372</v>
      </c>
      <c r="AN69" s="75">
        <f t="shared" si="75"/>
        <v>14920</v>
      </c>
      <c r="AO69" s="75">
        <v>14920</v>
      </c>
      <c r="AP69" s="75">
        <v>0</v>
      </c>
      <c r="AQ69" s="75">
        <v>0</v>
      </c>
      <c r="AR69" s="75">
        <v>0</v>
      </c>
      <c r="AS69" s="75">
        <f t="shared" si="76"/>
        <v>55045</v>
      </c>
      <c r="AT69" s="75">
        <v>8527</v>
      </c>
      <c r="AU69" s="75">
        <v>45604</v>
      </c>
      <c r="AV69" s="75">
        <v>914</v>
      </c>
      <c r="AW69" s="75">
        <v>0</v>
      </c>
      <c r="AX69" s="75">
        <f t="shared" si="77"/>
        <v>104407</v>
      </c>
      <c r="AY69" s="75">
        <v>49230</v>
      </c>
      <c r="AZ69" s="75">
        <v>50076</v>
      </c>
      <c r="BA69" s="75">
        <v>5101</v>
      </c>
      <c r="BB69" s="75">
        <v>0</v>
      </c>
      <c r="BC69" s="75">
        <v>0</v>
      </c>
      <c r="BD69" s="75">
        <v>0</v>
      </c>
      <c r="BE69" s="75">
        <v>0</v>
      </c>
      <c r="BF69" s="75">
        <f t="shared" si="78"/>
        <v>174372</v>
      </c>
      <c r="BG69" s="75">
        <f t="shared" si="79"/>
        <v>19782</v>
      </c>
      <c r="BH69" s="75">
        <f t="shared" si="80"/>
        <v>19782</v>
      </c>
      <c r="BI69" s="75">
        <v>0</v>
      </c>
      <c r="BJ69" s="75">
        <v>0</v>
      </c>
      <c r="BK69" s="75">
        <v>0</v>
      </c>
      <c r="BL69" s="75">
        <v>19782</v>
      </c>
      <c r="BM69" s="75">
        <v>0</v>
      </c>
      <c r="BN69" s="75">
        <v>0</v>
      </c>
      <c r="BO69" s="75">
        <f t="shared" si="81"/>
        <v>38866</v>
      </c>
      <c r="BP69" s="75">
        <f t="shared" si="82"/>
        <v>8773</v>
      </c>
      <c r="BQ69" s="75">
        <v>8773</v>
      </c>
      <c r="BR69" s="75">
        <v>0</v>
      </c>
      <c r="BS69" s="75">
        <v>0</v>
      </c>
      <c r="BT69" s="75">
        <v>0</v>
      </c>
      <c r="BU69" s="75">
        <f t="shared" si="83"/>
        <v>0</v>
      </c>
      <c r="BV69" s="75">
        <v>0</v>
      </c>
      <c r="BW69" s="75">
        <v>0</v>
      </c>
      <c r="BX69" s="75">
        <v>0</v>
      </c>
      <c r="BY69" s="75">
        <v>0</v>
      </c>
      <c r="BZ69" s="75">
        <f t="shared" si="84"/>
        <v>30093</v>
      </c>
      <c r="CA69" s="75">
        <v>0</v>
      </c>
      <c r="CB69" s="75">
        <v>30093</v>
      </c>
      <c r="CC69" s="75">
        <v>0</v>
      </c>
      <c r="CD69" s="75">
        <v>0</v>
      </c>
      <c r="CE69" s="75">
        <v>0</v>
      </c>
      <c r="CF69" s="75">
        <v>0</v>
      </c>
      <c r="CG69" s="75">
        <v>125557</v>
      </c>
      <c r="CH69" s="75">
        <f t="shared" si="85"/>
        <v>184205</v>
      </c>
      <c r="CI69" s="75">
        <f t="shared" si="86"/>
        <v>19782</v>
      </c>
      <c r="CJ69" s="75">
        <f t="shared" si="87"/>
        <v>19782</v>
      </c>
      <c r="CK69" s="75">
        <f t="shared" si="88"/>
        <v>0</v>
      </c>
      <c r="CL69" s="75">
        <f t="shared" si="89"/>
        <v>0</v>
      </c>
      <c r="CM69" s="75">
        <f t="shared" si="90"/>
        <v>0</v>
      </c>
      <c r="CN69" s="75">
        <f t="shared" si="91"/>
        <v>19782</v>
      </c>
      <c r="CO69" s="75">
        <f t="shared" si="92"/>
        <v>0</v>
      </c>
      <c r="CP69" s="75">
        <f t="shared" si="93"/>
        <v>0</v>
      </c>
      <c r="CQ69" s="75">
        <f t="shared" si="94"/>
        <v>213238</v>
      </c>
      <c r="CR69" s="75">
        <f t="shared" si="95"/>
        <v>23693</v>
      </c>
      <c r="CS69" s="75">
        <f t="shared" si="96"/>
        <v>23693</v>
      </c>
      <c r="CT69" s="75">
        <f t="shared" si="97"/>
        <v>0</v>
      </c>
      <c r="CU69" s="75">
        <f t="shared" si="98"/>
        <v>0</v>
      </c>
      <c r="CV69" s="75">
        <f t="shared" si="99"/>
        <v>0</v>
      </c>
      <c r="CW69" s="75">
        <f t="shared" si="100"/>
        <v>55045</v>
      </c>
      <c r="CX69" s="75">
        <f t="shared" si="101"/>
        <v>8527</v>
      </c>
      <c r="CY69" s="75">
        <f t="shared" si="102"/>
        <v>45604</v>
      </c>
      <c r="CZ69" s="75">
        <f t="shared" si="103"/>
        <v>914</v>
      </c>
      <c r="DA69" s="75">
        <f t="shared" si="104"/>
        <v>0</v>
      </c>
      <c r="DB69" s="75">
        <f t="shared" si="105"/>
        <v>134500</v>
      </c>
      <c r="DC69" s="75">
        <f t="shared" si="106"/>
        <v>49230</v>
      </c>
      <c r="DD69" s="75">
        <f t="shared" si="107"/>
        <v>80169</v>
      </c>
      <c r="DE69" s="75">
        <f t="shared" si="108"/>
        <v>5101</v>
      </c>
      <c r="DF69" s="75">
        <f t="shared" si="109"/>
        <v>0</v>
      </c>
      <c r="DG69" s="75">
        <f t="shared" si="110"/>
        <v>0</v>
      </c>
      <c r="DH69" s="75">
        <f t="shared" si="111"/>
        <v>0</v>
      </c>
      <c r="DI69" s="75">
        <f t="shared" si="112"/>
        <v>125557</v>
      </c>
      <c r="DJ69" s="75">
        <f t="shared" si="113"/>
        <v>358577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ゴシック,標準"&amp;14廃棄物処理事業経費（市区町村の合計）（平成23年度実績）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4.69921875" style="77" customWidth="1"/>
    <col min="115" max="16384" width="9" style="47" customWidth="1"/>
  </cols>
  <sheetData>
    <row r="1" spans="1:114" s="55" customFormat="1" ht="17.25">
      <c r="A1" s="123" t="s">
        <v>477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8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7" t="s">
        <v>478</v>
      </c>
      <c r="B2" s="147" t="s">
        <v>479</v>
      </c>
      <c r="C2" s="150" t="s">
        <v>480</v>
      </c>
      <c r="D2" s="129" t="s">
        <v>481</v>
      </c>
      <c r="E2" s="79"/>
      <c r="F2" s="79"/>
      <c r="G2" s="79"/>
      <c r="H2" s="79"/>
      <c r="I2" s="79"/>
      <c r="J2" s="79"/>
      <c r="K2" s="79"/>
      <c r="L2" s="80"/>
      <c r="M2" s="129" t="s">
        <v>482</v>
      </c>
      <c r="N2" s="79"/>
      <c r="O2" s="79"/>
      <c r="P2" s="79"/>
      <c r="Q2" s="79"/>
      <c r="R2" s="79"/>
      <c r="S2" s="79"/>
      <c r="T2" s="79"/>
      <c r="U2" s="80"/>
      <c r="V2" s="129" t="s">
        <v>483</v>
      </c>
      <c r="W2" s="79"/>
      <c r="X2" s="79"/>
      <c r="Y2" s="79"/>
      <c r="Z2" s="79"/>
      <c r="AA2" s="79"/>
      <c r="AB2" s="79"/>
      <c r="AC2" s="79"/>
      <c r="AD2" s="80"/>
      <c r="AE2" s="130" t="s">
        <v>484</v>
      </c>
      <c r="AF2" s="81"/>
      <c r="AG2" s="81"/>
      <c r="AH2" s="81"/>
      <c r="AI2" s="81"/>
      <c r="AJ2" s="81"/>
      <c r="AK2" s="81"/>
      <c r="AL2" s="82"/>
      <c r="AM2" s="81"/>
      <c r="AN2" s="81"/>
      <c r="AO2" s="81"/>
      <c r="AP2" s="81"/>
      <c r="AQ2" s="81"/>
      <c r="AR2" s="81"/>
      <c r="AS2" s="81"/>
      <c r="AT2" s="81"/>
      <c r="AU2" s="81"/>
      <c r="AV2" s="82"/>
      <c r="AW2" s="82"/>
      <c r="AX2" s="82"/>
      <c r="AY2" s="81"/>
      <c r="AZ2" s="81"/>
      <c r="BA2" s="81"/>
      <c r="BB2" s="81"/>
      <c r="BC2" s="81"/>
      <c r="BD2" s="81"/>
      <c r="BE2" s="81"/>
      <c r="BF2" s="83"/>
      <c r="BG2" s="130" t="s">
        <v>485</v>
      </c>
      <c r="BH2" s="81"/>
      <c r="BI2" s="81"/>
      <c r="BJ2" s="81"/>
      <c r="BK2" s="81"/>
      <c r="BL2" s="81"/>
      <c r="BM2" s="81"/>
      <c r="BN2" s="82"/>
      <c r="BO2" s="81"/>
      <c r="BP2" s="81"/>
      <c r="BQ2" s="81"/>
      <c r="BR2" s="81"/>
      <c r="BS2" s="81"/>
      <c r="BT2" s="81"/>
      <c r="BU2" s="81"/>
      <c r="BV2" s="81"/>
      <c r="BW2" s="81"/>
      <c r="BX2" s="82"/>
      <c r="BY2" s="82"/>
      <c r="BZ2" s="82"/>
      <c r="CA2" s="82"/>
      <c r="CB2" s="82"/>
      <c r="CC2" s="82"/>
      <c r="CD2" s="81"/>
      <c r="CE2" s="81"/>
      <c r="CF2" s="81"/>
      <c r="CG2" s="81"/>
      <c r="CH2" s="83"/>
      <c r="CI2" s="130" t="s">
        <v>486</v>
      </c>
      <c r="CJ2" s="81"/>
      <c r="CK2" s="81"/>
      <c r="CL2" s="81"/>
      <c r="CM2" s="81"/>
      <c r="CN2" s="81"/>
      <c r="CO2" s="81"/>
      <c r="CP2" s="82"/>
      <c r="CQ2" s="81"/>
      <c r="CR2" s="81"/>
      <c r="CS2" s="81"/>
      <c r="CT2" s="81"/>
      <c r="CU2" s="81"/>
      <c r="CV2" s="81"/>
      <c r="CW2" s="81"/>
      <c r="CX2" s="81"/>
      <c r="CY2" s="81"/>
      <c r="CZ2" s="82"/>
      <c r="DA2" s="82"/>
      <c r="DB2" s="82"/>
      <c r="DC2" s="82"/>
      <c r="DD2" s="82"/>
      <c r="DE2" s="82"/>
      <c r="DF2" s="81"/>
      <c r="DG2" s="81"/>
      <c r="DH2" s="81"/>
      <c r="DI2" s="81"/>
      <c r="DJ2" s="83"/>
    </row>
    <row r="3" spans="1:114" s="55" customFormat="1" ht="13.5">
      <c r="A3" s="148"/>
      <c r="B3" s="148"/>
      <c r="C3" s="151"/>
      <c r="D3" s="131" t="s">
        <v>487</v>
      </c>
      <c r="E3" s="84"/>
      <c r="F3" s="84"/>
      <c r="G3" s="84"/>
      <c r="H3" s="84"/>
      <c r="I3" s="84"/>
      <c r="J3" s="84"/>
      <c r="K3" s="84"/>
      <c r="L3" s="85"/>
      <c r="M3" s="131" t="s">
        <v>487</v>
      </c>
      <c r="N3" s="84"/>
      <c r="O3" s="84"/>
      <c r="P3" s="84"/>
      <c r="Q3" s="84"/>
      <c r="R3" s="84"/>
      <c r="S3" s="84"/>
      <c r="T3" s="84"/>
      <c r="U3" s="85"/>
      <c r="V3" s="131" t="s">
        <v>487</v>
      </c>
      <c r="W3" s="84"/>
      <c r="X3" s="84"/>
      <c r="Y3" s="84"/>
      <c r="Z3" s="84"/>
      <c r="AA3" s="84"/>
      <c r="AB3" s="84"/>
      <c r="AC3" s="84"/>
      <c r="AD3" s="85"/>
      <c r="AE3" s="132" t="s">
        <v>488</v>
      </c>
      <c r="AF3" s="81"/>
      <c r="AG3" s="81"/>
      <c r="AH3" s="81"/>
      <c r="AI3" s="81"/>
      <c r="AJ3" s="81"/>
      <c r="AK3" s="81"/>
      <c r="AL3" s="86"/>
      <c r="AM3" s="82" t="s">
        <v>489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8"/>
      <c r="BD3" s="89"/>
      <c r="BE3" s="96" t="s">
        <v>490</v>
      </c>
      <c r="BF3" s="91" t="s">
        <v>483</v>
      </c>
      <c r="BG3" s="132" t="s">
        <v>488</v>
      </c>
      <c r="BH3" s="81"/>
      <c r="BI3" s="81"/>
      <c r="BJ3" s="81"/>
      <c r="BK3" s="81"/>
      <c r="BL3" s="81"/>
      <c r="BM3" s="81"/>
      <c r="BN3" s="86"/>
      <c r="BO3" s="82" t="s">
        <v>489</v>
      </c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8"/>
      <c r="CF3" s="89"/>
      <c r="CG3" s="96" t="s">
        <v>490</v>
      </c>
      <c r="CH3" s="91" t="s">
        <v>483</v>
      </c>
      <c r="CI3" s="132" t="s">
        <v>488</v>
      </c>
      <c r="CJ3" s="81"/>
      <c r="CK3" s="81"/>
      <c r="CL3" s="81"/>
      <c r="CM3" s="81"/>
      <c r="CN3" s="81"/>
      <c r="CO3" s="81"/>
      <c r="CP3" s="86"/>
      <c r="CQ3" s="82" t="s">
        <v>489</v>
      </c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8"/>
      <c r="DH3" s="89"/>
      <c r="DI3" s="96" t="s">
        <v>490</v>
      </c>
      <c r="DJ3" s="91" t="s">
        <v>483</v>
      </c>
    </row>
    <row r="4" spans="1:114" s="55" customFormat="1" ht="13.5" customHeight="1">
      <c r="A4" s="148"/>
      <c r="B4" s="148"/>
      <c r="C4" s="151"/>
      <c r="D4" s="68"/>
      <c r="E4" s="131" t="s">
        <v>491</v>
      </c>
      <c r="F4" s="92"/>
      <c r="G4" s="92"/>
      <c r="H4" s="92"/>
      <c r="I4" s="92"/>
      <c r="J4" s="92"/>
      <c r="K4" s="93"/>
      <c r="L4" s="67" t="s">
        <v>492</v>
      </c>
      <c r="M4" s="68"/>
      <c r="N4" s="131" t="s">
        <v>491</v>
      </c>
      <c r="O4" s="92"/>
      <c r="P4" s="92"/>
      <c r="Q4" s="92"/>
      <c r="R4" s="92"/>
      <c r="S4" s="92"/>
      <c r="T4" s="93"/>
      <c r="U4" s="67" t="s">
        <v>492</v>
      </c>
      <c r="V4" s="68"/>
      <c r="W4" s="131" t="s">
        <v>491</v>
      </c>
      <c r="X4" s="92"/>
      <c r="Y4" s="92"/>
      <c r="Z4" s="92"/>
      <c r="AA4" s="92"/>
      <c r="AB4" s="92"/>
      <c r="AC4" s="93"/>
      <c r="AD4" s="67" t="s">
        <v>492</v>
      </c>
      <c r="AE4" s="91" t="s">
        <v>483</v>
      </c>
      <c r="AF4" s="96" t="s">
        <v>493</v>
      </c>
      <c r="AG4" s="90"/>
      <c r="AH4" s="94"/>
      <c r="AI4" s="81"/>
      <c r="AJ4" s="95"/>
      <c r="AK4" s="133" t="s">
        <v>494</v>
      </c>
      <c r="AL4" s="145" t="s">
        <v>495</v>
      </c>
      <c r="AM4" s="91" t="s">
        <v>483</v>
      </c>
      <c r="AN4" s="132" t="s">
        <v>496</v>
      </c>
      <c r="AO4" s="88"/>
      <c r="AP4" s="88"/>
      <c r="AQ4" s="88"/>
      <c r="AR4" s="89"/>
      <c r="AS4" s="132" t="s">
        <v>497</v>
      </c>
      <c r="AT4" s="81"/>
      <c r="AU4" s="81"/>
      <c r="AV4" s="95"/>
      <c r="AW4" s="96" t="s">
        <v>498</v>
      </c>
      <c r="AX4" s="132" t="s">
        <v>499</v>
      </c>
      <c r="AY4" s="87"/>
      <c r="AZ4" s="88"/>
      <c r="BA4" s="88"/>
      <c r="BB4" s="89"/>
      <c r="BC4" s="96" t="s">
        <v>500</v>
      </c>
      <c r="BD4" s="96" t="s">
        <v>501</v>
      </c>
      <c r="BE4" s="91"/>
      <c r="BF4" s="91"/>
      <c r="BG4" s="91" t="s">
        <v>483</v>
      </c>
      <c r="BH4" s="96" t="s">
        <v>493</v>
      </c>
      <c r="BI4" s="90"/>
      <c r="BJ4" s="94"/>
      <c r="BK4" s="81"/>
      <c r="BL4" s="95"/>
      <c r="BM4" s="133" t="s">
        <v>494</v>
      </c>
      <c r="BN4" s="145" t="s">
        <v>495</v>
      </c>
      <c r="BO4" s="91" t="s">
        <v>483</v>
      </c>
      <c r="BP4" s="132" t="s">
        <v>496</v>
      </c>
      <c r="BQ4" s="88"/>
      <c r="BR4" s="88"/>
      <c r="BS4" s="88"/>
      <c r="BT4" s="89"/>
      <c r="BU4" s="132" t="s">
        <v>497</v>
      </c>
      <c r="BV4" s="81"/>
      <c r="BW4" s="81"/>
      <c r="BX4" s="95"/>
      <c r="BY4" s="96" t="s">
        <v>498</v>
      </c>
      <c r="BZ4" s="132" t="s">
        <v>499</v>
      </c>
      <c r="CA4" s="97"/>
      <c r="CB4" s="97"/>
      <c r="CC4" s="98"/>
      <c r="CD4" s="89"/>
      <c r="CE4" s="96" t="s">
        <v>500</v>
      </c>
      <c r="CF4" s="96" t="s">
        <v>501</v>
      </c>
      <c r="CG4" s="91"/>
      <c r="CH4" s="91"/>
      <c r="CI4" s="91" t="s">
        <v>483</v>
      </c>
      <c r="CJ4" s="96" t="s">
        <v>493</v>
      </c>
      <c r="CK4" s="90"/>
      <c r="CL4" s="94"/>
      <c r="CM4" s="81"/>
      <c r="CN4" s="95"/>
      <c r="CO4" s="133" t="s">
        <v>494</v>
      </c>
      <c r="CP4" s="145" t="s">
        <v>495</v>
      </c>
      <c r="CQ4" s="91" t="s">
        <v>483</v>
      </c>
      <c r="CR4" s="132" t="s">
        <v>496</v>
      </c>
      <c r="CS4" s="88"/>
      <c r="CT4" s="88"/>
      <c r="CU4" s="88"/>
      <c r="CV4" s="89"/>
      <c r="CW4" s="132" t="s">
        <v>497</v>
      </c>
      <c r="CX4" s="81"/>
      <c r="CY4" s="81"/>
      <c r="CZ4" s="95"/>
      <c r="DA4" s="96" t="s">
        <v>498</v>
      </c>
      <c r="DB4" s="132" t="s">
        <v>499</v>
      </c>
      <c r="DC4" s="88"/>
      <c r="DD4" s="88"/>
      <c r="DE4" s="88"/>
      <c r="DF4" s="89"/>
      <c r="DG4" s="96" t="s">
        <v>500</v>
      </c>
      <c r="DH4" s="96" t="s">
        <v>501</v>
      </c>
      <c r="DI4" s="91"/>
      <c r="DJ4" s="91"/>
    </row>
    <row r="5" spans="1:114" s="55" customFormat="1" ht="22.5">
      <c r="A5" s="148"/>
      <c r="B5" s="148"/>
      <c r="C5" s="151"/>
      <c r="D5" s="68"/>
      <c r="E5" s="68" t="s">
        <v>483</v>
      </c>
      <c r="F5" s="125" t="s">
        <v>502</v>
      </c>
      <c r="G5" s="125" t="s">
        <v>503</v>
      </c>
      <c r="H5" s="125" t="s">
        <v>504</v>
      </c>
      <c r="I5" s="125" t="s">
        <v>505</v>
      </c>
      <c r="J5" s="125" t="s">
        <v>506</v>
      </c>
      <c r="K5" s="125" t="s">
        <v>490</v>
      </c>
      <c r="L5" s="67"/>
      <c r="M5" s="68"/>
      <c r="N5" s="68" t="s">
        <v>483</v>
      </c>
      <c r="O5" s="125" t="s">
        <v>502</v>
      </c>
      <c r="P5" s="125" t="s">
        <v>503</v>
      </c>
      <c r="Q5" s="125" t="s">
        <v>504</v>
      </c>
      <c r="R5" s="125" t="s">
        <v>505</v>
      </c>
      <c r="S5" s="125" t="s">
        <v>506</v>
      </c>
      <c r="T5" s="125" t="s">
        <v>490</v>
      </c>
      <c r="U5" s="67"/>
      <c r="V5" s="68"/>
      <c r="W5" s="68" t="s">
        <v>483</v>
      </c>
      <c r="X5" s="125" t="s">
        <v>502</v>
      </c>
      <c r="Y5" s="125" t="s">
        <v>503</v>
      </c>
      <c r="Z5" s="125" t="s">
        <v>504</v>
      </c>
      <c r="AA5" s="125" t="s">
        <v>505</v>
      </c>
      <c r="AB5" s="125" t="s">
        <v>506</v>
      </c>
      <c r="AC5" s="125" t="s">
        <v>490</v>
      </c>
      <c r="AD5" s="67"/>
      <c r="AE5" s="91"/>
      <c r="AF5" s="91" t="s">
        <v>483</v>
      </c>
      <c r="AG5" s="133" t="s">
        <v>507</v>
      </c>
      <c r="AH5" s="133" t="s">
        <v>508</v>
      </c>
      <c r="AI5" s="133" t="s">
        <v>509</v>
      </c>
      <c r="AJ5" s="133" t="s">
        <v>490</v>
      </c>
      <c r="AK5" s="99"/>
      <c r="AL5" s="146"/>
      <c r="AM5" s="91"/>
      <c r="AN5" s="91" t="s">
        <v>483</v>
      </c>
      <c r="AO5" s="91" t="s">
        <v>510</v>
      </c>
      <c r="AP5" s="91" t="s">
        <v>511</v>
      </c>
      <c r="AQ5" s="91" t="s">
        <v>512</v>
      </c>
      <c r="AR5" s="91" t="s">
        <v>513</v>
      </c>
      <c r="AS5" s="91" t="s">
        <v>483</v>
      </c>
      <c r="AT5" s="96" t="s">
        <v>514</v>
      </c>
      <c r="AU5" s="96" t="s">
        <v>515</v>
      </c>
      <c r="AV5" s="96" t="s">
        <v>516</v>
      </c>
      <c r="AW5" s="91"/>
      <c r="AX5" s="91" t="s">
        <v>483</v>
      </c>
      <c r="AY5" s="96" t="s">
        <v>514</v>
      </c>
      <c r="AZ5" s="96" t="s">
        <v>515</v>
      </c>
      <c r="BA5" s="96" t="s">
        <v>516</v>
      </c>
      <c r="BB5" s="96" t="s">
        <v>490</v>
      </c>
      <c r="BC5" s="91"/>
      <c r="BD5" s="91"/>
      <c r="BE5" s="91"/>
      <c r="BF5" s="91"/>
      <c r="BG5" s="91"/>
      <c r="BH5" s="91" t="s">
        <v>483</v>
      </c>
      <c r="BI5" s="133" t="s">
        <v>507</v>
      </c>
      <c r="BJ5" s="133" t="s">
        <v>508</v>
      </c>
      <c r="BK5" s="133" t="s">
        <v>509</v>
      </c>
      <c r="BL5" s="133" t="s">
        <v>490</v>
      </c>
      <c r="BM5" s="99"/>
      <c r="BN5" s="146"/>
      <c r="BO5" s="91"/>
      <c r="BP5" s="91" t="s">
        <v>483</v>
      </c>
      <c r="BQ5" s="91" t="s">
        <v>510</v>
      </c>
      <c r="BR5" s="91" t="s">
        <v>511</v>
      </c>
      <c r="BS5" s="91" t="s">
        <v>512</v>
      </c>
      <c r="BT5" s="91" t="s">
        <v>513</v>
      </c>
      <c r="BU5" s="91" t="s">
        <v>483</v>
      </c>
      <c r="BV5" s="96" t="s">
        <v>514</v>
      </c>
      <c r="BW5" s="96" t="s">
        <v>515</v>
      </c>
      <c r="BX5" s="96" t="s">
        <v>516</v>
      </c>
      <c r="BY5" s="91"/>
      <c r="BZ5" s="91" t="s">
        <v>483</v>
      </c>
      <c r="CA5" s="96" t="s">
        <v>514</v>
      </c>
      <c r="CB5" s="96" t="s">
        <v>515</v>
      </c>
      <c r="CC5" s="96" t="s">
        <v>516</v>
      </c>
      <c r="CD5" s="96" t="s">
        <v>490</v>
      </c>
      <c r="CE5" s="91"/>
      <c r="CF5" s="91"/>
      <c r="CG5" s="91"/>
      <c r="CH5" s="91"/>
      <c r="CI5" s="91"/>
      <c r="CJ5" s="91" t="s">
        <v>483</v>
      </c>
      <c r="CK5" s="133" t="s">
        <v>507</v>
      </c>
      <c r="CL5" s="133" t="s">
        <v>508</v>
      </c>
      <c r="CM5" s="133" t="s">
        <v>509</v>
      </c>
      <c r="CN5" s="133" t="s">
        <v>490</v>
      </c>
      <c r="CO5" s="99"/>
      <c r="CP5" s="146"/>
      <c r="CQ5" s="91"/>
      <c r="CR5" s="91" t="s">
        <v>483</v>
      </c>
      <c r="CS5" s="91" t="s">
        <v>510</v>
      </c>
      <c r="CT5" s="91" t="s">
        <v>511</v>
      </c>
      <c r="CU5" s="91" t="s">
        <v>512</v>
      </c>
      <c r="CV5" s="91" t="s">
        <v>513</v>
      </c>
      <c r="CW5" s="91" t="s">
        <v>483</v>
      </c>
      <c r="CX5" s="96" t="s">
        <v>514</v>
      </c>
      <c r="CY5" s="96" t="s">
        <v>515</v>
      </c>
      <c r="CZ5" s="96" t="s">
        <v>516</v>
      </c>
      <c r="DA5" s="91"/>
      <c r="DB5" s="91" t="s">
        <v>483</v>
      </c>
      <c r="DC5" s="96" t="s">
        <v>514</v>
      </c>
      <c r="DD5" s="96" t="s">
        <v>515</v>
      </c>
      <c r="DE5" s="96" t="s">
        <v>516</v>
      </c>
      <c r="DF5" s="96" t="s">
        <v>490</v>
      </c>
      <c r="DG5" s="91"/>
      <c r="DH5" s="91"/>
      <c r="DI5" s="91"/>
      <c r="DJ5" s="91"/>
    </row>
    <row r="6" spans="1:114" s="56" customFormat="1" ht="13.5">
      <c r="A6" s="149"/>
      <c r="B6" s="149"/>
      <c r="C6" s="152"/>
      <c r="D6" s="100" t="s">
        <v>517</v>
      </c>
      <c r="E6" s="100" t="s">
        <v>517</v>
      </c>
      <c r="F6" s="101" t="s">
        <v>517</v>
      </c>
      <c r="G6" s="101" t="s">
        <v>517</v>
      </c>
      <c r="H6" s="101" t="s">
        <v>517</v>
      </c>
      <c r="I6" s="101" t="s">
        <v>517</v>
      </c>
      <c r="J6" s="101" t="s">
        <v>517</v>
      </c>
      <c r="K6" s="101" t="s">
        <v>517</v>
      </c>
      <c r="L6" s="101" t="s">
        <v>517</v>
      </c>
      <c r="M6" s="100" t="s">
        <v>517</v>
      </c>
      <c r="N6" s="100" t="s">
        <v>517</v>
      </c>
      <c r="O6" s="101" t="s">
        <v>517</v>
      </c>
      <c r="P6" s="101" t="s">
        <v>517</v>
      </c>
      <c r="Q6" s="101" t="s">
        <v>517</v>
      </c>
      <c r="R6" s="101" t="s">
        <v>517</v>
      </c>
      <c r="S6" s="101" t="s">
        <v>517</v>
      </c>
      <c r="T6" s="101" t="s">
        <v>517</v>
      </c>
      <c r="U6" s="101" t="s">
        <v>517</v>
      </c>
      <c r="V6" s="100" t="s">
        <v>517</v>
      </c>
      <c r="W6" s="100" t="s">
        <v>517</v>
      </c>
      <c r="X6" s="101" t="s">
        <v>517</v>
      </c>
      <c r="Y6" s="101" t="s">
        <v>517</v>
      </c>
      <c r="Z6" s="101" t="s">
        <v>517</v>
      </c>
      <c r="AA6" s="101" t="s">
        <v>517</v>
      </c>
      <c r="AB6" s="101" t="s">
        <v>517</v>
      </c>
      <c r="AC6" s="101" t="s">
        <v>517</v>
      </c>
      <c r="AD6" s="101" t="s">
        <v>517</v>
      </c>
      <c r="AE6" s="102" t="s">
        <v>517</v>
      </c>
      <c r="AF6" s="102" t="s">
        <v>517</v>
      </c>
      <c r="AG6" s="103" t="s">
        <v>517</v>
      </c>
      <c r="AH6" s="103" t="s">
        <v>517</v>
      </c>
      <c r="AI6" s="103" t="s">
        <v>517</v>
      </c>
      <c r="AJ6" s="103" t="s">
        <v>517</v>
      </c>
      <c r="AK6" s="103" t="s">
        <v>517</v>
      </c>
      <c r="AL6" s="103" t="s">
        <v>517</v>
      </c>
      <c r="AM6" s="102" t="s">
        <v>517</v>
      </c>
      <c r="AN6" s="102" t="s">
        <v>517</v>
      </c>
      <c r="AO6" s="102" t="s">
        <v>517</v>
      </c>
      <c r="AP6" s="102" t="s">
        <v>517</v>
      </c>
      <c r="AQ6" s="102" t="s">
        <v>517</v>
      </c>
      <c r="AR6" s="102" t="s">
        <v>517</v>
      </c>
      <c r="AS6" s="102" t="s">
        <v>517</v>
      </c>
      <c r="AT6" s="102" t="s">
        <v>517</v>
      </c>
      <c r="AU6" s="102" t="s">
        <v>517</v>
      </c>
      <c r="AV6" s="102" t="s">
        <v>517</v>
      </c>
      <c r="AW6" s="102" t="s">
        <v>517</v>
      </c>
      <c r="AX6" s="102" t="s">
        <v>517</v>
      </c>
      <c r="AY6" s="102" t="s">
        <v>517</v>
      </c>
      <c r="AZ6" s="102" t="s">
        <v>517</v>
      </c>
      <c r="BA6" s="102" t="s">
        <v>517</v>
      </c>
      <c r="BB6" s="102" t="s">
        <v>517</v>
      </c>
      <c r="BC6" s="102" t="s">
        <v>517</v>
      </c>
      <c r="BD6" s="102" t="s">
        <v>517</v>
      </c>
      <c r="BE6" s="102" t="s">
        <v>517</v>
      </c>
      <c r="BF6" s="102" t="s">
        <v>517</v>
      </c>
      <c r="BG6" s="102" t="s">
        <v>517</v>
      </c>
      <c r="BH6" s="102" t="s">
        <v>517</v>
      </c>
      <c r="BI6" s="103" t="s">
        <v>517</v>
      </c>
      <c r="BJ6" s="103" t="s">
        <v>517</v>
      </c>
      <c r="BK6" s="103" t="s">
        <v>517</v>
      </c>
      <c r="BL6" s="103" t="s">
        <v>517</v>
      </c>
      <c r="BM6" s="103" t="s">
        <v>517</v>
      </c>
      <c r="BN6" s="103" t="s">
        <v>517</v>
      </c>
      <c r="BO6" s="102" t="s">
        <v>517</v>
      </c>
      <c r="BP6" s="102" t="s">
        <v>517</v>
      </c>
      <c r="BQ6" s="102" t="s">
        <v>517</v>
      </c>
      <c r="BR6" s="102" t="s">
        <v>517</v>
      </c>
      <c r="BS6" s="102" t="s">
        <v>517</v>
      </c>
      <c r="BT6" s="102" t="s">
        <v>517</v>
      </c>
      <c r="BU6" s="102" t="s">
        <v>517</v>
      </c>
      <c r="BV6" s="102" t="s">
        <v>517</v>
      </c>
      <c r="BW6" s="102" t="s">
        <v>517</v>
      </c>
      <c r="BX6" s="102" t="s">
        <v>517</v>
      </c>
      <c r="BY6" s="102" t="s">
        <v>517</v>
      </c>
      <c r="BZ6" s="102" t="s">
        <v>517</v>
      </c>
      <c r="CA6" s="102" t="s">
        <v>517</v>
      </c>
      <c r="CB6" s="102" t="s">
        <v>517</v>
      </c>
      <c r="CC6" s="102" t="s">
        <v>517</v>
      </c>
      <c r="CD6" s="102" t="s">
        <v>517</v>
      </c>
      <c r="CE6" s="102" t="s">
        <v>517</v>
      </c>
      <c r="CF6" s="102" t="s">
        <v>517</v>
      </c>
      <c r="CG6" s="102" t="s">
        <v>517</v>
      </c>
      <c r="CH6" s="102" t="s">
        <v>517</v>
      </c>
      <c r="CI6" s="102" t="s">
        <v>517</v>
      </c>
      <c r="CJ6" s="102" t="s">
        <v>517</v>
      </c>
      <c r="CK6" s="103" t="s">
        <v>517</v>
      </c>
      <c r="CL6" s="103" t="s">
        <v>517</v>
      </c>
      <c r="CM6" s="103" t="s">
        <v>517</v>
      </c>
      <c r="CN6" s="103" t="s">
        <v>517</v>
      </c>
      <c r="CO6" s="103" t="s">
        <v>517</v>
      </c>
      <c r="CP6" s="103" t="s">
        <v>517</v>
      </c>
      <c r="CQ6" s="102" t="s">
        <v>517</v>
      </c>
      <c r="CR6" s="102" t="s">
        <v>517</v>
      </c>
      <c r="CS6" s="103" t="s">
        <v>517</v>
      </c>
      <c r="CT6" s="103" t="s">
        <v>517</v>
      </c>
      <c r="CU6" s="103" t="s">
        <v>517</v>
      </c>
      <c r="CV6" s="103" t="s">
        <v>517</v>
      </c>
      <c r="CW6" s="102" t="s">
        <v>517</v>
      </c>
      <c r="CX6" s="102" t="s">
        <v>517</v>
      </c>
      <c r="CY6" s="102" t="s">
        <v>517</v>
      </c>
      <c r="CZ6" s="102" t="s">
        <v>517</v>
      </c>
      <c r="DA6" s="102" t="s">
        <v>517</v>
      </c>
      <c r="DB6" s="102" t="s">
        <v>517</v>
      </c>
      <c r="DC6" s="102" t="s">
        <v>517</v>
      </c>
      <c r="DD6" s="102" t="s">
        <v>517</v>
      </c>
      <c r="DE6" s="102" t="s">
        <v>517</v>
      </c>
      <c r="DF6" s="102" t="s">
        <v>517</v>
      </c>
      <c r="DG6" s="102" t="s">
        <v>517</v>
      </c>
      <c r="DH6" s="102" t="s">
        <v>517</v>
      </c>
      <c r="DI6" s="102" t="s">
        <v>517</v>
      </c>
      <c r="DJ6" s="102" t="s">
        <v>517</v>
      </c>
    </row>
    <row r="7" spans="1:114" s="50" customFormat="1" ht="12" customHeight="1">
      <c r="A7" s="48" t="s">
        <v>518</v>
      </c>
      <c r="B7" s="63" t="s">
        <v>519</v>
      </c>
      <c r="C7" s="48" t="s">
        <v>483</v>
      </c>
      <c r="D7" s="71">
        <f aca="true" t="shared" si="0" ref="D7:AK7">SUM(D8:D19)</f>
        <v>45323395</v>
      </c>
      <c r="E7" s="71">
        <f t="shared" si="0"/>
        <v>26027210</v>
      </c>
      <c r="F7" s="71">
        <f t="shared" si="0"/>
        <v>788931</v>
      </c>
      <c r="G7" s="71">
        <f t="shared" si="0"/>
        <v>78647</v>
      </c>
      <c r="H7" s="71">
        <f t="shared" si="0"/>
        <v>986200</v>
      </c>
      <c r="I7" s="71">
        <f t="shared" si="0"/>
        <v>13975690</v>
      </c>
      <c r="J7" s="71">
        <f t="shared" si="0"/>
        <v>41864682</v>
      </c>
      <c r="K7" s="71">
        <f t="shared" si="0"/>
        <v>10197742</v>
      </c>
      <c r="L7" s="71">
        <f t="shared" si="0"/>
        <v>19296185</v>
      </c>
      <c r="M7" s="71">
        <f t="shared" si="0"/>
        <v>198833</v>
      </c>
      <c r="N7" s="71">
        <f t="shared" si="0"/>
        <v>148377</v>
      </c>
      <c r="O7" s="71">
        <f t="shared" si="0"/>
        <v>0</v>
      </c>
      <c r="P7" s="71">
        <f t="shared" si="0"/>
        <v>0</v>
      </c>
      <c r="Q7" s="71">
        <f t="shared" si="0"/>
        <v>0</v>
      </c>
      <c r="R7" s="71">
        <f t="shared" si="0"/>
        <v>3015</v>
      </c>
      <c r="S7" s="71">
        <f t="shared" si="0"/>
        <v>691798</v>
      </c>
      <c r="T7" s="71">
        <f t="shared" si="0"/>
        <v>145362</v>
      </c>
      <c r="U7" s="71">
        <f t="shared" si="0"/>
        <v>50456</v>
      </c>
      <c r="V7" s="71">
        <f t="shared" si="0"/>
        <v>45522228</v>
      </c>
      <c r="W7" s="71">
        <f t="shared" si="0"/>
        <v>26175587</v>
      </c>
      <c r="X7" s="71">
        <f t="shared" si="0"/>
        <v>788931</v>
      </c>
      <c r="Y7" s="71">
        <f t="shared" si="0"/>
        <v>78647</v>
      </c>
      <c r="Z7" s="71">
        <f t="shared" si="0"/>
        <v>986200</v>
      </c>
      <c r="AA7" s="71">
        <f t="shared" si="0"/>
        <v>13978705</v>
      </c>
      <c r="AB7" s="71">
        <f t="shared" si="0"/>
        <v>42556480</v>
      </c>
      <c r="AC7" s="71">
        <f t="shared" si="0"/>
        <v>10343104</v>
      </c>
      <c r="AD7" s="71">
        <f t="shared" si="0"/>
        <v>19346641</v>
      </c>
      <c r="AE7" s="71">
        <f t="shared" si="0"/>
        <v>4318374</v>
      </c>
      <c r="AF7" s="71">
        <f t="shared" si="0"/>
        <v>4303902</v>
      </c>
      <c r="AG7" s="71">
        <f t="shared" si="0"/>
        <v>0</v>
      </c>
      <c r="AH7" s="71">
        <f t="shared" si="0"/>
        <v>3465024</v>
      </c>
      <c r="AI7" s="71">
        <f t="shared" si="0"/>
        <v>838878</v>
      </c>
      <c r="AJ7" s="71">
        <f t="shared" si="0"/>
        <v>0</v>
      </c>
      <c r="AK7" s="71">
        <f t="shared" si="0"/>
        <v>14472</v>
      </c>
      <c r="AL7" s="72" t="s">
        <v>324</v>
      </c>
      <c r="AM7" s="71">
        <f aca="true" t="shared" si="1" ref="AM7:BB7">SUM(AM8:AM19)</f>
        <v>60864807</v>
      </c>
      <c r="AN7" s="71">
        <f t="shared" si="1"/>
        <v>13637465</v>
      </c>
      <c r="AO7" s="71">
        <f t="shared" si="1"/>
        <v>9144261</v>
      </c>
      <c r="AP7" s="71">
        <f t="shared" si="1"/>
        <v>0</v>
      </c>
      <c r="AQ7" s="71">
        <f t="shared" si="1"/>
        <v>4458245</v>
      </c>
      <c r="AR7" s="71">
        <f t="shared" si="1"/>
        <v>34959</v>
      </c>
      <c r="AS7" s="71">
        <f t="shared" si="1"/>
        <v>32858726</v>
      </c>
      <c r="AT7" s="71">
        <f t="shared" si="1"/>
        <v>0</v>
      </c>
      <c r="AU7" s="71">
        <f t="shared" si="1"/>
        <v>26236148</v>
      </c>
      <c r="AV7" s="71">
        <f t="shared" si="1"/>
        <v>6622578</v>
      </c>
      <c r="AW7" s="71">
        <f t="shared" si="1"/>
        <v>0</v>
      </c>
      <c r="AX7" s="71">
        <f t="shared" si="1"/>
        <v>14327295</v>
      </c>
      <c r="AY7" s="71">
        <f t="shared" si="1"/>
        <v>0</v>
      </c>
      <c r="AZ7" s="71">
        <f t="shared" si="1"/>
        <v>13197083</v>
      </c>
      <c r="BA7" s="71">
        <f t="shared" si="1"/>
        <v>407470</v>
      </c>
      <c r="BB7" s="71">
        <f t="shared" si="1"/>
        <v>722742</v>
      </c>
      <c r="BC7" s="72" t="s">
        <v>324</v>
      </c>
      <c r="BD7" s="71">
        <f aca="true" t="shared" si="2" ref="BD7:BM7">SUM(BD8:BD19)</f>
        <v>41321</v>
      </c>
      <c r="BE7" s="71">
        <f t="shared" si="2"/>
        <v>22004896</v>
      </c>
      <c r="BF7" s="71">
        <f t="shared" si="2"/>
        <v>87188077</v>
      </c>
      <c r="BG7" s="71">
        <f t="shared" si="2"/>
        <v>10448</v>
      </c>
      <c r="BH7" s="71">
        <f t="shared" si="2"/>
        <v>10448</v>
      </c>
      <c r="BI7" s="71">
        <f t="shared" si="2"/>
        <v>0</v>
      </c>
      <c r="BJ7" s="71">
        <f t="shared" si="2"/>
        <v>10448</v>
      </c>
      <c r="BK7" s="71">
        <f t="shared" si="2"/>
        <v>0</v>
      </c>
      <c r="BL7" s="71">
        <f t="shared" si="2"/>
        <v>0</v>
      </c>
      <c r="BM7" s="71">
        <f t="shared" si="2"/>
        <v>0</v>
      </c>
      <c r="BN7" s="72" t="s">
        <v>324</v>
      </c>
      <c r="BO7" s="71">
        <f aca="true" t="shared" si="3" ref="BO7:CD7">SUM(BO8:BO19)</f>
        <v>563799</v>
      </c>
      <c r="BP7" s="71">
        <f t="shared" si="3"/>
        <v>91011</v>
      </c>
      <c r="BQ7" s="71">
        <f t="shared" si="3"/>
        <v>83078</v>
      </c>
      <c r="BR7" s="71">
        <f t="shared" si="3"/>
        <v>0</v>
      </c>
      <c r="BS7" s="71">
        <f t="shared" si="3"/>
        <v>7933</v>
      </c>
      <c r="BT7" s="71">
        <f t="shared" si="3"/>
        <v>0</v>
      </c>
      <c r="BU7" s="71">
        <f t="shared" si="3"/>
        <v>209596</v>
      </c>
      <c r="BV7" s="71">
        <f t="shared" si="3"/>
        <v>0</v>
      </c>
      <c r="BW7" s="71">
        <f t="shared" si="3"/>
        <v>209596</v>
      </c>
      <c r="BX7" s="71">
        <f t="shared" si="3"/>
        <v>0</v>
      </c>
      <c r="BY7" s="71">
        <f t="shared" si="3"/>
        <v>0</v>
      </c>
      <c r="BZ7" s="71">
        <f t="shared" si="3"/>
        <v>261671</v>
      </c>
      <c r="CA7" s="71">
        <f t="shared" si="3"/>
        <v>0</v>
      </c>
      <c r="CB7" s="71">
        <f t="shared" si="3"/>
        <v>261671</v>
      </c>
      <c r="CC7" s="71">
        <f t="shared" si="3"/>
        <v>0</v>
      </c>
      <c r="CD7" s="71">
        <f t="shared" si="3"/>
        <v>0</v>
      </c>
      <c r="CE7" s="72" t="s">
        <v>324</v>
      </c>
      <c r="CF7" s="71">
        <f aca="true" t="shared" si="4" ref="CF7:CO7">SUM(CF8:CF19)</f>
        <v>1521</v>
      </c>
      <c r="CG7" s="71">
        <f t="shared" si="4"/>
        <v>316384</v>
      </c>
      <c r="CH7" s="71">
        <f t="shared" si="4"/>
        <v>890631</v>
      </c>
      <c r="CI7" s="71">
        <f t="shared" si="4"/>
        <v>4328822</v>
      </c>
      <c r="CJ7" s="71">
        <f t="shared" si="4"/>
        <v>4314350</v>
      </c>
      <c r="CK7" s="71">
        <f t="shared" si="4"/>
        <v>0</v>
      </c>
      <c r="CL7" s="71">
        <f t="shared" si="4"/>
        <v>3475472</v>
      </c>
      <c r="CM7" s="71">
        <f t="shared" si="4"/>
        <v>838878</v>
      </c>
      <c r="CN7" s="71">
        <f t="shared" si="4"/>
        <v>0</v>
      </c>
      <c r="CO7" s="71">
        <f t="shared" si="4"/>
        <v>14472</v>
      </c>
      <c r="CP7" s="72" t="s">
        <v>324</v>
      </c>
      <c r="CQ7" s="71">
        <f aca="true" t="shared" si="5" ref="CQ7:DF7">SUM(CQ8:CQ19)</f>
        <v>61428606</v>
      </c>
      <c r="CR7" s="71">
        <f t="shared" si="5"/>
        <v>13728476</v>
      </c>
      <c r="CS7" s="71">
        <f t="shared" si="5"/>
        <v>9227339</v>
      </c>
      <c r="CT7" s="71">
        <f t="shared" si="5"/>
        <v>0</v>
      </c>
      <c r="CU7" s="71">
        <f t="shared" si="5"/>
        <v>4466178</v>
      </c>
      <c r="CV7" s="71">
        <f t="shared" si="5"/>
        <v>34959</v>
      </c>
      <c r="CW7" s="71">
        <f t="shared" si="5"/>
        <v>33068322</v>
      </c>
      <c r="CX7" s="71">
        <f t="shared" si="5"/>
        <v>0</v>
      </c>
      <c r="CY7" s="71">
        <f t="shared" si="5"/>
        <v>26445744</v>
      </c>
      <c r="CZ7" s="71">
        <f t="shared" si="5"/>
        <v>6622578</v>
      </c>
      <c r="DA7" s="71">
        <f t="shared" si="5"/>
        <v>0</v>
      </c>
      <c r="DB7" s="71">
        <f t="shared" si="5"/>
        <v>14588966</v>
      </c>
      <c r="DC7" s="71">
        <f t="shared" si="5"/>
        <v>0</v>
      </c>
      <c r="DD7" s="71">
        <f t="shared" si="5"/>
        <v>13458754</v>
      </c>
      <c r="DE7" s="71">
        <f t="shared" si="5"/>
        <v>407470</v>
      </c>
      <c r="DF7" s="71">
        <f t="shared" si="5"/>
        <v>722742</v>
      </c>
      <c r="DG7" s="72" t="s">
        <v>324</v>
      </c>
      <c r="DH7" s="71">
        <f>SUM(DH8:DH19)</f>
        <v>42842</v>
      </c>
      <c r="DI7" s="71">
        <f>SUM(DI8:DI19)</f>
        <v>22321280</v>
      </c>
      <c r="DJ7" s="71">
        <f>SUM(DJ8:DJ19)</f>
        <v>88078708</v>
      </c>
    </row>
    <row r="8" spans="1:114" s="50" customFormat="1" ht="12" customHeight="1">
      <c r="A8" s="51" t="s">
        <v>321</v>
      </c>
      <c r="B8" s="64" t="s">
        <v>520</v>
      </c>
      <c r="C8" s="51" t="s">
        <v>521</v>
      </c>
      <c r="D8" s="73">
        <f aca="true" t="shared" si="6" ref="D8:D19">SUM(E8,+L8)</f>
        <v>684363</v>
      </c>
      <c r="E8" s="73">
        <f aca="true" t="shared" si="7" ref="E8:E19">SUM(F8:I8)+K8</f>
        <v>684363</v>
      </c>
      <c r="F8" s="73">
        <v>140361</v>
      </c>
      <c r="G8" s="73">
        <v>77601</v>
      </c>
      <c r="H8" s="73">
        <v>384200</v>
      </c>
      <c r="I8" s="73">
        <v>0</v>
      </c>
      <c r="J8" s="73">
        <v>87370</v>
      </c>
      <c r="K8" s="73">
        <v>82201</v>
      </c>
      <c r="L8" s="73">
        <v>0</v>
      </c>
      <c r="M8" s="73">
        <f aca="true" t="shared" si="8" ref="M8:M19">SUM(N8,+U8)</f>
        <v>0</v>
      </c>
      <c r="N8" s="73">
        <f aca="true" t="shared" si="9" ref="N8:N19">SUM(O8:R8)+T8</f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f aca="true" t="shared" si="10" ref="V8:V19">+SUM(D8,M8)</f>
        <v>684363</v>
      </c>
      <c r="W8" s="73">
        <f aca="true" t="shared" si="11" ref="W8:W19">+SUM(E8,N8)</f>
        <v>684363</v>
      </c>
      <c r="X8" s="73">
        <f aca="true" t="shared" si="12" ref="X8:X19">+SUM(F8,O8)</f>
        <v>140361</v>
      </c>
      <c r="Y8" s="73">
        <f aca="true" t="shared" si="13" ref="Y8:Y19">+SUM(G8,P8)</f>
        <v>77601</v>
      </c>
      <c r="Z8" s="73">
        <f aca="true" t="shared" si="14" ref="Z8:Z19">+SUM(H8,Q8)</f>
        <v>384200</v>
      </c>
      <c r="AA8" s="73">
        <f aca="true" t="shared" si="15" ref="AA8:AA19">+SUM(I8,R8)</f>
        <v>0</v>
      </c>
      <c r="AB8" s="73">
        <f aca="true" t="shared" si="16" ref="AB8:AB19">+SUM(J8,S8)</f>
        <v>87370</v>
      </c>
      <c r="AC8" s="73">
        <f aca="true" t="shared" si="17" ref="AC8:AC19">+SUM(K8,T8)</f>
        <v>82201</v>
      </c>
      <c r="AD8" s="73">
        <f aca="true" t="shared" si="18" ref="AD8:AD19">+SUM(L8,U8)</f>
        <v>0</v>
      </c>
      <c r="AE8" s="73">
        <f aca="true" t="shared" si="19" ref="AE8:AE19">SUM(AF8,+AK8)</f>
        <v>676349</v>
      </c>
      <c r="AF8" s="73">
        <f aca="true" t="shared" si="20" ref="AF8:AF19">SUM(AG8:AJ8)</f>
        <v>676349</v>
      </c>
      <c r="AG8" s="73">
        <v>0</v>
      </c>
      <c r="AH8" s="73">
        <v>0</v>
      </c>
      <c r="AI8" s="73">
        <v>676349</v>
      </c>
      <c r="AJ8" s="73">
        <v>0</v>
      </c>
      <c r="AK8" s="73">
        <v>0</v>
      </c>
      <c r="AL8" s="74" t="s">
        <v>324</v>
      </c>
      <c r="AM8" s="73">
        <f aca="true" t="shared" si="21" ref="AM8:AM19">SUM(AN8,AS8,AW8,AX8,BD8)</f>
        <v>70405</v>
      </c>
      <c r="AN8" s="73">
        <f aca="true" t="shared" si="22" ref="AN8:AN19">SUM(AO8:AR8)</f>
        <v>34959</v>
      </c>
      <c r="AO8" s="73">
        <v>0</v>
      </c>
      <c r="AP8" s="73">
        <v>0</v>
      </c>
      <c r="AQ8" s="73">
        <v>0</v>
      </c>
      <c r="AR8" s="73">
        <v>34959</v>
      </c>
      <c r="AS8" s="73">
        <f aca="true" t="shared" si="23" ref="AS8:AS19">SUM(AT8:AV8)</f>
        <v>15753</v>
      </c>
      <c r="AT8" s="73">
        <v>0</v>
      </c>
      <c r="AU8" s="73">
        <v>0</v>
      </c>
      <c r="AV8" s="73">
        <v>15753</v>
      </c>
      <c r="AW8" s="73">
        <v>0</v>
      </c>
      <c r="AX8" s="73">
        <f aca="true" t="shared" si="24" ref="AX8:AX19">SUM(AY8:BB8)</f>
        <v>19693</v>
      </c>
      <c r="AY8" s="73">
        <v>0</v>
      </c>
      <c r="AZ8" s="73">
        <v>0</v>
      </c>
      <c r="BA8" s="73">
        <v>19693</v>
      </c>
      <c r="BB8" s="73">
        <v>0</v>
      </c>
      <c r="BC8" s="74" t="s">
        <v>324</v>
      </c>
      <c r="BD8" s="73">
        <v>0</v>
      </c>
      <c r="BE8" s="73">
        <v>24979</v>
      </c>
      <c r="BF8" s="73">
        <f aca="true" t="shared" si="25" ref="BF8:BF19">SUM(AE8,+AM8,+BE8)</f>
        <v>771733</v>
      </c>
      <c r="BG8" s="73">
        <f aca="true" t="shared" si="26" ref="BG8:BG19">SUM(BH8,+BM8)</f>
        <v>0</v>
      </c>
      <c r="BH8" s="73">
        <f aca="true" t="shared" si="27" ref="BH8:BH19">SUM(BI8:BL8)</f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4" t="s">
        <v>324</v>
      </c>
      <c r="BO8" s="73">
        <f aca="true" t="shared" si="28" ref="BO8:BO19">SUM(BP8,BU8,BY8,BZ8,CF8)</f>
        <v>0</v>
      </c>
      <c r="BP8" s="73">
        <f aca="true" t="shared" si="29" ref="BP8:BP19">SUM(BQ8:BT8)</f>
        <v>0</v>
      </c>
      <c r="BQ8" s="73">
        <v>0</v>
      </c>
      <c r="BR8" s="73">
        <v>0</v>
      </c>
      <c r="BS8" s="73">
        <v>0</v>
      </c>
      <c r="BT8" s="73">
        <v>0</v>
      </c>
      <c r="BU8" s="73">
        <f aca="true" t="shared" si="30" ref="BU8:BU19">SUM(BV8:BX8)</f>
        <v>0</v>
      </c>
      <c r="BV8" s="73">
        <v>0</v>
      </c>
      <c r="BW8" s="73">
        <v>0</v>
      </c>
      <c r="BX8" s="73">
        <v>0</v>
      </c>
      <c r="BY8" s="73">
        <v>0</v>
      </c>
      <c r="BZ8" s="73">
        <f aca="true" t="shared" si="31" ref="BZ8:BZ19">SUM(CA8:CD8)</f>
        <v>0</v>
      </c>
      <c r="CA8" s="73">
        <v>0</v>
      </c>
      <c r="CB8" s="73">
        <v>0</v>
      </c>
      <c r="CC8" s="73">
        <v>0</v>
      </c>
      <c r="CD8" s="73">
        <v>0</v>
      </c>
      <c r="CE8" s="74" t="s">
        <v>324</v>
      </c>
      <c r="CF8" s="73">
        <v>0</v>
      </c>
      <c r="CG8" s="73">
        <v>0</v>
      </c>
      <c r="CH8" s="73">
        <f aca="true" t="shared" si="32" ref="CH8:CH19">SUM(BG8,+BO8,+CG8)</f>
        <v>0</v>
      </c>
      <c r="CI8" s="73">
        <f aca="true" t="shared" si="33" ref="CI8:CI19">SUM(AE8,+BG8)</f>
        <v>676349</v>
      </c>
      <c r="CJ8" s="73">
        <f aca="true" t="shared" si="34" ref="CJ8:CJ19">SUM(AF8,+BH8)</f>
        <v>676349</v>
      </c>
      <c r="CK8" s="73">
        <f aca="true" t="shared" si="35" ref="CK8:CK19">SUM(AG8,+BI8)</f>
        <v>0</v>
      </c>
      <c r="CL8" s="73">
        <f aca="true" t="shared" si="36" ref="CL8:CL19">SUM(AH8,+BJ8)</f>
        <v>0</v>
      </c>
      <c r="CM8" s="73">
        <f aca="true" t="shared" si="37" ref="CM8:CM19">SUM(AI8,+BK8)</f>
        <v>676349</v>
      </c>
      <c r="CN8" s="73">
        <f aca="true" t="shared" si="38" ref="CN8:CN19">SUM(AJ8,+BL8)</f>
        <v>0</v>
      </c>
      <c r="CO8" s="73">
        <f aca="true" t="shared" si="39" ref="CO8:CO19">SUM(AK8,+BM8)</f>
        <v>0</v>
      </c>
      <c r="CP8" s="74" t="s">
        <v>324</v>
      </c>
      <c r="CQ8" s="73">
        <f aca="true" t="shared" si="40" ref="CQ8:CQ19">SUM(AM8,+BO8)</f>
        <v>70405</v>
      </c>
      <c r="CR8" s="73">
        <f aca="true" t="shared" si="41" ref="CR8:CR19">SUM(AN8,+BP8)</f>
        <v>34959</v>
      </c>
      <c r="CS8" s="73">
        <f aca="true" t="shared" si="42" ref="CS8:CS19">SUM(AO8,+BQ8)</f>
        <v>0</v>
      </c>
      <c r="CT8" s="73">
        <f aca="true" t="shared" si="43" ref="CT8:CT19">SUM(AP8,+BR8)</f>
        <v>0</v>
      </c>
      <c r="CU8" s="73">
        <f aca="true" t="shared" si="44" ref="CU8:CU19">SUM(AQ8,+BS8)</f>
        <v>0</v>
      </c>
      <c r="CV8" s="73">
        <f aca="true" t="shared" si="45" ref="CV8:CV19">SUM(AR8,+BT8)</f>
        <v>34959</v>
      </c>
      <c r="CW8" s="73">
        <f aca="true" t="shared" si="46" ref="CW8:CW19">SUM(AS8,+BU8)</f>
        <v>15753</v>
      </c>
      <c r="CX8" s="73">
        <f aca="true" t="shared" si="47" ref="CX8:CX19">SUM(AT8,+BV8)</f>
        <v>0</v>
      </c>
      <c r="CY8" s="73">
        <f aca="true" t="shared" si="48" ref="CY8:CY19">SUM(AU8,+BW8)</f>
        <v>0</v>
      </c>
      <c r="CZ8" s="73">
        <f aca="true" t="shared" si="49" ref="CZ8:CZ19">SUM(AV8,+BX8)</f>
        <v>15753</v>
      </c>
      <c r="DA8" s="73">
        <f aca="true" t="shared" si="50" ref="DA8:DA19">SUM(AW8,+BY8)</f>
        <v>0</v>
      </c>
      <c r="DB8" s="73">
        <f aca="true" t="shared" si="51" ref="DB8:DB19">SUM(AX8,+BZ8)</f>
        <v>19693</v>
      </c>
      <c r="DC8" s="73">
        <f aca="true" t="shared" si="52" ref="DC8:DC19">SUM(AY8,+CA8)</f>
        <v>0</v>
      </c>
      <c r="DD8" s="73">
        <f aca="true" t="shared" si="53" ref="DD8:DD19">SUM(AZ8,+CB8)</f>
        <v>0</v>
      </c>
      <c r="DE8" s="73">
        <f aca="true" t="shared" si="54" ref="DE8:DE19">SUM(BA8,+CC8)</f>
        <v>19693</v>
      </c>
      <c r="DF8" s="73">
        <f aca="true" t="shared" si="55" ref="DF8:DF19">SUM(BB8,+CD8)</f>
        <v>0</v>
      </c>
      <c r="DG8" s="74" t="s">
        <v>324</v>
      </c>
      <c r="DH8" s="73">
        <f aca="true" t="shared" si="56" ref="DH8:DH19">SUM(BD8,+CF8)</f>
        <v>0</v>
      </c>
      <c r="DI8" s="73">
        <f aca="true" t="shared" si="57" ref="DI8:DI19">SUM(BE8,+CG8)</f>
        <v>24979</v>
      </c>
      <c r="DJ8" s="73">
        <f aca="true" t="shared" si="58" ref="DJ8:DJ19">SUM(BF8,+CH8)</f>
        <v>771733</v>
      </c>
    </row>
    <row r="9" spans="1:114" s="50" customFormat="1" ht="12" customHeight="1">
      <c r="A9" s="51" t="s">
        <v>321</v>
      </c>
      <c r="B9" s="64" t="s">
        <v>522</v>
      </c>
      <c r="C9" s="51" t="s">
        <v>523</v>
      </c>
      <c r="D9" s="73">
        <f t="shared" si="6"/>
        <v>384531</v>
      </c>
      <c r="E9" s="73">
        <f t="shared" si="7"/>
        <v>384531</v>
      </c>
      <c r="F9" s="73">
        <v>0</v>
      </c>
      <c r="G9" s="73">
        <v>0</v>
      </c>
      <c r="H9" s="73">
        <v>0</v>
      </c>
      <c r="I9" s="73"/>
      <c r="J9" s="73">
        <v>642615</v>
      </c>
      <c r="K9" s="73">
        <v>384531</v>
      </c>
      <c r="L9" s="73">
        <v>0</v>
      </c>
      <c r="M9" s="73">
        <f t="shared" si="8"/>
        <v>0</v>
      </c>
      <c r="N9" s="73">
        <f t="shared" si="9"/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f t="shared" si="10"/>
        <v>384531</v>
      </c>
      <c r="W9" s="73">
        <f t="shared" si="11"/>
        <v>384531</v>
      </c>
      <c r="X9" s="73">
        <f t="shared" si="12"/>
        <v>0</v>
      </c>
      <c r="Y9" s="73">
        <f t="shared" si="13"/>
        <v>0</v>
      </c>
      <c r="Z9" s="73">
        <f t="shared" si="14"/>
        <v>0</v>
      </c>
      <c r="AA9" s="73">
        <f t="shared" si="15"/>
        <v>0</v>
      </c>
      <c r="AB9" s="73">
        <f t="shared" si="16"/>
        <v>642615</v>
      </c>
      <c r="AC9" s="73">
        <f t="shared" si="17"/>
        <v>384531</v>
      </c>
      <c r="AD9" s="73">
        <f t="shared" si="18"/>
        <v>0</v>
      </c>
      <c r="AE9" s="73">
        <f t="shared" si="19"/>
        <v>183681</v>
      </c>
      <c r="AF9" s="73">
        <f t="shared" si="20"/>
        <v>183681</v>
      </c>
      <c r="AG9" s="73">
        <v>0</v>
      </c>
      <c r="AH9" s="73">
        <v>183681</v>
      </c>
      <c r="AI9" s="73">
        <v>0</v>
      </c>
      <c r="AJ9" s="73">
        <v>0</v>
      </c>
      <c r="AK9" s="73">
        <v>0</v>
      </c>
      <c r="AL9" s="74" t="s">
        <v>324</v>
      </c>
      <c r="AM9" s="73">
        <f t="shared" si="21"/>
        <v>831353</v>
      </c>
      <c r="AN9" s="73">
        <f t="shared" si="22"/>
        <v>54730</v>
      </c>
      <c r="AO9" s="73">
        <v>47273</v>
      </c>
      <c r="AP9" s="73">
        <v>0</v>
      </c>
      <c r="AQ9" s="73">
        <v>7457</v>
      </c>
      <c r="AR9" s="73">
        <v>0</v>
      </c>
      <c r="AS9" s="73">
        <f t="shared" si="23"/>
        <v>103794</v>
      </c>
      <c r="AT9" s="73">
        <v>0</v>
      </c>
      <c r="AU9" s="73">
        <v>103794</v>
      </c>
      <c r="AV9" s="73">
        <v>0</v>
      </c>
      <c r="AW9" s="73">
        <v>0</v>
      </c>
      <c r="AX9" s="73">
        <f t="shared" si="24"/>
        <v>672829</v>
      </c>
      <c r="AY9" s="73">
        <v>0</v>
      </c>
      <c r="AZ9" s="73">
        <v>672829</v>
      </c>
      <c r="BA9" s="73">
        <v>0</v>
      </c>
      <c r="BB9" s="73">
        <v>0</v>
      </c>
      <c r="BC9" s="74" t="s">
        <v>324</v>
      </c>
      <c r="BD9" s="73">
        <v>0</v>
      </c>
      <c r="BE9" s="73">
        <v>12112</v>
      </c>
      <c r="BF9" s="73">
        <f t="shared" si="25"/>
        <v>1027146</v>
      </c>
      <c r="BG9" s="73">
        <f t="shared" si="26"/>
        <v>0</v>
      </c>
      <c r="BH9" s="73">
        <f t="shared" si="27"/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4" t="s">
        <v>324</v>
      </c>
      <c r="BO9" s="73">
        <f t="shared" si="28"/>
        <v>0</v>
      </c>
      <c r="BP9" s="73">
        <f t="shared" si="29"/>
        <v>0</v>
      </c>
      <c r="BQ9" s="73">
        <v>0</v>
      </c>
      <c r="BR9" s="73">
        <v>0</v>
      </c>
      <c r="BS9" s="73">
        <v>0</v>
      </c>
      <c r="BT9" s="73">
        <v>0</v>
      </c>
      <c r="BU9" s="73">
        <f t="shared" si="30"/>
        <v>0</v>
      </c>
      <c r="BV9" s="73">
        <v>0</v>
      </c>
      <c r="BW9" s="73">
        <v>0</v>
      </c>
      <c r="BX9" s="73">
        <v>0</v>
      </c>
      <c r="BY9" s="73">
        <v>0</v>
      </c>
      <c r="BZ9" s="73">
        <f t="shared" si="31"/>
        <v>0</v>
      </c>
      <c r="CA9" s="73">
        <v>0</v>
      </c>
      <c r="CB9" s="73">
        <v>0</v>
      </c>
      <c r="CC9" s="73">
        <v>0</v>
      </c>
      <c r="CD9" s="73">
        <v>0</v>
      </c>
      <c r="CE9" s="74" t="s">
        <v>524</v>
      </c>
      <c r="CF9" s="73">
        <v>0</v>
      </c>
      <c r="CG9" s="73">
        <v>0</v>
      </c>
      <c r="CH9" s="73">
        <f t="shared" si="32"/>
        <v>0</v>
      </c>
      <c r="CI9" s="73">
        <f t="shared" si="33"/>
        <v>183681</v>
      </c>
      <c r="CJ9" s="73">
        <f t="shared" si="34"/>
        <v>183681</v>
      </c>
      <c r="CK9" s="73">
        <f t="shared" si="35"/>
        <v>0</v>
      </c>
      <c r="CL9" s="73">
        <f t="shared" si="36"/>
        <v>183681</v>
      </c>
      <c r="CM9" s="73">
        <f t="shared" si="37"/>
        <v>0</v>
      </c>
      <c r="CN9" s="73">
        <f t="shared" si="38"/>
        <v>0</v>
      </c>
      <c r="CO9" s="73">
        <f t="shared" si="39"/>
        <v>0</v>
      </c>
      <c r="CP9" s="74" t="s">
        <v>524</v>
      </c>
      <c r="CQ9" s="73">
        <f t="shared" si="40"/>
        <v>831353</v>
      </c>
      <c r="CR9" s="73">
        <f t="shared" si="41"/>
        <v>54730</v>
      </c>
      <c r="CS9" s="73">
        <f t="shared" si="42"/>
        <v>47273</v>
      </c>
      <c r="CT9" s="73">
        <f t="shared" si="43"/>
        <v>0</v>
      </c>
      <c r="CU9" s="73">
        <f t="shared" si="44"/>
        <v>7457</v>
      </c>
      <c r="CV9" s="73">
        <f t="shared" si="45"/>
        <v>0</v>
      </c>
      <c r="CW9" s="73">
        <f t="shared" si="46"/>
        <v>103794</v>
      </c>
      <c r="CX9" s="73">
        <f t="shared" si="47"/>
        <v>0</v>
      </c>
      <c r="CY9" s="73">
        <f t="shared" si="48"/>
        <v>103794</v>
      </c>
      <c r="CZ9" s="73">
        <f t="shared" si="49"/>
        <v>0</v>
      </c>
      <c r="DA9" s="73">
        <f t="shared" si="50"/>
        <v>0</v>
      </c>
      <c r="DB9" s="73">
        <f t="shared" si="51"/>
        <v>672829</v>
      </c>
      <c r="DC9" s="73">
        <f t="shared" si="52"/>
        <v>0</v>
      </c>
      <c r="DD9" s="73">
        <f t="shared" si="53"/>
        <v>672829</v>
      </c>
      <c r="DE9" s="73">
        <f t="shared" si="54"/>
        <v>0</v>
      </c>
      <c r="DF9" s="73">
        <f t="shared" si="55"/>
        <v>0</v>
      </c>
      <c r="DG9" s="74" t="s">
        <v>524</v>
      </c>
      <c r="DH9" s="73">
        <f t="shared" si="56"/>
        <v>0</v>
      </c>
      <c r="DI9" s="73">
        <f t="shared" si="57"/>
        <v>12112</v>
      </c>
      <c r="DJ9" s="73">
        <f t="shared" si="58"/>
        <v>1027146</v>
      </c>
    </row>
    <row r="10" spans="1:114" s="50" customFormat="1" ht="12" customHeight="1">
      <c r="A10" s="51" t="s">
        <v>525</v>
      </c>
      <c r="B10" s="64" t="s">
        <v>526</v>
      </c>
      <c r="C10" s="51" t="s">
        <v>527</v>
      </c>
      <c r="D10" s="73">
        <f t="shared" si="6"/>
        <v>1325661</v>
      </c>
      <c r="E10" s="73">
        <f t="shared" si="7"/>
        <v>552612</v>
      </c>
      <c r="F10" s="73">
        <v>476</v>
      </c>
      <c r="G10" s="73">
        <v>0</v>
      </c>
      <c r="H10" s="73">
        <v>0</v>
      </c>
      <c r="I10" s="73">
        <v>534701</v>
      </c>
      <c r="J10" s="73">
        <v>842381</v>
      </c>
      <c r="K10" s="73">
        <v>17435</v>
      </c>
      <c r="L10" s="73">
        <v>773049</v>
      </c>
      <c r="M10" s="73">
        <f t="shared" si="8"/>
        <v>40255</v>
      </c>
      <c r="N10" s="73">
        <f t="shared" si="9"/>
        <v>2980</v>
      </c>
      <c r="O10" s="73">
        <v>0</v>
      </c>
      <c r="P10" s="73">
        <v>0</v>
      </c>
      <c r="Q10" s="73">
        <v>0</v>
      </c>
      <c r="R10" s="73">
        <v>2952</v>
      </c>
      <c r="S10" s="73">
        <v>86220</v>
      </c>
      <c r="T10" s="73">
        <v>28</v>
      </c>
      <c r="U10" s="73">
        <v>37275</v>
      </c>
      <c r="V10" s="73">
        <f t="shared" si="10"/>
        <v>1365916</v>
      </c>
      <c r="W10" s="73">
        <f t="shared" si="11"/>
        <v>555592</v>
      </c>
      <c r="X10" s="73">
        <f t="shared" si="12"/>
        <v>476</v>
      </c>
      <c r="Y10" s="73">
        <f t="shared" si="13"/>
        <v>0</v>
      </c>
      <c r="Z10" s="73">
        <f t="shared" si="14"/>
        <v>0</v>
      </c>
      <c r="AA10" s="73">
        <f t="shared" si="15"/>
        <v>537653</v>
      </c>
      <c r="AB10" s="73">
        <f t="shared" si="16"/>
        <v>928601</v>
      </c>
      <c r="AC10" s="73">
        <f t="shared" si="17"/>
        <v>17463</v>
      </c>
      <c r="AD10" s="73">
        <f t="shared" si="18"/>
        <v>810324</v>
      </c>
      <c r="AE10" s="73">
        <f t="shared" si="19"/>
        <v>0</v>
      </c>
      <c r="AF10" s="73">
        <f t="shared" si="20"/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4" t="s">
        <v>343</v>
      </c>
      <c r="AM10" s="73">
        <f t="shared" si="21"/>
        <v>1539518</v>
      </c>
      <c r="AN10" s="73">
        <f t="shared" si="22"/>
        <v>385114</v>
      </c>
      <c r="AO10" s="73">
        <v>385114</v>
      </c>
      <c r="AP10" s="73">
        <v>0</v>
      </c>
      <c r="AQ10" s="73">
        <v>0</v>
      </c>
      <c r="AR10" s="73">
        <v>0</v>
      </c>
      <c r="AS10" s="73">
        <f t="shared" si="23"/>
        <v>774127</v>
      </c>
      <c r="AT10" s="73">
        <v>0</v>
      </c>
      <c r="AU10" s="73">
        <v>774127</v>
      </c>
      <c r="AV10" s="73">
        <v>0</v>
      </c>
      <c r="AW10" s="73">
        <v>0</v>
      </c>
      <c r="AX10" s="73">
        <f t="shared" si="24"/>
        <v>380277</v>
      </c>
      <c r="AY10" s="73">
        <v>0</v>
      </c>
      <c r="AZ10" s="73">
        <v>380277</v>
      </c>
      <c r="BA10" s="73">
        <v>0</v>
      </c>
      <c r="BB10" s="73"/>
      <c r="BC10" s="74" t="s">
        <v>528</v>
      </c>
      <c r="BD10" s="73">
        <v>0</v>
      </c>
      <c r="BE10" s="73">
        <v>628524</v>
      </c>
      <c r="BF10" s="73">
        <f t="shared" si="25"/>
        <v>2168042</v>
      </c>
      <c r="BG10" s="73">
        <f t="shared" si="26"/>
        <v>0</v>
      </c>
      <c r="BH10" s="73">
        <f t="shared" si="27"/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4" t="s">
        <v>333</v>
      </c>
      <c r="BO10" s="73">
        <f t="shared" si="28"/>
        <v>55489</v>
      </c>
      <c r="BP10" s="73">
        <f t="shared" si="29"/>
        <v>5771</v>
      </c>
      <c r="BQ10" s="73">
        <v>5771</v>
      </c>
      <c r="BR10" s="73">
        <v>0</v>
      </c>
      <c r="BS10" s="73">
        <v>0</v>
      </c>
      <c r="BT10" s="73">
        <v>0</v>
      </c>
      <c r="BU10" s="73">
        <f t="shared" si="30"/>
        <v>29460</v>
      </c>
      <c r="BV10" s="73">
        <v>0</v>
      </c>
      <c r="BW10" s="73">
        <v>29460</v>
      </c>
      <c r="BX10" s="73">
        <v>0</v>
      </c>
      <c r="BY10" s="73">
        <v>0</v>
      </c>
      <c r="BZ10" s="73">
        <f t="shared" si="31"/>
        <v>20258</v>
      </c>
      <c r="CA10" s="73">
        <v>0</v>
      </c>
      <c r="CB10" s="73">
        <v>20258</v>
      </c>
      <c r="CC10" s="73">
        <v>0</v>
      </c>
      <c r="CD10" s="73"/>
      <c r="CE10" s="74" t="s">
        <v>529</v>
      </c>
      <c r="CF10" s="73">
        <v>0</v>
      </c>
      <c r="CG10" s="73">
        <v>70986</v>
      </c>
      <c r="CH10" s="73">
        <f t="shared" si="32"/>
        <v>126475</v>
      </c>
      <c r="CI10" s="73">
        <f t="shared" si="33"/>
        <v>0</v>
      </c>
      <c r="CJ10" s="73">
        <f t="shared" si="34"/>
        <v>0</v>
      </c>
      <c r="CK10" s="73">
        <f t="shared" si="35"/>
        <v>0</v>
      </c>
      <c r="CL10" s="73">
        <f t="shared" si="36"/>
        <v>0</v>
      </c>
      <c r="CM10" s="73">
        <f t="shared" si="37"/>
        <v>0</v>
      </c>
      <c r="CN10" s="73">
        <f t="shared" si="38"/>
        <v>0</v>
      </c>
      <c r="CO10" s="73">
        <f t="shared" si="39"/>
        <v>0</v>
      </c>
      <c r="CP10" s="74" t="s">
        <v>529</v>
      </c>
      <c r="CQ10" s="73">
        <f t="shared" si="40"/>
        <v>1595007</v>
      </c>
      <c r="CR10" s="73">
        <f t="shared" si="41"/>
        <v>390885</v>
      </c>
      <c r="CS10" s="73">
        <f t="shared" si="42"/>
        <v>390885</v>
      </c>
      <c r="CT10" s="73">
        <f t="shared" si="43"/>
        <v>0</v>
      </c>
      <c r="CU10" s="73">
        <f t="shared" si="44"/>
        <v>0</v>
      </c>
      <c r="CV10" s="73">
        <f t="shared" si="45"/>
        <v>0</v>
      </c>
      <c r="CW10" s="73">
        <f t="shared" si="46"/>
        <v>803587</v>
      </c>
      <c r="CX10" s="73">
        <f t="shared" si="47"/>
        <v>0</v>
      </c>
      <c r="CY10" s="73">
        <f t="shared" si="48"/>
        <v>803587</v>
      </c>
      <c r="CZ10" s="73">
        <f t="shared" si="49"/>
        <v>0</v>
      </c>
      <c r="DA10" s="73">
        <f t="shared" si="50"/>
        <v>0</v>
      </c>
      <c r="DB10" s="73">
        <f t="shared" si="51"/>
        <v>400535</v>
      </c>
      <c r="DC10" s="73">
        <f t="shared" si="52"/>
        <v>0</v>
      </c>
      <c r="DD10" s="73">
        <f t="shared" si="53"/>
        <v>400535</v>
      </c>
      <c r="DE10" s="73">
        <f t="shared" si="54"/>
        <v>0</v>
      </c>
      <c r="DF10" s="73">
        <f t="shared" si="55"/>
        <v>0</v>
      </c>
      <c r="DG10" s="74" t="s">
        <v>529</v>
      </c>
      <c r="DH10" s="73">
        <f t="shared" si="56"/>
        <v>0</v>
      </c>
      <c r="DI10" s="73">
        <f t="shared" si="57"/>
        <v>699510</v>
      </c>
      <c r="DJ10" s="73">
        <f t="shared" si="58"/>
        <v>2294517</v>
      </c>
    </row>
    <row r="11" spans="1:114" s="50" customFormat="1" ht="12" customHeight="1">
      <c r="A11" s="51" t="s">
        <v>530</v>
      </c>
      <c r="B11" s="64" t="s">
        <v>531</v>
      </c>
      <c r="C11" s="51" t="s">
        <v>532</v>
      </c>
      <c r="D11" s="73">
        <f t="shared" si="6"/>
        <v>0</v>
      </c>
      <c r="E11" s="73">
        <f t="shared" si="7"/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f t="shared" si="8"/>
        <v>133218</v>
      </c>
      <c r="N11" s="73">
        <f t="shared" si="9"/>
        <v>136055</v>
      </c>
      <c r="O11" s="73">
        <v>0</v>
      </c>
      <c r="P11" s="73">
        <v>0</v>
      </c>
      <c r="Q11" s="73">
        <v>0</v>
      </c>
      <c r="R11" s="73">
        <v>63</v>
      </c>
      <c r="S11" s="73">
        <v>112178</v>
      </c>
      <c r="T11" s="73">
        <v>135992</v>
      </c>
      <c r="U11" s="73">
        <v>-2837</v>
      </c>
      <c r="V11" s="73">
        <f t="shared" si="10"/>
        <v>133218</v>
      </c>
      <c r="W11" s="73">
        <f t="shared" si="11"/>
        <v>136055</v>
      </c>
      <c r="X11" s="73">
        <f t="shared" si="12"/>
        <v>0</v>
      </c>
      <c r="Y11" s="73">
        <f t="shared" si="13"/>
        <v>0</v>
      </c>
      <c r="Z11" s="73">
        <f t="shared" si="14"/>
        <v>0</v>
      </c>
      <c r="AA11" s="73">
        <f t="shared" si="15"/>
        <v>63</v>
      </c>
      <c r="AB11" s="73">
        <f t="shared" si="16"/>
        <v>112178</v>
      </c>
      <c r="AC11" s="73">
        <f t="shared" si="17"/>
        <v>135992</v>
      </c>
      <c r="AD11" s="73">
        <f t="shared" si="18"/>
        <v>-2837</v>
      </c>
      <c r="AE11" s="73">
        <f t="shared" si="19"/>
        <v>0</v>
      </c>
      <c r="AF11" s="73">
        <f t="shared" si="20"/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4" t="s">
        <v>533</v>
      </c>
      <c r="AM11" s="73">
        <f t="shared" si="21"/>
        <v>0</v>
      </c>
      <c r="AN11" s="73">
        <f t="shared" si="22"/>
        <v>0</v>
      </c>
      <c r="AO11" s="73">
        <v>0</v>
      </c>
      <c r="AP11" s="73">
        <v>0</v>
      </c>
      <c r="AQ11" s="73">
        <v>0</v>
      </c>
      <c r="AR11" s="73">
        <v>0</v>
      </c>
      <c r="AS11" s="73">
        <f t="shared" si="23"/>
        <v>0</v>
      </c>
      <c r="AT11" s="73">
        <v>0</v>
      </c>
      <c r="AU11" s="73">
        <v>0</v>
      </c>
      <c r="AV11" s="73">
        <v>0</v>
      </c>
      <c r="AW11" s="73">
        <v>0</v>
      </c>
      <c r="AX11" s="73">
        <f t="shared" si="24"/>
        <v>0</v>
      </c>
      <c r="AY11" s="73">
        <v>0</v>
      </c>
      <c r="AZ11" s="73">
        <v>0</v>
      </c>
      <c r="BA11" s="73">
        <v>0</v>
      </c>
      <c r="BB11" s="73">
        <v>0</v>
      </c>
      <c r="BC11" s="74" t="s">
        <v>534</v>
      </c>
      <c r="BD11" s="73">
        <v>0</v>
      </c>
      <c r="BE11" s="73">
        <v>0</v>
      </c>
      <c r="BF11" s="73">
        <f t="shared" si="25"/>
        <v>0</v>
      </c>
      <c r="BG11" s="73">
        <f t="shared" si="26"/>
        <v>0</v>
      </c>
      <c r="BH11" s="73">
        <f t="shared" si="27"/>
        <v>0</v>
      </c>
      <c r="BI11" s="73">
        <v>0</v>
      </c>
      <c r="BJ11" s="73">
        <v>0</v>
      </c>
      <c r="BK11" s="73">
        <v>0</v>
      </c>
      <c r="BL11" s="73">
        <v>0</v>
      </c>
      <c r="BM11" s="73">
        <v>0</v>
      </c>
      <c r="BN11" s="74" t="s">
        <v>324</v>
      </c>
      <c r="BO11" s="73">
        <f t="shared" si="28"/>
        <v>90347</v>
      </c>
      <c r="BP11" s="73">
        <f t="shared" si="29"/>
        <v>33671</v>
      </c>
      <c r="BQ11" s="73">
        <v>33671</v>
      </c>
      <c r="BR11" s="73">
        <v>0</v>
      </c>
      <c r="BS11" s="73">
        <v>0</v>
      </c>
      <c r="BT11" s="73">
        <v>0</v>
      </c>
      <c r="BU11" s="73">
        <f t="shared" si="30"/>
        <v>31494</v>
      </c>
      <c r="BV11" s="73">
        <v>0</v>
      </c>
      <c r="BW11" s="73">
        <v>31494</v>
      </c>
      <c r="BX11" s="73">
        <v>0</v>
      </c>
      <c r="BY11" s="73">
        <v>0</v>
      </c>
      <c r="BZ11" s="73">
        <f t="shared" si="31"/>
        <v>25182</v>
      </c>
      <c r="CA11" s="73">
        <v>0</v>
      </c>
      <c r="CB11" s="73">
        <v>25182</v>
      </c>
      <c r="CC11" s="73">
        <v>0</v>
      </c>
      <c r="CD11" s="73">
        <v>0</v>
      </c>
      <c r="CE11" s="74" t="s">
        <v>535</v>
      </c>
      <c r="CF11" s="73">
        <v>0</v>
      </c>
      <c r="CG11" s="73">
        <v>155049</v>
      </c>
      <c r="CH11" s="73">
        <f t="shared" si="32"/>
        <v>245396</v>
      </c>
      <c r="CI11" s="73">
        <f t="shared" si="33"/>
        <v>0</v>
      </c>
      <c r="CJ11" s="73">
        <f t="shared" si="34"/>
        <v>0</v>
      </c>
      <c r="CK11" s="73">
        <f t="shared" si="35"/>
        <v>0</v>
      </c>
      <c r="CL11" s="73">
        <f t="shared" si="36"/>
        <v>0</v>
      </c>
      <c r="CM11" s="73">
        <f t="shared" si="37"/>
        <v>0</v>
      </c>
      <c r="CN11" s="73">
        <f t="shared" si="38"/>
        <v>0</v>
      </c>
      <c r="CO11" s="73">
        <f t="shared" si="39"/>
        <v>0</v>
      </c>
      <c r="CP11" s="74" t="s">
        <v>535</v>
      </c>
      <c r="CQ11" s="73">
        <f t="shared" si="40"/>
        <v>90347</v>
      </c>
      <c r="CR11" s="73">
        <f t="shared" si="41"/>
        <v>33671</v>
      </c>
      <c r="CS11" s="73">
        <f t="shared" si="42"/>
        <v>33671</v>
      </c>
      <c r="CT11" s="73">
        <f t="shared" si="43"/>
        <v>0</v>
      </c>
      <c r="CU11" s="73">
        <f t="shared" si="44"/>
        <v>0</v>
      </c>
      <c r="CV11" s="73">
        <f t="shared" si="45"/>
        <v>0</v>
      </c>
      <c r="CW11" s="73">
        <f t="shared" si="46"/>
        <v>31494</v>
      </c>
      <c r="CX11" s="73">
        <f t="shared" si="47"/>
        <v>0</v>
      </c>
      <c r="CY11" s="73">
        <f t="shared" si="48"/>
        <v>31494</v>
      </c>
      <c r="CZ11" s="73">
        <f t="shared" si="49"/>
        <v>0</v>
      </c>
      <c r="DA11" s="73">
        <f t="shared" si="50"/>
        <v>0</v>
      </c>
      <c r="DB11" s="73">
        <f t="shared" si="51"/>
        <v>25182</v>
      </c>
      <c r="DC11" s="73">
        <f t="shared" si="52"/>
        <v>0</v>
      </c>
      <c r="DD11" s="73">
        <f t="shared" si="53"/>
        <v>25182</v>
      </c>
      <c r="DE11" s="73">
        <f t="shared" si="54"/>
        <v>0</v>
      </c>
      <c r="DF11" s="73">
        <f t="shared" si="55"/>
        <v>0</v>
      </c>
      <c r="DG11" s="74" t="s">
        <v>324</v>
      </c>
      <c r="DH11" s="73">
        <f t="shared" si="56"/>
        <v>0</v>
      </c>
      <c r="DI11" s="73">
        <f t="shared" si="57"/>
        <v>155049</v>
      </c>
      <c r="DJ11" s="73">
        <f t="shared" si="58"/>
        <v>245396</v>
      </c>
    </row>
    <row r="12" spans="1:114" s="50" customFormat="1" ht="12" customHeight="1">
      <c r="A12" s="53" t="s">
        <v>321</v>
      </c>
      <c r="B12" s="54" t="s">
        <v>536</v>
      </c>
      <c r="C12" s="53" t="s">
        <v>537</v>
      </c>
      <c r="D12" s="75">
        <f t="shared" si="6"/>
        <v>103697</v>
      </c>
      <c r="E12" s="75">
        <f t="shared" si="7"/>
        <v>1257</v>
      </c>
      <c r="F12" s="75">
        <v>0</v>
      </c>
      <c r="G12" s="75">
        <v>0</v>
      </c>
      <c r="H12" s="75">
        <v>0</v>
      </c>
      <c r="I12" s="75">
        <v>772</v>
      </c>
      <c r="J12" s="75">
        <v>1101023</v>
      </c>
      <c r="K12" s="75">
        <v>485</v>
      </c>
      <c r="L12" s="75">
        <v>102440</v>
      </c>
      <c r="M12" s="75">
        <f t="shared" si="8"/>
        <v>0</v>
      </c>
      <c r="N12" s="75">
        <f t="shared" si="9"/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f t="shared" si="10"/>
        <v>103697</v>
      </c>
      <c r="W12" s="75">
        <f t="shared" si="11"/>
        <v>1257</v>
      </c>
      <c r="X12" s="75">
        <f t="shared" si="12"/>
        <v>0</v>
      </c>
      <c r="Y12" s="75">
        <f t="shared" si="13"/>
        <v>0</v>
      </c>
      <c r="Z12" s="75">
        <f t="shared" si="14"/>
        <v>0</v>
      </c>
      <c r="AA12" s="75">
        <f t="shared" si="15"/>
        <v>772</v>
      </c>
      <c r="AB12" s="75">
        <f t="shared" si="16"/>
        <v>1101023</v>
      </c>
      <c r="AC12" s="75">
        <f t="shared" si="17"/>
        <v>485</v>
      </c>
      <c r="AD12" s="75">
        <f t="shared" si="18"/>
        <v>102440</v>
      </c>
      <c r="AE12" s="75">
        <f t="shared" si="19"/>
        <v>0</v>
      </c>
      <c r="AF12" s="75">
        <f t="shared" si="20"/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0</v>
      </c>
      <c r="AL12" s="76" t="s">
        <v>524</v>
      </c>
      <c r="AM12" s="75">
        <f t="shared" si="21"/>
        <v>1204720</v>
      </c>
      <c r="AN12" s="75">
        <f t="shared" si="22"/>
        <v>272123</v>
      </c>
      <c r="AO12" s="75">
        <v>257729</v>
      </c>
      <c r="AP12" s="75">
        <v>0</v>
      </c>
      <c r="AQ12" s="75">
        <v>14394</v>
      </c>
      <c r="AR12" s="75">
        <v>0</v>
      </c>
      <c r="AS12" s="75">
        <f t="shared" si="23"/>
        <v>786899</v>
      </c>
      <c r="AT12" s="75">
        <v>0</v>
      </c>
      <c r="AU12" s="75">
        <v>786899</v>
      </c>
      <c r="AV12" s="75">
        <v>0</v>
      </c>
      <c r="AW12" s="75">
        <v>0</v>
      </c>
      <c r="AX12" s="75">
        <f t="shared" si="24"/>
        <v>145698</v>
      </c>
      <c r="AY12" s="75">
        <v>0</v>
      </c>
      <c r="AZ12" s="75">
        <v>126000</v>
      </c>
      <c r="BA12" s="75">
        <v>0</v>
      </c>
      <c r="BB12" s="75">
        <v>19698</v>
      </c>
      <c r="BC12" s="76" t="s">
        <v>343</v>
      </c>
      <c r="BD12" s="75">
        <v>0</v>
      </c>
      <c r="BE12" s="75">
        <v>0</v>
      </c>
      <c r="BF12" s="75">
        <f t="shared" si="25"/>
        <v>1204720</v>
      </c>
      <c r="BG12" s="75">
        <f t="shared" si="26"/>
        <v>0</v>
      </c>
      <c r="BH12" s="75">
        <f t="shared" si="27"/>
        <v>0</v>
      </c>
      <c r="BI12" s="75">
        <v>0</v>
      </c>
      <c r="BJ12" s="75">
        <v>0</v>
      </c>
      <c r="BK12" s="75">
        <v>0</v>
      </c>
      <c r="BL12" s="75">
        <v>0</v>
      </c>
      <c r="BM12" s="75">
        <v>0</v>
      </c>
      <c r="BN12" s="76" t="s">
        <v>538</v>
      </c>
      <c r="BO12" s="75">
        <f t="shared" si="28"/>
        <v>0</v>
      </c>
      <c r="BP12" s="75">
        <f t="shared" si="29"/>
        <v>0</v>
      </c>
      <c r="BQ12" s="75">
        <v>0</v>
      </c>
      <c r="BR12" s="75">
        <v>0</v>
      </c>
      <c r="BS12" s="75">
        <v>0</v>
      </c>
      <c r="BT12" s="75">
        <v>0</v>
      </c>
      <c r="BU12" s="75">
        <f t="shared" si="30"/>
        <v>0</v>
      </c>
      <c r="BV12" s="75">
        <v>0</v>
      </c>
      <c r="BW12" s="75">
        <v>0</v>
      </c>
      <c r="BX12" s="75">
        <v>0</v>
      </c>
      <c r="BY12" s="75">
        <v>0</v>
      </c>
      <c r="BZ12" s="75">
        <f t="shared" si="31"/>
        <v>0</v>
      </c>
      <c r="CA12" s="75">
        <v>0</v>
      </c>
      <c r="CB12" s="75">
        <v>0</v>
      </c>
      <c r="CC12" s="75">
        <v>0</v>
      </c>
      <c r="CD12" s="75">
        <v>0</v>
      </c>
      <c r="CE12" s="76" t="s">
        <v>333</v>
      </c>
      <c r="CF12" s="75">
        <v>0</v>
      </c>
      <c r="CG12" s="75">
        <v>0</v>
      </c>
      <c r="CH12" s="75">
        <f t="shared" si="32"/>
        <v>0</v>
      </c>
      <c r="CI12" s="75">
        <f t="shared" si="33"/>
        <v>0</v>
      </c>
      <c r="CJ12" s="75">
        <f t="shared" si="34"/>
        <v>0</v>
      </c>
      <c r="CK12" s="75">
        <f t="shared" si="35"/>
        <v>0</v>
      </c>
      <c r="CL12" s="75">
        <f t="shared" si="36"/>
        <v>0</v>
      </c>
      <c r="CM12" s="75">
        <f t="shared" si="37"/>
        <v>0</v>
      </c>
      <c r="CN12" s="75">
        <f t="shared" si="38"/>
        <v>0</v>
      </c>
      <c r="CO12" s="75">
        <f t="shared" si="39"/>
        <v>0</v>
      </c>
      <c r="CP12" s="76" t="s">
        <v>333</v>
      </c>
      <c r="CQ12" s="75">
        <f t="shared" si="40"/>
        <v>1204720</v>
      </c>
      <c r="CR12" s="75">
        <f t="shared" si="41"/>
        <v>272123</v>
      </c>
      <c r="CS12" s="75">
        <f t="shared" si="42"/>
        <v>257729</v>
      </c>
      <c r="CT12" s="75">
        <f t="shared" si="43"/>
        <v>0</v>
      </c>
      <c r="CU12" s="75">
        <f t="shared" si="44"/>
        <v>14394</v>
      </c>
      <c r="CV12" s="75">
        <f t="shared" si="45"/>
        <v>0</v>
      </c>
      <c r="CW12" s="75">
        <f t="shared" si="46"/>
        <v>786899</v>
      </c>
      <c r="CX12" s="75">
        <f t="shared" si="47"/>
        <v>0</v>
      </c>
      <c r="CY12" s="75">
        <f t="shared" si="48"/>
        <v>786899</v>
      </c>
      <c r="CZ12" s="75">
        <f t="shared" si="49"/>
        <v>0</v>
      </c>
      <c r="DA12" s="75">
        <f t="shared" si="50"/>
        <v>0</v>
      </c>
      <c r="DB12" s="75">
        <f t="shared" si="51"/>
        <v>145698</v>
      </c>
      <c r="DC12" s="75">
        <f t="shared" si="52"/>
        <v>0</v>
      </c>
      <c r="DD12" s="75">
        <f t="shared" si="53"/>
        <v>126000</v>
      </c>
      <c r="DE12" s="75">
        <f t="shared" si="54"/>
        <v>0</v>
      </c>
      <c r="DF12" s="75">
        <f t="shared" si="55"/>
        <v>19698</v>
      </c>
      <c r="DG12" s="76" t="s">
        <v>333</v>
      </c>
      <c r="DH12" s="75">
        <f t="shared" si="56"/>
        <v>0</v>
      </c>
      <c r="DI12" s="75">
        <f t="shared" si="57"/>
        <v>0</v>
      </c>
      <c r="DJ12" s="75">
        <f t="shared" si="58"/>
        <v>1204720</v>
      </c>
    </row>
    <row r="13" spans="1:114" s="50" customFormat="1" ht="12" customHeight="1">
      <c r="A13" s="53" t="s">
        <v>339</v>
      </c>
      <c r="B13" s="54" t="s">
        <v>539</v>
      </c>
      <c r="C13" s="53" t="s">
        <v>540</v>
      </c>
      <c r="D13" s="75">
        <f t="shared" si="6"/>
        <v>1008137</v>
      </c>
      <c r="E13" s="75">
        <f t="shared" si="7"/>
        <v>1607</v>
      </c>
      <c r="F13" s="75">
        <v>1607</v>
      </c>
      <c r="G13" s="75">
        <v>0</v>
      </c>
      <c r="H13" s="75">
        <v>0</v>
      </c>
      <c r="I13" s="75">
        <v>0</v>
      </c>
      <c r="J13" s="75">
        <v>1988746</v>
      </c>
      <c r="K13" s="75">
        <v>0</v>
      </c>
      <c r="L13" s="75">
        <v>1006530</v>
      </c>
      <c r="M13" s="75">
        <f t="shared" si="8"/>
        <v>16018</v>
      </c>
      <c r="N13" s="75">
        <f t="shared" si="9"/>
        <v>0</v>
      </c>
      <c r="O13" s="75">
        <v>0</v>
      </c>
      <c r="P13" s="75">
        <v>0</v>
      </c>
      <c r="Q13" s="75">
        <v>0</v>
      </c>
      <c r="R13" s="75">
        <v>0</v>
      </c>
      <c r="S13" s="75">
        <v>73674</v>
      </c>
      <c r="T13" s="75">
        <v>0</v>
      </c>
      <c r="U13" s="75">
        <v>16018</v>
      </c>
      <c r="V13" s="75">
        <f t="shared" si="10"/>
        <v>1024155</v>
      </c>
      <c r="W13" s="75">
        <f t="shared" si="11"/>
        <v>1607</v>
      </c>
      <c r="X13" s="75">
        <f t="shared" si="12"/>
        <v>1607</v>
      </c>
      <c r="Y13" s="75">
        <f t="shared" si="13"/>
        <v>0</v>
      </c>
      <c r="Z13" s="75">
        <f t="shared" si="14"/>
        <v>0</v>
      </c>
      <c r="AA13" s="75">
        <f t="shared" si="15"/>
        <v>0</v>
      </c>
      <c r="AB13" s="75">
        <f t="shared" si="16"/>
        <v>2062420</v>
      </c>
      <c r="AC13" s="75">
        <f t="shared" si="17"/>
        <v>0</v>
      </c>
      <c r="AD13" s="75">
        <f t="shared" si="18"/>
        <v>1022548</v>
      </c>
      <c r="AE13" s="75">
        <f t="shared" si="19"/>
        <v>6591</v>
      </c>
      <c r="AF13" s="75">
        <f t="shared" si="20"/>
        <v>531</v>
      </c>
      <c r="AG13" s="75">
        <v>0</v>
      </c>
      <c r="AH13" s="75">
        <v>531</v>
      </c>
      <c r="AI13" s="75">
        <v>0</v>
      </c>
      <c r="AJ13" s="75">
        <v>0</v>
      </c>
      <c r="AK13" s="75">
        <v>6060</v>
      </c>
      <c r="AL13" s="76" t="s">
        <v>529</v>
      </c>
      <c r="AM13" s="75">
        <f t="shared" si="21"/>
        <v>1829838</v>
      </c>
      <c r="AN13" s="75">
        <f t="shared" si="22"/>
        <v>231907</v>
      </c>
      <c r="AO13" s="75">
        <v>227134</v>
      </c>
      <c r="AP13" s="75">
        <v>0</v>
      </c>
      <c r="AQ13" s="75">
        <v>4773</v>
      </c>
      <c r="AR13" s="75">
        <v>0</v>
      </c>
      <c r="AS13" s="75">
        <f t="shared" si="23"/>
        <v>1009381</v>
      </c>
      <c r="AT13" s="75">
        <v>0</v>
      </c>
      <c r="AU13" s="75">
        <v>1009381</v>
      </c>
      <c r="AV13" s="75">
        <v>0</v>
      </c>
      <c r="AW13" s="75">
        <v>0</v>
      </c>
      <c r="AX13" s="75">
        <f t="shared" si="24"/>
        <v>579593</v>
      </c>
      <c r="AY13" s="75">
        <v>0</v>
      </c>
      <c r="AZ13" s="75">
        <v>527425</v>
      </c>
      <c r="BA13" s="75">
        <v>52168</v>
      </c>
      <c r="BB13" s="75">
        <v>0</v>
      </c>
      <c r="BC13" s="76" t="s">
        <v>324</v>
      </c>
      <c r="BD13" s="75">
        <v>8957</v>
      </c>
      <c r="BE13" s="75">
        <v>1160454</v>
      </c>
      <c r="BF13" s="75">
        <f t="shared" si="25"/>
        <v>2996883</v>
      </c>
      <c r="BG13" s="75">
        <f t="shared" si="26"/>
        <v>0</v>
      </c>
      <c r="BH13" s="75">
        <f t="shared" si="27"/>
        <v>0</v>
      </c>
      <c r="BI13" s="75">
        <v>0</v>
      </c>
      <c r="BJ13" s="75">
        <v>0</v>
      </c>
      <c r="BK13" s="75">
        <v>0</v>
      </c>
      <c r="BL13" s="75">
        <v>0</v>
      </c>
      <c r="BM13" s="75">
        <v>0</v>
      </c>
      <c r="BN13" s="76" t="s">
        <v>541</v>
      </c>
      <c r="BO13" s="75">
        <f t="shared" si="28"/>
        <v>67310</v>
      </c>
      <c r="BP13" s="75">
        <f t="shared" si="29"/>
        <v>17703</v>
      </c>
      <c r="BQ13" s="75">
        <v>17703</v>
      </c>
      <c r="BR13" s="75">
        <v>0</v>
      </c>
      <c r="BS13" s="75">
        <v>0</v>
      </c>
      <c r="BT13" s="75">
        <v>0</v>
      </c>
      <c r="BU13" s="75">
        <f t="shared" si="30"/>
        <v>25744</v>
      </c>
      <c r="BV13" s="75">
        <v>0</v>
      </c>
      <c r="BW13" s="75">
        <v>25744</v>
      </c>
      <c r="BX13" s="75">
        <v>0</v>
      </c>
      <c r="BY13" s="75">
        <v>0</v>
      </c>
      <c r="BZ13" s="75">
        <f t="shared" si="31"/>
        <v>22342</v>
      </c>
      <c r="CA13" s="75">
        <v>0</v>
      </c>
      <c r="CB13" s="75">
        <v>22342</v>
      </c>
      <c r="CC13" s="75">
        <v>0</v>
      </c>
      <c r="CD13" s="75">
        <v>0</v>
      </c>
      <c r="CE13" s="76" t="s">
        <v>360</v>
      </c>
      <c r="CF13" s="75">
        <v>1521</v>
      </c>
      <c r="CG13" s="75">
        <v>22382</v>
      </c>
      <c r="CH13" s="75">
        <f t="shared" si="32"/>
        <v>89692</v>
      </c>
      <c r="CI13" s="75">
        <f t="shared" si="33"/>
        <v>6591</v>
      </c>
      <c r="CJ13" s="75">
        <f t="shared" si="34"/>
        <v>531</v>
      </c>
      <c r="CK13" s="75">
        <f t="shared" si="35"/>
        <v>0</v>
      </c>
      <c r="CL13" s="75">
        <f t="shared" si="36"/>
        <v>531</v>
      </c>
      <c r="CM13" s="75">
        <f t="shared" si="37"/>
        <v>0</v>
      </c>
      <c r="CN13" s="75">
        <f t="shared" si="38"/>
        <v>0</v>
      </c>
      <c r="CO13" s="75">
        <f t="shared" si="39"/>
        <v>6060</v>
      </c>
      <c r="CP13" s="76" t="s">
        <v>360</v>
      </c>
      <c r="CQ13" s="75">
        <f t="shared" si="40"/>
        <v>1897148</v>
      </c>
      <c r="CR13" s="75">
        <f t="shared" si="41"/>
        <v>249610</v>
      </c>
      <c r="CS13" s="75">
        <f t="shared" si="42"/>
        <v>244837</v>
      </c>
      <c r="CT13" s="75">
        <f t="shared" si="43"/>
        <v>0</v>
      </c>
      <c r="CU13" s="75">
        <f t="shared" si="44"/>
        <v>4773</v>
      </c>
      <c r="CV13" s="75">
        <f t="shared" si="45"/>
        <v>0</v>
      </c>
      <c r="CW13" s="75">
        <f t="shared" si="46"/>
        <v>1035125</v>
      </c>
      <c r="CX13" s="75">
        <f t="shared" si="47"/>
        <v>0</v>
      </c>
      <c r="CY13" s="75">
        <f t="shared" si="48"/>
        <v>1035125</v>
      </c>
      <c r="CZ13" s="75">
        <f t="shared" si="49"/>
        <v>0</v>
      </c>
      <c r="DA13" s="75">
        <f t="shared" si="50"/>
        <v>0</v>
      </c>
      <c r="DB13" s="75">
        <f t="shared" si="51"/>
        <v>601935</v>
      </c>
      <c r="DC13" s="75">
        <f t="shared" si="52"/>
        <v>0</v>
      </c>
      <c r="DD13" s="75">
        <f t="shared" si="53"/>
        <v>549767</v>
      </c>
      <c r="DE13" s="75">
        <f t="shared" si="54"/>
        <v>52168</v>
      </c>
      <c r="DF13" s="75">
        <f t="shared" si="55"/>
        <v>0</v>
      </c>
      <c r="DG13" s="76" t="s">
        <v>360</v>
      </c>
      <c r="DH13" s="75">
        <f t="shared" si="56"/>
        <v>10478</v>
      </c>
      <c r="DI13" s="75">
        <f t="shared" si="57"/>
        <v>1182836</v>
      </c>
      <c r="DJ13" s="75">
        <f t="shared" si="58"/>
        <v>3086575</v>
      </c>
    </row>
    <row r="14" spans="1:114" s="50" customFormat="1" ht="12" customHeight="1">
      <c r="A14" s="53" t="s">
        <v>344</v>
      </c>
      <c r="B14" s="54" t="s">
        <v>542</v>
      </c>
      <c r="C14" s="53" t="s">
        <v>543</v>
      </c>
      <c r="D14" s="75">
        <f t="shared" si="6"/>
        <v>0</v>
      </c>
      <c r="E14" s="75">
        <f t="shared" si="7"/>
        <v>0</v>
      </c>
      <c r="F14" s="75">
        <v>0</v>
      </c>
      <c r="G14" s="75">
        <v>0</v>
      </c>
      <c r="H14" s="75">
        <v>0</v>
      </c>
      <c r="I14" s="75">
        <v>0</v>
      </c>
      <c r="J14" s="75">
        <v>1412019</v>
      </c>
      <c r="K14" s="75">
        <v>0</v>
      </c>
      <c r="L14" s="75">
        <v>0</v>
      </c>
      <c r="M14" s="75">
        <f t="shared" si="8"/>
        <v>0</v>
      </c>
      <c r="N14" s="75">
        <f t="shared" si="9"/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f t="shared" si="10"/>
        <v>0</v>
      </c>
      <c r="W14" s="75">
        <f t="shared" si="11"/>
        <v>0</v>
      </c>
      <c r="X14" s="75">
        <f t="shared" si="12"/>
        <v>0</v>
      </c>
      <c r="Y14" s="75">
        <f t="shared" si="13"/>
        <v>0</v>
      </c>
      <c r="Z14" s="75">
        <f t="shared" si="14"/>
        <v>0</v>
      </c>
      <c r="AA14" s="75">
        <f t="shared" si="15"/>
        <v>0</v>
      </c>
      <c r="AB14" s="75">
        <f t="shared" si="16"/>
        <v>1412019</v>
      </c>
      <c r="AC14" s="75">
        <f t="shared" si="17"/>
        <v>0</v>
      </c>
      <c r="AD14" s="75">
        <f t="shared" si="18"/>
        <v>0</v>
      </c>
      <c r="AE14" s="75">
        <f t="shared" si="19"/>
        <v>0</v>
      </c>
      <c r="AF14" s="75">
        <f t="shared" si="20"/>
        <v>0</v>
      </c>
      <c r="AG14" s="75">
        <v>0</v>
      </c>
      <c r="AH14" s="75">
        <v>0</v>
      </c>
      <c r="AI14" s="75">
        <v>0</v>
      </c>
      <c r="AJ14" s="75">
        <v>0</v>
      </c>
      <c r="AK14" s="75">
        <v>0</v>
      </c>
      <c r="AL14" s="76" t="s">
        <v>544</v>
      </c>
      <c r="AM14" s="75">
        <f t="shared" si="21"/>
        <v>1412019</v>
      </c>
      <c r="AN14" s="75">
        <f t="shared" si="22"/>
        <v>195294</v>
      </c>
      <c r="AO14" s="75">
        <v>195294</v>
      </c>
      <c r="AP14" s="75">
        <v>0</v>
      </c>
      <c r="AQ14" s="75">
        <v>0</v>
      </c>
      <c r="AR14" s="75">
        <v>0</v>
      </c>
      <c r="AS14" s="75">
        <f t="shared" si="23"/>
        <v>556398</v>
      </c>
      <c r="AT14" s="75">
        <v>0</v>
      </c>
      <c r="AU14" s="75">
        <v>556398</v>
      </c>
      <c r="AV14" s="75">
        <v>0</v>
      </c>
      <c r="AW14" s="75">
        <v>0</v>
      </c>
      <c r="AX14" s="75">
        <f t="shared" si="24"/>
        <v>660327</v>
      </c>
      <c r="AY14" s="75">
        <v>0</v>
      </c>
      <c r="AZ14" s="75">
        <v>366552</v>
      </c>
      <c r="BA14" s="75">
        <v>0</v>
      </c>
      <c r="BB14" s="75">
        <v>293775</v>
      </c>
      <c r="BC14" s="76" t="s">
        <v>324</v>
      </c>
      <c r="BD14" s="75">
        <v>0</v>
      </c>
      <c r="BE14" s="75">
        <v>0</v>
      </c>
      <c r="BF14" s="75">
        <f t="shared" si="25"/>
        <v>1412019</v>
      </c>
      <c r="BG14" s="75">
        <f t="shared" si="26"/>
        <v>0</v>
      </c>
      <c r="BH14" s="75">
        <f t="shared" si="27"/>
        <v>0</v>
      </c>
      <c r="BI14" s="75">
        <v>0</v>
      </c>
      <c r="BJ14" s="75">
        <v>0</v>
      </c>
      <c r="BK14" s="75">
        <v>0</v>
      </c>
      <c r="BL14" s="75">
        <v>0</v>
      </c>
      <c r="BM14" s="75">
        <v>0</v>
      </c>
      <c r="BN14" s="76" t="s">
        <v>545</v>
      </c>
      <c r="BO14" s="75">
        <f t="shared" si="28"/>
        <v>0</v>
      </c>
      <c r="BP14" s="75">
        <f t="shared" si="29"/>
        <v>0</v>
      </c>
      <c r="BQ14" s="75">
        <v>0</v>
      </c>
      <c r="BR14" s="75">
        <v>0</v>
      </c>
      <c r="BS14" s="75">
        <v>0</v>
      </c>
      <c r="BT14" s="75">
        <v>0</v>
      </c>
      <c r="BU14" s="75">
        <f t="shared" si="30"/>
        <v>0</v>
      </c>
      <c r="BV14" s="75">
        <v>0</v>
      </c>
      <c r="BW14" s="75">
        <v>0</v>
      </c>
      <c r="BX14" s="75">
        <v>0</v>
      </c>
      <c r="BY14" s="75">
        <v>0</v>
      </c>
      <c r="BZ14" s="75">
        <f t="shared" si="31"/>
        <v>0</v>
      </c>
      <c r="CA14" s="75">
        <v>0</v>
      </c>
      <c r="CB14" s="75">
        <v>0</v>
      </c>
      <c r="CC14" s="75">
        <v>0</v>
      </c>
      <c r="CD14" s="75">
        <v>0</v>
      </c>
      <c r="CE14" s="76" t="s">
        <v>324</v>
      </c>
      <c r="CF14" s="75">
        <v>0</v>
      </c>
      <c r="CG14" s="75">
        <v>0</v>
      </c>
      <c r="CH14" s="75">
        <f t="shared" si="32"/>
        <v>0</v>
      </c>
      <c r="CI14" s="75">
        <f t="shared" si="33"/>
        <v>0</v>
      </c>
      <c r="CJ14" s="75">
        <f t="shared" si="34"/>
        <v>0</v>
      </c>
      <c r="CK14" s="75">
        <f t="shared" si="35"/>
        <v>0</v>
      </c>
      <c r="CL14" s="75">
        <f t="shared" si="36"/>
        <v>0</v>
      </c>
      <c r="CM14" s="75">
        <f t="shared" si="37"/>
        <v>0</v>
      </c>
      <c r="CN14" s="75">
        <f t="shared" si="38"/>
        <v>0</v>
      </c>
      <c r="CO14" s="75">
        <f t="shared" si="39"/>
        <v>0</v>
      </c>
      <c r="CP14" s="76" t="s">
        <v>324</v>
      </c>
      <c r="CQ14" s="75">
        <f t="shared" si="40"/>
        <v>1412019</v>
      </c>
      <c r="CR14" s="75">
        <f t="shared" si="41"/>
        <v>195294</v>
      </c>
      <c r="CS14" s="75">
        <f t="shared" si="42"/>
        <v>195294</v>
      </c>
      <c r="CT14" s="75">
        <f t="shared" si="43"/>
        <v>0</v>
      </c>
      <c r="CU14" s="75">
        <f t="shared" si="44"/>
        <v>0</v>
      </c>
      <c r="CV14" s="75">
        <f t="shared" si="45"/>
        <v>0</v>
      </c>
      <c r="CW14" s="75">
        <f t="shared" si="46"/>
        <v>556398</v>
      </c>
      <c r="CX14" s="75">
        <f t="shared" si="47"/>
        <v>0</v>
      </c>
      <c r="CY14" s="75">
        <f t="shared" si="48"/>
        <v>556398</v>
      </c>
      <c r="CZ14" s="75">
        <f t="shared" si="49"/>
        <v>0</v>
      </c>
      <c r="DA14" s="75">
        <f t="shared" si="50"/>
        <v>0</v>
      </c>
      <c r="DB14" s="75">
        <f t="shared" si="51"/>
        <v>660327</v>
      </c>
      <c r="DC14" s="75">
        <f t="shared" si="52"/>
        <v>0</v>
      </c>
      <c r="DD14" s="75">
        <f t="shared" si="53"/>
        <v>366552</v>
      </c>
      <c r="DE14" s="75">
        <f t="shared" si="54"/>
        <v>0</v>
      </c>
      <c r="DF14" s="75">
        <f t="shared" si="55"/>
        <v>293775</v>
      </c>
      <c r="DG14" s="76" t="s">
        <v>324</v>
      </c>
      <c r="DH14" s="75">
        <f t="shared" si="56"/>
        <v>0</v>
      </c>
      <c r="DI14" s="75">
        <f t="shared" si="57"/>
        <v>0</v>
      </c>
      <c r="DJ14" s="75">
        <f t="shared" si="58"/>
        <v>1412019</v>
      </c>
    </row>
    <row r="15" spans="1:114" s="50" customFormat="1" ht="12" customHeight="1">
      <c r="A15" s="53" t="s">
        <v>321</v>
      </c>
      <c r="B15" s="54" t="s">
        <v>546</v>
      </c>
      <c r="C15" s="53" t="s">
        <v>547</v>
      </c>
      <c r="D15" s="75">
        <f t="shared" si="6"/>
        <v>0</v>
      </c>
      <c r="E15" s="75">
        <f t="shared" si="7"/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f t="shared" si="8"/>
        <v>9342</v>
      </c>
      <c r="N15" s="75">
        <f t="shared" si="9"/>
        <v>9342</v>
      </c>
      <c r="O15" s="75">
        <v>0</v>
      </c>
      <c r="P15" s="75">
        <v>0</v>
      </c>
      <c r="Q15" s="75">
        <v>0</v>
      </c>
      <c r="R15" s="75">
        <v>0</v>
      </c>
      <c r="S15" s="75">
        <v>188000</v>
      </c>
      <c r="T15" s="75">
        <v>9342</v>
      </c>
      <c r="U15" s="75">
        <v>0</v>
      </c>
      <c r="V15" s="75">
        <f t="shared" si="10"/>
        <v>9342</v>
      </c>
      <c r="W15" s="75">
        <f t="shared" si="11"/>
        <v>9342</v>
      </c>
      <c r="X15" s="75">
        <f t="shared" si="12"/>
        <v>0</v>
      </c>
      <c r="Y15" s="75">
        <f t="shared" si="13"/>
        <v>0</v>
      </c>
      <c r="Z15" s="75">
        <f t="shared" si="14"/>
        <v>0</v>
      </c>
      <c r="AA15" s="75">
        <f t="shared" si="15"/>
        <v>0</v>
      </c>
      <c r="AB15" s="75">
        <f t="shared" si="16"/>
        <v>188000</v>
      </c>
      <c r="AC15" s="75">
        <f t="shared" si="17"/>
        <v>9342</v>
      </c>
      <c r="AD15" s="75">
        <f t="shared" si="18"/>
        <v>0</v>
      </c>
      <c r="AE15" s="75">
        <f t="shared" si="19"/>
        <v>0</v>
      </c>
      <c r="AF15" s="75">
        <f t="shared" si="20"/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6" t="s">
        <v>548</v>
      </c>
      <c r="AM15" s="75">
        <f t="shared" si="21"/>
        <v>0</v>
      </c>
      <c r="AN15" s="75">
        <f t="shared" si="22"/>
        <v>0</v>
      </c>
      <c r="AO15" s="75">
        <v>0</v>
      </c>
      <c r="AP15" s="75">
        <v>0</v>
      </c>
      <c r="AQ15" s="75">
        <v>0</v>
      </c>
      <c r="AR15" s="75">
        <v>0</v>
      </c>
      <c r="AS15" s="75">
        <f t="shared" si="23"/>
        <v>0</v>
      </c>
      <c r="AT15" s="75">
        <v>0</v>
      </c>
      <c r="AU15" s="75">
        <v>0</v>
      </c>
      <c r="AV15" s="75">
        <v>0</v>
      </c>
      <c r="AW15" s="75">
        <v>0</v>
      </c>
      <c r="AX15" s="75">
        <f t="shared" si="24"/>
        <v>0</v>
      </c>
      <c r="AY15" s="75">
        <v>0</v>
      </c>
      <c r="AZ15" s="75">
        <v>0</v>
      </c>
      <c r="BA15" s="75">
        <v>0</v>
      </c>
      <c r="BB15" s="75">
        <v>0</v>
      </c>
      <c r="BC15" s="76" t="s">
        <v>549</v>
      </c>
      <c r="BD15" s="75">
        <v>0</v>
      </c>
      <c r="BE15" s="75">
        <v>0</v>
      </c>
      <c r="BF15" s="75">
        <f t="shared" si="25"/>
        <v>0</v>
      </c>
      <c r="BG15" s="75">
        <f t="shared" si="26"/>
        <v>10448</v>
      </c>
      <c r="BH15" s="75">
        <f t="shared" si="27"/>
        <v>10448</v>
      </c>
      <c r="BI15" s="75">
        <v>0</v>
      </c>
      <c r="BJ15" s="75">
        <v>10448</v>
      </c>
      <c r="BK15" s="75">
        <v>0</v>
      </c>
      <c r="BL15" s="75">
        <v>0</v>
      </c>
      <c r="BM15" s="75">
        <v>0</v>
      </c>
      <c r="BN15" s="76" t="s">
        <v>324</v>
      </c>
      <c r="BO15" s="75">
        <f t="shared" si="28"/>
        <v>186894</v>
      </c>
      <c r="BP15" s="75">
        <f t="shared" si="29"/>
        <v>25042</v>
      </c>
      <c r="BQ15" s="75">
        <v>17109</v>
      </c>
      <c r="BR15" s="75">
        <v>0</v>
      </c>
      <c r="BS15" s="75">
        <v>7933</v>
      </c>
      <c r="BT15" s="75">
        <v>0</v>
      </c>
      <c r="BU15" s="75">
        <f t="shared" si="30"/>
        <v>95013</v>
      </c>
      <c r="BV15" s="75">
        <v>0</v>
      </c>
      <c r="BW15" s="75">
        <v>95013</v>
      </c>
      <c r="BX15" s="75">
        <v>0</v>
      </c>
      <c r="BY15" s="75">
        <v>0</v>
      </c>
      <c r="BZ15" s="75">
        <f t="shared" si="31"/>
        <v>66839</v>
      </c>
      <c r="CA15" s="75">
        <v>0</v>
      </c>
      <c r="CB15" s="75">
        <v>66839</v>
      </c>
      <c r="CC15" s="75">
        <v>0</v>
      </c>
      <c r="CD15" s="75">
        <v>0</v>
      </c>
      <c r="CE15" s="76" t="s">
        <v>550</v>
      </c>
      <c r="CF15" s="75">
        <v>0</v>
      </c>
      <c r="CG15" s="75">
        <v>0</v>
      </c>
      <c r="CH15" s="75">
        <f t="shared" si="32"/>
        <v>197342</v>
      </c>
      <c r="CI15" s="75">
        <f t="shared" si="33"/>
        <v>10448</v>
      </c>
      <c r="CJ15" s="75">
        <f t="shared" si="34"/>
        <v>10448</v>
      </c>
      <c r="CK15" s="75">
        <f t="shared" si="35"/>
        <v>0</v>
      </c>
      <c r="CL15" s="75">
        <f t="shared" si="36"/>
        <v>10448</v>
      </c>
      <c r="CM15" s="75">
        <f t="shared" si="37"/>
        <v>0</v>
      </c>
      <c r="CN15" s="75">
        <f t="shared" si="38"/>
        <v>0</v>
      </c>
      <c r="CO15" s="75">
        <f t="shared" si="39"/>
        <v>0</v>
      </c>
      <c r="CP15" s="76" t="s">
        <v>550</v>
      </c>
      <c r="CQ15" s="75">
        <f t="shared" si="40"/>
        <v>186894</v>
      </c>
      <c r="CR15" s="75">
        <f t="shared" si="41"/>
        <v>25042</v>
      </c>
      <c r="CS15" s="75">
        <f t="shared" si="42"/>
        <v>17109</v>
      </c>
      <c r="CT15" s="75">
        <f t="shared" si="43"/>
        <v>0</v>
      </c>
      <c r="CU15" s="75">
        <f t="shared" si="44"/>
        <v>7933</v>
      </c>
      <c r="CV15" s="75">
        <f t="shared" si="45"/>
        <v>0</v>
      </c>
      <c r="CW15" s="75">
        <f t="shared" si="46"/>
        <v>95013</v>
      </c>
      <c r="CX15" s="75">
        <f t="shared" si="47"/>
        <v>0</v>
      </c>
      <c r="CY15" s="75">
        <f t="shared" si="48"/>
        <v>95013</v>
      </c>
      <c r="CZ15" s="75">
        <f t="shared" si="49"/>
        <v>0</v>
      </c>
      <c r="DA15" s="75">
        <f t="shared" si="50"/>
        <v>0</v>
      </c>
      <c r="DB15" s="75">
        <f t="shared" si="51"/>
        <v>66839</v>
      </c>
      <c r="DC15" s="75">
        <f t="shared" si="52"/>
        <v>0</v>
      </c>
      <c r="DD15" s="75">
        <f t="shared" si="53"/>
        <v>66839</v>
      </c>
      <c r="DE15" s="75">
        <f t="shared" si="54"/>
        <v>0</v>
      </c>
      <c r="DF15" s="75">
        <f t="shared" si="55"/>
        <v>0</v>
      </c>
      <c r="DG15" s="76" t="s">
        <v>550</v>
      </c>
      <c r="DH15" s="75">
        <f t="shared" si="56"/>
        <v>0</v>
      </c>
      <c r="DI15" s="75">
        <f t="shared" si="57"/>
        <v>0</v>
      </c>
      <c r="DJ15" s="75">
        <f t="shared" si="58"/>
        <v>197342</v>
      </c>
    </row>
    <row r="16" spans="1:114" s="50" customFormat="1" ht="12" customHeight="1">
      <c r="A16" s="53" t="s">
        <v>551</v>
      </c>
      <c r="B16" s="54" t="s">
        <v>552</v>
      </c>
      <c r="C16" s="53" t="s">
        <v>553</v>
      </c>
      <c r="D16" s="75">
        <f t="shared" si="6"/>
        <v>534346</v>
      </c>
      <c r="E16" s="75">
        <f t="shared" si="7"/>
        <v>534346</v>
      </c>
      <c r="F16" s="75">
        <v>0</v>
      </c>
      <c r="G16" s="75">
        <v>0</v>
      </c>
      <c r="H16" s="75">
        <v>0</v>
      </c>
      <c r="I16" s="75">
        <v>0</v>
      </c>
      <c r="J16" s="75">
        <v>680451</v>
      </c>
      <c r="K16" s="75">
        <v>534346</v>
      </c>
      <c r="L16" s="75">
        <v>0</v>
      </c>
      <c r="M16" s="75">
        <f t="shared" si="8"/>
        <v>0</v>
      </c>
      <c r="N16" s="75">
        <f t="shared" si="9"/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f t="shared" si="10"/>
        <v>534346</v>
      </c>
      <c r="W16" s="75">
        <f t="shared" si="11"/>
        <v>534346</v>
      </c>
      <c r="X16" s="75">
        <f t="shared" si="12"/>
        <v>0</v>
      </c>
      <c r="Y16" s="75">
        <f t="shared" si="13"/>
        <v>0</v>
      </c>
      <c r="Z16" s="75">
        <f t="shared" si="14"/>
        <v>0</v>
      </c>
      <c r="AA16" s="75">
        <f t="shared" si="15"/>
        <v>0</v>
      </c>
      <c r="AB16" s="75">
        <f t="shared" si="16"/>
        <v>680451</v>
      </c>
      <c r="AC16" s="75">
        <f t="shared" si="17"/>
        <v>534346</v>
      </c>
      <c r="AD16" s="75">
        <f t="shared" si="18"/>
        <v>0</v>
      </c>
      <c r="AE16" s="75">
        <f t="shared" si="19"/>
        <v>353985</v>
      </c>
      <c r="AF16" s="75">
        <f t="shared" si="20"/>
        <v>353985</v>
      </c>
      <c r="AG16" s="75">
        <v>0</v>
      </c>
      <c r="AH16" s="75">
        <v>353985</v>
      </c>
      <c r="AI16" s="75">
        <v>0</v>
      </c>
      <c r="AJ16" s="75">
        <v>0</v>
      </c>
      <c r="AK16" s="75">
        <v>0</v>
      </c>
      <c r="AL16" s="76" t="s">
        <v>554</v>
      </c>
      <c r="AM16" s="75">
        <f t="shared" si="21"/>
        <v>687299</v>
      </c>
      <c r="AN16" s="75">
        <f t="shared" si="22"/>
        <v>183737</v>
      </c>
      <c r="AO16" s="75">
        <v>115754</v>
      </c>
      <c r="AP16" s="75">
        <v>0</v>
      </c>
      <c r="AQ16" s="75">
        <v>67983</v>
      </c>
      <c r="AR16" s="75">
        <v>0</v>
      </c>
      <c r="AS16" s="75">
        <f t="shared" si="23"/>
        <v>194633</v>
      </c>
      <c r="AT16" s="75">
        <v>0</v>
      </c>
      <c r="AU16" s="75">
        <v>187491</v>
      </c>
      <c r="AV16" s="75">
        <v>7142</v>
      </c>
      <c r="AW16" s="75">
        <v>0</v>
      </c>
      <c r="AX16" s="75">
        <f t="shared" si="24"/>
        <v>308929</v>
      </c>
      <c r="AY16" s="75">
        <v>0</v>
      </c>
      <c r="AZ16" s="75">
        <v>247466</v>
      </c>
      <c r="BA16" s="75">
        <v>31277</v>
      </c>
      <c r="BB16" s="75">
        <v>30186</v>
      </c>
      <c r="BC16" s="76" t="s">
        <v>555</v>
      </c>
      <c r="BD16" s="75">
        <v>0</v>
      </c>
      <c r="BE16" s="75">
        <v>173513</v>
      </c>
      <c r="BF16" s="75">
        <f t="shared" si="25"/>
        <v>1214797</v>
      </c>
      <c r="BG16" s="75">
        <f t="shared" si="26"/>
        <v>0</v>
      </c>
      <c r="BH16" s="75">
        <f t="shared" si="27"/>
        <v>0</v>
      </c>
      <c r="BI16" s="75">
        <v>0</v>
      </c>
      <c r="BJ16" s="75">
        <v>0</v>
      </c>
      <c r="BK16" s="75">
        <v>0</v>
      </c>
      <c r="BL16" s="75">
        <v>0</v>
      </c>
      <c r="BM16" s="75">
        <v>0</v>
      </c>
      <c r="BN16" s="76" t="s">
        <v>324</v>
      </c>
      <c r="BO16" s="75">
        <f t="shared" si="28"/>
        <v>0</v>
      </c>
      <c r="BP16" s="75">
        <f t="shared" si="29"/>
        <v>0</v>
      </c>
      <c r="BQ16" s="75">
        <v>0</v>
      </c>
      <c r="BR16" s="75">
        <v>0</v>
      </c>
      <c r="BS16" s="75">
        <v>0</v>
      </c>
      <c r="BT16" s="75">
        <v>0</v>
      </c>
      <c r="BU16" s="75">
        <f t="shared" si="30"/>
        <v>0</v>
      </c>
      <c r="BV16" s="75">
        <v>0</v>
      </c>
      <c r="BW16" s="75">
        <v>0</v>
      </c>
      <c r="BX16" s="75">
        <v>0</v>
      </c>
      <c r="BY16" s="75">
        <v>0</v>
      </c>
      <c r="BZ16" s="75">
        <f t="shared" si="31"/>
        <v>0</v>
      </c>
      <c r="CA16" s="75">
        <v>0</v>
      </c>
      <c r="CB16" s="75">
        <v>0</v>
      </c>
      <c r="CC16" s="75">
        <v>0</v>
      </c>
      <c r="CD16" s="75">
        <v>0</v>
      </c>
      <c r="CE16" s="76" t="s">
        <v>324</v>
      </c>
      <c r="CF16" s="75">
        <v>0</v>
      </c>
      <c r="CG16" s="75">
        <v>0</v>
      </c>
      <c r="CH16" s="75">
        <f t="shared" si="32"/>
        <v>0</v>
      </c>
      <c r="CI16" s="75">
        <f t="shared" si="33"/>
        <v>353985</v>
      </c>
      <c r="CJ16" s="75">
        <f t="shared" si="34"/>
        <v>353985</v>
      </c>
      <c r="CK16" s="75">
        <f t="shared" si="35"/>
        <v>0</v>
      </c>
      <c r="CL16" s="75">
        <f t="shared" si="36"/>
        <v>353985</v>
      </c>
      <c r="CM16" s="75">
        <f t="shared" si="37"/>
        <v>0</v>
      </c>
      <c r="CN16" s="75">
        <f t="shared" si="38"/>
        <v>0</v>
      </c>
      <c r="CO16" s="75">
        <f t="shared" si="39"/>
        <v>0</v>
      </c>
      <c r="CP16" s="76" t="s">
        <v>324</v>
      </c>
      <c r="CQ16" s="75">
        <f t="shared" si="40"/>
        <v>687299</v>
      </c>
      <c r="CR16" s="75">
        <f t="shared" si="41"/>
        <v>183737</v>
      </c>
      <c r="CS16" s="75">
        <f t="shared" si="42"/>
        <v>115754</v>
      </c>
      <c r="CT16" s="75">
        <f t="shared" si="43"/>
        <v>0</v>
      </c>
      <c r="CU16" s="75">
        <f t="shared" si="44"/>
        <v>67983</v>
      </c>
      <c r="CV16" s="75">
        <f t="shared" si="45"/>
        <v>0</v>
      </c>
      <c r="CW16" s="75">
        <f t="shared" si="46"/>
        <v>194633</v>
      </c>
      <c r="CX16" s="75">
        <f t="shared" si="47"/>
        <v>0</v>
      </c>
      <c r="CY16" s="75">
        <f t="shared" si="48"/>
        <v>187491</v>
      </c>
      <c r="CZ16" s="75">
        <f t="shared" si="49"/>
        <v>7142</v>
      </c>
      <c r="DA16" s="75">
        <f t="shared" si="50"/>
        <v>0</v>
      </c>
      <c r="DB16" s="75">
        <f t="shared" si="51"/>
        <v>308929</v>
      </c>
      <c r="DC16" s="75">
        <f t="shared" si="52"/>
        <v>0</v>
      </c>
      <c r="DD16" s="75">
        <f t="shared" si="53"/>
        <v>247466</v>
      </c>
      <c r="DE16" s="75">
        <f t="shared" si="54"/>
        <v>31277</v>
      </c>
      <c r="DF16" s="75">
        <f t="shared" si="55"/>
        <v>30186</v>
      </c>
      <c r="DG16" s="76" t="s">
        <v>324</v>
      </c>
      <c r="DH16" s="75">
        <f t="shared" si="56"/>
        <v>0</v>
      </c>
      <c r="DI16" s="75">
        <f t="shared" si="57"/>
        <v>173513</v>
      </c>
      <c r="DJ16" s="75">
        <f t="shared" si="58"/>
        <v>1214797</v>
      </c>
    </row>
    <row r="17" spans="1:114" s="50" customFormat="1" ht="12" customHeight="1">
      <c r="A17" s="53" t="s">
        <v>321</v>
      </c>
      <c r="B17" s="54" t="s">
        <v>556</v>
      </c>
      <c r="C17" s="53" t="s">
        <v>557</v>
      </c>
      <c r="D17" s="75">
        <f t="shared" si="6"/>
        <v>1606650</v>
      </c>
      <c r="E17" s="75">
        <f t="shared" si="7"/>
        <v>1308578</v>
      </c>
      <c r="F17" s="75">
        <v>1134</v>
      </c>
      <c r="G17" s="75">
        <v>1046</v>
      </c>
      <c r="H17" s="75">
        <v>0</v>
      </c>
      <c r="I17" s="75">
        <v>0</v>
      </c>
      <c r="J17" s="75">
        <v>6111001</v>
      </c>
      <c r="K17" s="75">
        <v>1306398</v>
      </c>
      <c r="L17" s="75">
        <v>298072</v>
      </c>
      <c r="M17" s="75">
        <f t="shared" si="8"/>
        <v>0</v>
      </c>
      <c r="N17" s="75">
        <f t="shared" si="9"/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f t="shared" si="10"/>
        <v>1606650</v>
      </c>
      <c r="W17" s="75">
        <f t="shared" si="11"/>
        <v>1308578</v>
      </c>
      <c r="X17" s="75">
        <f t="shared" si="12"/>
        <v>1134</v>
      </c>
      <c r="Y17" s="75">
        <f t="shared" si="13"/>
        <v>1046</v>
      </c>
      <c r="Z17" s="75">
        <f t="shared" si="14"/>
        <v>0</v>
      </c>
      <c r="AA17" s="75">
        <f t="shared" si="15"/>
        <v>0</v>
      </c>
      <c r="AB17" s="75">
        <f t="shared" si="16"/>
        <v>6111001</v>
      </c>
      <c r="AC17" s="75">
        <f t="shared" si="17"/>
        <v>1306398</v>
      </c>
      <c r="AD17" s="75">
        <f t="shared" si="18"/>
        <v>298072</v>
      </c>
      <c r="AE17" s="75">
        <f t="shared" si="19"/>
        <v>164786</v>
      </c>
      <c r="AF17" s="75">
        <f t="shared" si="20"/>
        <v>162529</v>
      </c>
      <c r="AG17" s="75">
        <v>0</v>
      </c>
      <c r="AH17" s="75">
        <v>0</v>
      </c>
      <c r="AI17" s="75">
        <v>162529</v>
      </c>
      <c r="AJ17" s="75">
        <v>0</v>
      </c>
      <c r="AK17" s="75">
        <v>2257</v>
      </c>
      <c r="AL17" s="76" t="s">
        <v>558</v>
      </c>
      <c r="AM17" s="75">
        <f t="shared" si="21"/>
        <v>7552865</v>
      </c>
      <c r="AN17" s="75">
        <f t="shared" si="22"/>
        <v>269767</v>
      </c>
      <c r="AO17" s="75">
        <v>269767</v>
      </c>
      <c r="AP17" s="75">
        <v>0</v>
      </c>
      <c r="AQ17" s="75">
        <v>0</v>
      </c>
      <c r="AR17" s="75"/>
      <c r="AS17" s="75">
        <f t="shared" si="23"/>
        <v>6599683</v>
      </c>
      <c r="AT17" s="75">
        <v>0</v>
      </c>
      <c r="AU17" s="75">
        <v>0</v>
      </c>
      <c r="AV17" s="75">
        <v>6599683</v>
      </c>
      <c r="AW17" s="75">
        <v>0</v>
      </c>
      <c r="AX17" s="75">
        <f t="shared" si="24"/>
        <v>683415</v>
      </c>
      <c r="AY17" s="75">
        <v>0</v>
      </c>
      <c r="AZ17" s="75">
        <v>0</v>
      </c>
      <c r="BA17" s="75">
        <v>304332</v>
      </c>
      <c r="BB17" s="75">
        <v>379083</v>
      </c>
      <c r="BC17" s="76" t="s">
        <v>558</v>
      </c>
      <c r="BD17" s="75">
        <v>0</v>
      </c>
      <c r="BE17" s="75">
        <v>0</v>
      </c>
      <c r="BF17" s="75">
        <f t="shared" si="25"/>
        <v>7717651</v>
      </c>
      <c r="BG17" s="75">
        <f t="shared" si="26"/>
        <v>0</v>
      </c>
      <c r="BH17" s="75">
        <f t="shared" si="27"/>
        <v>0</v>
      </c>
      <c r="BI17" s="75">
        <v>0</v>
      </c>
      <c r="BJ17" s="75">
        <v>0</v>
      </c>
      <c r="BK17" s="75">
        <v>0</v>
      </c>
      <c r="BL17" s="75">
        <v>0</v>
      </c>
      <c r="BM17" s="75">
        <v>0</v>
      </c>
      <c r="BN17" s="76" t="s">
        <v>324</v>
      </c>
      <c r="BO17" s="75">
        <f t="shared" si="28"/>
        <v>0</v>
      </c>
      <c r="BP17" s="75">
        <f t="shared" si="29"/>
        <v>0</v>
      </c>
      <c r="BQ17" s="75">
        <v>0</v>
      </c>
      <c r="BR17" s="75">
        <v>0</v>
      </c>
      <c r="BS17" s="75">
        <v>0</v>
      </c>
      <c r="BT17" s="75">
        <v>0</v>
      </c>
      <c r="BU17" s="75">
        <f t="shared" si="30"/>
        <v>0</v>
      </c>
      <c r="BV17" s="75">
        <v>0</v>
      </c>
      <c r="BW17" s="75">
        <v>0</v>
      </c>
      <c r="BX17" s="75">
        <v>0</v>
      </c>
      <c r="BY17" s="75">
        <v>0</v>
      </c>
      <c r="BZ17" s="75">
        <f t="shared" si="31"/>
        <v>0</v>
      </c>
      <c r="CA17" s="75">
        <v>0</v>
      </c>
      <c r="CB17" s="75">
        <v>0</v>
      </c>
      <c r="CC17" s="75">
        <v>0</v>
      </c>
      <c r="CD17" s="75">
        <v>0</v>
      </c>
      <c r="CE17" s="76" t="s">
        <v>559</v>
      </c>
      <c r="CF17" s="75">
        <v>0</v>
      </c>
      <c r="CG17" s="75">
        <v>0</v>
      </c>
      <c r="CH17" s="75">
        <f t="shared" si="32"/>
        <v>0</v>
      </c>
      <c r="CI17" s="75">
        <f t="shared" si="33"/>
        <v>164786</v>
      </c>
      <c r="CJ17" s="75">
        <f t="shared" si="34"/>
        <v>162529</v>
      </c>
      <c r="CK17" s="75">
        <f t="shared" si="35"/>
        <v>0</v>
      </c>
      <c r="CL17" s="75">
        <f t="shared" si="36"/>
        <v>0</v>
      </c>
      <c r="CM17" s="75">
        <f t="shared" si="37"/>
        <v>162529</v>
      </c>
      <c r="CN17" s="75">
        <f t="shared" si="38"/>
        <v>0</v>
      </c>
      <c r="CO17" s="75">
        <f t="shared" si="39"/>
        <v>2257</v>
      </c>
      <c r="CP17" s="76" t="s">
        <v>559</v>
      </c>
      <c r="CQ17" s="75">
        <f t="shared" si="40"/>
        <v>7552865</v>
      </c>
      <c r="CR17" s="75">
        <f t="shared" si="41"/>
        <v>269767</v>
      </c>
      <c r="CS17" s="75">
        <f t="shared" si="42"/>
        <v>269767</v>
      </c>
      <c r="CT17" s="75">
        <f t="shared" si="43"/>
        <v>0</v>
      </c>
      <c r="CU17" s="75">
        <f t="shared" si="44"/>
        <v>0</v>
      </c>
      <c r="CV17" s="75">
        <f t="shared" si="45"/>
        <v>0</v>
      </c>
      <c r="CW17" s="75">
        <f t="shared" si="46"/>
        <v>6599683</v>
      </c>
      <c r="CX17" s="75">
        <f t="shared" si="47"/>
        <v>0</v>
      </c>
      <c r="CY17" s="75">
        <f t="shared" si="48"/>
        <v>0</v>
      </c>
      <c r="CZ17" s="75">
        <f t="shared" si="49"/>
        <v>6599683</v>
      </c>
      <c r="DA17" s="75">
        <f t="shared" si="50"/>
        <v>0</v>
      </c>
      <c r="DB17" s="75">
        <f t="shared" si="51"/>
        <v>683415</v>
      </c>
      <c r="DC17" s="75">
        <f t="shared" si="52"/>
        <v>0</v>
      </c>
      <c r="DD17" s="75">
        <f t="shared" si="53"/>
        <v>0</v>
      </c>
      <c r="DE17" s="75">
        <f t="shared" si="54"/>
        <v>304332</v>
      </c>
      <c r="DF17" s="75">
        <f t="shared" si="55"/>
        <v>379083</v>
      </c>
      <c r="DG17" s="76" t="s">
        <v>324</v>
      </c>
      <c r="DH17" s="75">
        <f t="shared" si="56"/>
        <v>0</v>
      </c>
      <c r="DI17" s="75">
        <f t="shared" si="57"/>
        <v>0</v>
      </c>
      <c r="DJ17" s="75">
        <f t="shared" si="58"/>
        <v>7717651</v>
      </c>
    </row>
    <row r="18" spans="1:114" s="50" customFormat="1" ht="12" customHeight="1">
      <c r="A18" s="53" t="s">
        <v>321</v>
      </c>
      <c r="B18" s="54" t="s">
        <v>560</v>
      </c>
      <c r="C18" s="53" t="s">
        <v>561</v>
      </c>
      <c r="D18" s="75">
        <f t="shared" si="6"/>
        <v>997768</v>
      </c>
      <c r="E18" s="75">
        <f t="shared" si="7"/>
        <v>705</v>
      </c>
      <c r="F18" s="75">
        <v>705</v>
      </c>
      <c r="G18" s="75">
        <v>0</v>
      </c>
      <c r="H18" s="75">
        <v>0</v>
      </c>
      <c r="I18" s="75">
        <v>0</v>
      </c>
      <c r="J18" s="75">
        <v>928271</v>
      </c>
      <c r="K18" s="75">
        <v>0</v>
      </c>
      <c r="L18" s="75">
        <v>997063</v>
      </c>
      <c r="M18" s="75">
        <f t="shared" si="8"/>
        <v>0</v>
      </c>
      <c r="N18" s="75">
        <f t="shared" si="9"/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f t="shared" si="10"/>
        <v>997768</v>
      </c>
      <c r="W18" s="75">
        <f t="shared" si="11"/>
        <v>705</v>
      </c>
      <c r="X18" s="75">
        <f t="shared" si="12"/>
        <v>705</v>
      </c>
      <c r="Y18" s="75">
        <f t="shared" si="13"/>
        <v>0</v>
      </c>
      <c r="Z18" s="75">
        <f t="shared" si="14"/>
        <v>0</v>
      </c>
      <c r="AA18" s="75">
        <f t="shared" si="15"/>
        <v>0</v>
      </c>
      <c r="AB18" s="75">
        <f t="shared" si="16"/>
        <v>928271</v>
      </c>
      <c r="AC18" s="75">
        <f t="shared" si="17"/>
        <v>0</v>
      </c>
      <c r="AD18" s="75">
        <f t="shared" si="18"/>
        <v>997063</v>
      </c>
      <c r="AE18" s="75">
        <f t="shared" si="19"/>
        <v>0</v>
      </c>
      <c r="AF18" s="75">
        <f t="shared" si="20"/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6" t="s">
        <v>562</v>
      </c>
      <c r="AM18" s="75">
        <f t="shared" si="21"/>
        <v>1498838</v>
      </c>
      <c r="AN18" s="75">
        <f t="shared" si="22"/>
        <v>190380</v>
      </c>
      <c r="AO18" s="75">
        <v>190380</v>
      </c>
      <c r="AP18" s="75">
        <v>0</v>
      </c>
      <c r="AQ18" s="75">
        <v>0</v>
      </c>
      <c r="AR18" s="75">
        <v>0</v>
      </c>
      <c r="AS18" s="75">
        <f t="shared" si="23"/>
        <v>1308458</v>
      </c>
      <c r="AT18" s="75">
        <v>0</v>
      </c>
      <c r="AU18" s="75">
        <v>1308458</v>
      </c>
      <c r="AV18" s="75">
        <v>0</v>
      </c>
      <c r="AW18" s="75">
        <v>0</v>
      </c>
      <c r="AX18" s="75">
        <f t="shared" si="24"/>
        <v>0</v>
      </c>
      <c r="AY18" s="75">
        <v>0</v>
      </c>
      <c r="AZ18" s="75">
        <v>0</v>
      </c>
      <c r="BA18" s="75">
        <v>0</v>
      </c>
      <c r="BB18" s="75">
        <v>0</v>
      </c>
      <c r="BC18" s="76" t="s">
        <v>343</v>
      </c>
      <c r="BD18" s="75">
        <v>0</v>
      </c>
      <c r="BE18" s="75">
        <v>427201</v>
      </c>
      <c r="BF18" s="75">
        <f t="shared" si="25"/>
        <v>1926039</v>
      </c>
      <c r="BG18" s="75">
        <f t="shared" si="26"/>
        <v>0</v>
      </c>
      <c r="BH18" s="75">
        <f t="shared" si="27"/>
        <v>0</v>
      </c>
      <c r="BI18" s="75">
        <v>0</v>
      </c>
      <c r="BJ18" s="75">
        <v>0</v>
      </c>
      <c r="BK18" s="75">
        <v>0</v>
      </c>
      <c r="BL18" s="75">
        <v>0</v>
      </c>
      <c r="BM18" s="75">
        <v>0</v>
      </c>
      <c r="BN18" s="76" t="s">
        <v>563</v>
      </c>
      <c r="BO18" s="75">
        <f t="shared" si="28"/>
        <v>0</v>
      </c>
      <c r="BP18" s="75">
        <f t="shared" si="29"/>
        <v>0</v>
      </c>
      <c r="BQ18" s="75">
        <v>0</v>
      </c>
      <c r="BR18" s="75">
        <v>0</v>
      </c>
      <c r="BS18" s="75">
        <v>0</v>
      </c>
      <c r="BT18" s="75">
        <v>0</v>
      </c>
      <c r="BU18" s="75">
        <f t="shared" si="30"/>
        <v>0</v>
      </c>
      <c r="BV18" s="75">
        <v>0</v>
      </c>
      <c r="BW18" s="75">
        <v>0</v>
      </c>
      <c r="BX18" s="75">
        <v>0</v>
      </c>
      <c r="BY18" s="75">
        <v>0</v>
      </c>
      <c r="BZ18" s="75">
        <f t="shared" si="31"/>
        <v>0</v>
      </c>
      <c r="CA18" s="75">
        <v>0</v>
      </c>
      <c r="CB18" s="75">
        <v>0</v>
      </c>
      <c r="CC18" s="75">
        <v>0</v>
      </c>
      <c r="CD18" s="75">
        <v>0</v>
      </c>
      <c r="CE18" s="76" t="s">
        <v>324</v>
      </c>
      <c r="CF18" s="75">
        <v>0</v>
      </c>
      <c r="CG18" s="75">
        <v>0</v>
      </c>
      <c r="CH18" s="75">
        <f t="shared" si="32"/>
        <v>0</v>
      </c>
      <c r="CI18" s="75">
        <f t="shared" si="33"/>
        <v>0</v>
      </c>
      <c r="CJ18" s="75">
        <f t="shared" si="34"/>
        <v>0</v>
      </c>
      <c r="CK18" s="75">
        <f t="shared" si="35"/>
        <v>0</v>
      </c>
      <c r="CL18" s="75">
        <f t="shared" si="36"/>
        <v>0</v>
      </c>
      <c r="CM18" s="75">
        <f t="shared" si="37"/>
        <v>0</v>
      </c>
      <c r="CN18" s="75">
        <f t="shared" si="38"/>
        <v>0</v>
      </c>
      <c r="CO18" s="75">
        <f t="shared" si="39"/>
        <v>0</v>
      </c>
      <c r="CP18" s="76" t="s">
        <v>324</v>
      </c>
      <c r="CQ18" s="75">
        <f t="shared" si="40"/>
        <v>1498838</v>
      </c>
      <c r="CR18" s="75">
        <f t="shared" si="41"/>
        <v>190380</v>
      </c>
      <c r="CS18" s="75">
        <f t="shared" si="42"/>
        <v>190380</v>
      </c>
      <c r="CT18" s="75">
        <f t="shared" si="43"/>
        <v>0</v>
      </c>
      <c r="CU18" s="75">
        <f t="shared" si="44"/>
        <v>0</v>
      </c>
      <c r="CV18" s="75">
        <f t="shared" si="45"/>
        <v>0</v>
      </c>
      <c r="CW18" s="75">
        <f t="shared" si="46"/>
        <v>1308458</v>
      </c>
      <c r="CX18" s="75">
        <f t="shared" si="47"/>
        <v>0</v>
      </c>
      <c r="CY18" s="75">
        <f t="shared" si="48"/>
        <v>1308458</v>
      </c>
      <c r="CZ18" s="75">
        <f t="shared" si="49"/>
        <v>0</v>
      </c>
      <c r="DA18" s="75">
        <f t="shared" si="50"/>
        <v>0</v>
      </c>
      <c r="DB18" s="75">
        <f t="shared" si="51"/>
        <v>0</v>
      </c>
      <c r="DC18" s="75">
        <f t="shared" si="52"/>
        <v>0</v>
      </c>
      <c r="DD18" s="75">
        <f t="shared" si="53"/>
        <v>0</v>
      </c>
      <c r="DE18" s="75">
        <f t="shared" si="54"/>
        <v>0</v>
      </c>
      <c r="DF18" s="75">
        <f t="shared" si="55"/>
        <v>0</v>
      </c>
      <c r="DG18" s="76" t="s">
        <v>324</v>
      </c>
      <c r="DH18" s="75">
        <f t="shared" si="56"/>
        <v>0</v>
      </c>
      <c r="DI18" s="75">
        <f t="shared" si="57"/>
        <v>427201</v>
      </c>
      <c r="DJ18" s="75">
        <f t="shared" si="58"/>
        <v>1926039</v>
      </c>
    </row>
    <row r="19" spans="1:114" s="50" customFormat="1" ht="12" customHeight="1">
      <c r="A19" s="53" t="s">
        <v>564</v>
      </c>
      <c r="B19" s="54" t="s">
        <v>565</v>
      </c>
      <c r="C19" s="53" t="s">
        <v>566</v>
      </c>
      <c r="D19" s="75">
        <f t="shared" si="6"/>
        <v>38678242</v>
      </c>
      <c r="E19" s="75">
        <f t="shared" si="7"/>
        <v>22559211</v>
      </c>
      <c r="F19" s="75">
        <v>644648</v>
      </c>
      <c r="G19" s="75">
        <v>0</v>
      </c>
      <c r="H19" s="75">
        <v>602000</v>
      </c>
      <c r="I19" s="75">
        <v>13440217</v>
      </c>
      <c r="J19" s="75">
        <v>28070805</v>
      </c>
      <c r="K19" s="75">
        <v>7872346</v>
      </c>
      <c r="L19" s="75">
        <v>16119031</v>
      </c>
      <c r="M19" s="75">
        <f t="shared" si="8"/>
        <v>0</v>
      </c>
      <c r="N19" s="75">
        <f t="shared" si="9"/>
        <v>0</v>
      </c>
      <c r="O19" s="75">
        <v>0</v>
      </c>
      <c r="P19" s="75">
        <v>0</v>
      </c>
      <c r="Q19" s="75">
        <v>0</v>
      </c>
      <c r="R19" s="75">
        <v>0</v>
      </c>
      <c r="S19" s="75">
        <v>231726</v>
      </c>
      <c r="T19" s="75">
        <v>0</v>
      </c>
      <c r="U19" s="75">
        <v>0</v>
      </c>
      <c r="V19" s="75">
        <f t="shared" si="10"/>
        <v>38678242</v>
      </c>
      <c r="W19" s="75">
        <f t="shared" si="11"/>
        <v>22559211</v>
      </c>
      <c r="X19" s="75">
        <f t="shared" si="12"/>
        <v>644648</v>
      </c>
      <c r="Y19" s="75">
        <f t="shared" si="13"/>
        <v>0</v>
      </c>
      <c r="Z19" s="75">
        <f t="shared" si="14"/>
        <v>602000</v>
      </c>
      <c r="AA19" s="75">
        <f t="shared" si="15"/>
        <v>13440217</v>
      </c>
      <c r="AB19" s="75">
        <f t="shared" si="16"/>
        <v>28302531</v>
      </c>
      <c r="AC19" s="75">
        <f t="shared" si="17"/>
        <v>7872346</v>
      </c>
      <c r="AD19" s="75">
        <f t="shared" si="18"/>
        <v>16119031</v>
      </c>
      <c r="AE19" s="75">
        <f t="shared" si="19"/>
        <v>2932982</v>
      </c>
      <c r="AF19" s="75">
        <f t="shared" si="20"/>
        <v>2926827</v>
      </c>
      <c r="AG19" s="75">
        <v>0</v>
      </c>
      <c r="AH19" s="75">
        <v>2926827</v>
      </c>
      <c r="AI19" s="75">
        <v>0</v>
      </c>
      <c r="AJ19" s="75">
        <v>0</v>
      </c>
      <c r="AK19" s="75">
        <v>6155</v>
      </c>
      <c r="AL19" s="76" t="s">
        <v>567</v>
      </c>
      <c r="AM19" s="75">
        <f t="shared" si="21"/>
        <v>44237952</v>
      </c>
      <c r="AN19" s="75">
        <f t="shared" si="22"/>
        <v>11819454</v>
      </c>
      <c r="AO19" s="75">
        <v>7455816</v>
      </c>
      <c r="AP19" s="75">
        <v>0</v>
      </c>
      <c r="AQ19" s="75">
        <v>4363638</v>
      </c>
      <c r="AR19" s="75">
        <v>0</v>
      </c>
      <c r="AS19" s="75">
        <f t="shared" si="23"/>
        <v>21509600</v>
      </c>
      <c r="AT19" s="75">
        <v>0</v>
      </c>
      <c r="AU19" s="75">
        <v>21509600</v>
      </c>
      <c r="AV19" s="75">
        <v>0</v>
      </c>
      <c r="AW19" s="75">
        <v>0</v>
      </c>
      <c r="AX19" s="75">
        <f t="shared" si="24"/>
        <v>10876534</v>
      </c>
      <c r="AY19" s="75">
        <v>0</v>
      </c>
      <c r="AZ19" s="75">
        <v>10876534</v>
      </c>
      <c r="BA19" s="75">
        <v>0</v>
      </c>
      <c r="BB19" s="75">
        <v>0</v>
      </c>
      <c r="BC19" s="76" t="s">
        <v>568</v>
      </c>
      <c r="BD19" s="75">
        <v>32364</v>
      </c>
      <c r="BE19" s="75">
        <v>19578113</v>
      </c>
      <c r="BF19" s="75">
        <f t="shared" si="25"/>
        <v>66749047</v>
      </c>
      <c r="BG19" s="75">
        <f t="shared" si="26"/>
        <v>0</v>
      </c>
      <c r="BH19" s="75">
        <f t="shared" si="27"/>
        <v>0</v>
      </c>
      <c r="BI19" s="75">
        <v>0</v>
      </c>
      <c r="BJ19" s="75">
        <v>0</v>
      </c>
      <c r="BK19" s="75">
        <v>0</v>
      </c>
      <c r="BL19" s="75">
        <v>0</v>
      </c>
      <c r="BM19" s="75">
        <v>0</v>
      </c>
      <c r="BN19" s="76" t="s">
        <v>324</v>
      </c>
      <c r="BO19" s="75">
        <f t="shared" si="28"/>
        <v>163759</v>
      </c>
      <c r="BP19" s="75">
        <f t="shared" si="29"/>
        <v>8824</v>
      </c>
      <c r="BQ19" s="75">
        <v>8824</v>
      </c>
      <c r="BR19" s="75">
        <v>0</v>
      </c>
      <c r="BS19" s="75">
        <v>0</v>
      </c>
      <c r="BT19" s="75">
        <v>0</v>
      </c>
      <c r="BU19" s="75">
        <f t="shared" si="30"/>
        <v>27885</v>
      </c>
      <c r="BV19" s="75">
        <v>0</v>
      </c>
      <c r="BW19" s="75">
        <v>27885</v>
      </c>
      <c r="BX19" s="75">
        <v>0</v>
      </c>
      <c r="BY19" s="75">
        <v>0</v>
      </c>
      <c r="BZ19" s="75">
        <f t="shared" si="31"/>
        <v>127050</v>
      </c>
      <c r="CA19" s="75">
        <v>0</v>
      </c>
      <c r="CB19" s="75">
        <v>127050</v>
      </c>
      <c r="CC19" s="75">
        <v>0</v>
      </c>
      <c r="CD19" s="75">
        <v>0</v>
      </c>
      <c r="CE19" s="76" t="s">
        <v>569</v>
      </c>
      <c r="CF19" s="75">
        <v>0</v>
      </c>
      <c r="CG19" s="75">
        <v>67967</v>
      </c>
      <c r="CH19" s="75">
        <f t="shared" si="32"/>
        <v>231726</v>
      </c>
      <c r="CI19" s="75">
        <f t="shared" si="33"/>
        <v>2932982</v>
      </c>
      <c r="CJ19" s="75">
        <f t="shared" si="34"/>
        <v>2926827</v>
      </c>
      <c r="CK19" s="75">
        <f t="shared" si="35"/>
        <v>0</v>
      </c>
      <c r="CL19" s="75">
        <f t="shared" si="36"/>
        <v>2926827</v>
      </c>
      <c r="CM19" s="75">
        <f t="shared" si="37"/>
        <v>0</v>
      </c>
      <c r="CN19" s="75">
        <f t="shared" si="38"/>
        <v>0</v>
      </c>
      <c r="CO19" s="75">
        <f t="shared" si="39"/>
        <v>6155</v>
      </c>
      <c r="CP19" s="76" t="s">
        <v>569</v>
      </c>
      <c r="CQ19" s="75">
        <f t="shared" si="40"/>
        <v>44401711</v>
      </c>
      <c r="CR19" s="75">
        <f t="shared" si="41"/>
        <v>11828278</v>
      </c>
      <c r="CS19" s="75">
        <f t="shared" si="42"/>
        <v>7464640</v>
      </c>
      <c r="CT19" s="75">
        <f t="shared" si="43"/>
        <v>0</v>
      </c>
      <c r="CU19" s="75">
        <f t="shared" si="44"/>
        <v>4363638</v>
      </c>
      <c r="CV19" s="75">
        <f t="shared" si="45"/>
        <v>0</v>
      </c>
      <c r="CW19" s="75">
        <f t="shared" si="46"/>
        <v>21537485</v>
      </c>
      <c r="CX19" s="75">
        <f t="shared" si="47"/>
        <v>0</v>
      </c>
      <c r="CY19" s="75">
        <f t="shared" si="48"/>
        <v>21537485</v>
      </c>
      <c r="CZ19" s="75">
        <f t="shared" si="49"/>
        <v>0</v>
      </c>
      <c r="DA19" s="75">
        <f t="shared" si="50"/>
        <v>0</v>
      </c>
      <c r="DB19" s="75">
        <f t="shared" si="51"/>
        <v>11003584</v>
      </c>
      <c r="DC19" s="75">
        <f t="shared" si="52"/>
        <v>0</v>
      </c>
      <c r="DD19" s="75">
        <f t="shared" si="53"/>
        <v>11003584</v>
      </c>
      <c r="DE19" s="75">
        <f t="shared" si="54"/>
        <v>0</v>
      </c>
      <c r="DF19" s="75">
        <f t="shared" si="55"/>
        <v>0</v>
      </c>
      <c r="DG19" s="76" t="s">
        <v>569</v>
      </c>
      <c r="DH19" s="75">
        <f t="shared" si="56"/>
        <v>32364</v>
      </c>
      <c r="DI19" s="75">
        <f t="shared" si="57"/>
        <v>19646080</v>
      </c>
      <c r="DJ19" s="75">
        <f t="shared" si="58"/>
        <v>66980773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ゴシック,標準"&amp;14廃棄物処理事業経費（一部事務組合・広域連合の合計）（平成23年度実績）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4.69921875" style="77" customWidth="1"/>
    <col min="31" max="16384" width="9" style="47" customWidth="1"/>
  </cols>
  <sheetData>
    <row r="1" spans="1:30" s="45" customFormat="1" ht="17.25">
      <c r="A1" s="123" t="s">
        <v>265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3" t="s">
        <v>267</v>
      </c>
      <c r="B2" s="147" t="s">
        <v>268</v>
      </c>
      <c r="C2" s="153" t="s">
        <v>570</v>
      </c>
      <c r="D2" s="134" t="s">
        <v>271</v>
      </c>
      <c r="E2" s="104"/>
      <c r="F2" s="104"/>
      <c r="G2" s="104"/>
      <c r="H2" s="104"/>
      <c r="I2" s="104"/>
      <c r="J2" s="104"/>
      <c r="K2" s="104"/>
      <c r="L2" s="105"/>
      <c r="M2" s="134" t="s">
        <v>273</v>
      </c>
      <c r="N2" s="104"/>
      <c r="O2" s="104"/>
      <c r="P2" s="104"/>
      <c r="Q2" s="104"/>
      <c r="R2" s="104"/>
      <c r="S2" s="104"/>
      <c r="T2" s="104"/>
      <c r="U2" s="105"/>
      <c r="V2" s="134" t="s">
        <v>274</v>
      </c>
      <c r="W2" s="104"/>
      <c r="X2" s="104"/>
      <c r="Y2" s="104"/>
      <c r="Z2" s="104"/>
      <c r="AA2" s="104"/>
      <c r="AB2" s="104"/>
      <c r="AC2" s="104"/>
      <c r="AD2" s="105"/>
    </row>
    <row r="3" spans="1:30" s="45" customFormat="1" ht="13.5">
      <c r="A3" s="154"/>
      <c r="B3" s="148"/>
      <c r="C3" s="154"/>
      <c r="D3" s="135" t="s">
        <v>278</v>
      </c>
      <c r="E3" s="106"/>
      <c r="F3" s="106"/>
      <c r="G3" s="106"/>
      <c r="H3" s="106"/>
      <c r="I3" s="106"/>
      <c r="J3" s="106"/>
      <c r="K3" s="106"/>
      <c r="L3" s="107"/>
      <c r="M3" s="135" t="s">
        <v>278</v>
      </c>
      <c r="N3" s="106"/>
      <c r="O3" s="106"/>
      <c r="P3" s="106"/>
      <c r="Q3" s="106"/>
      <c r="R3" s="106"/>
      <c r="S3" s="106"/>
      <c r="T3" s="106"/>
      <c r="U3" s="107"/>
      <c r="V3" s="135" t="s">
        <v>278</v>
      </c>
      <c r="W3" s="106"/>
      <c r="X3" s="106"/>
      <c r="Y3" s="106"/>
      <c r="Z3" s="106"/>
      <c r="AA3" s="106"/>
      <c r="AB3" s="106"/>
      <c r="AC3" s="106"/>
      <c r="AD3" s="107"/>
    </row>
    <row r="4" spans="1:30" s="45" customFormat="1" ht="13.5">
      <c r="A4" s="154"/>
      <c r="B4" s="148"/>
      <c r="C4" s="154"/>
      <c r="D4" s="108"/>
      <c r="E4" s="135" t="s">
        <v>281</v>
      </c>
      <c r="F4" s="109"/>
      <c r="G4" s="109"/>
      <c r="H4" s="109"/>
      <c r="I4" s="109"/>
      <c r="J4" s="109"/>
      <c r="K4" s="110"/>
      <c r="L4" s="69" t="s">
        <v>283</v>
      </c>
      <c r="M4" s="108"/>
      <c r="N4" s="135" t="s">
        <v>281</v>
      </c>
      <c r="O4" s="109"/>
      <c r="P4" s="109"/>
      <c r="Q4" s="109"/>
      <c r="R4" s="109"/>
      <c r="S4" s="109"/>
      <c r="T4" s="110"/>
      <c r="U4" s="69" t="s">
        <v>283</v>
      </c>
      <c r="V4" s="108"/>
      <c r="W4" s="135" t="s">
        <v>281</v>
      </c>
      <c r="X4" s="109"/>
      <c r="Y4" s="109"/>
      <c r="Z4" s="109"/>
      <c r="AA4" s="109"/>
      <c r="AB4" s="109"/>
      <c r="AC4" s="110"/>
      <c r="AD4" s="69" t="s">
        <v>283</v>
      </c>
    </row>
    <row r="5" spans="1:30" s="45" customFormat="1" ht="23.25" customHeight="1">
      <c r="A5" s="154"/>
      <c r="B5" s="148"/>
      <c r="C5" s="154"/>
      <c r="D5" s="108"/>
      <c r="E5" s="108" t="s">
        <v>274</v>
      </c>
      <c r="F5" s="126" t="s">
        <v>295</v>
      </c>
      <c r="G5" s="126" t="s">
        <v>296</v>
      </c>
      <c r="H5" s="126" t="s">
        <v>298</v>
      </c>
      <c r="I5" s="126" t="s">
        <v>299</v>
      </c>
      <c r="J5" s="126" t="s">
        <v>213</v>
      </c>
      <c r="K5" s="126" t="s">
        <v>214</v>
      </c>
      <c r="L5" s="69"/>
      <c r="M5" s="108"/>
      <c r="N5" s="108" t="s">
        <v>274</v>
      </c>
      <c r="O5" s="126" t="s">
        <v>295</v>
      </c>
      <c r="P5" s="126" t="s">
        <v>296</v>
      </c>
      <c r="Q5" s="126" t="s">
        <v>298</v>
      </c>
      <c r="R5" s="126" t="s">
        <v>299</v>
      </c>
      <c r="S5" s="126" t="s">
        <v>213</v>
      </c>
      <c r="T5" s="126" t="s">
        <v>214</v>
      </c>
      <c r="U5" s="69"/>
      <c r="V5" s="108"/>
      <c r="W5" s="108" t="s">
        <v>274</v>
      </c>
      <c r="X5" s="126" t="s">
        <v>295</v>
      </c>
      <c r="Y5" s="126" t="s">
        <v>296</v>
      </c>
      <c r="Z5" s="126" t="s">
        <v>298</v>
      </c>
      <c r="AA5" s="126" t="s">
        <v>299</v>
      </c>
      <c r="AB5" s="126" t="s">
        <v>213</v>
      </c>
      <c r="AC5" s="126" t="s">
        <v>214</v>
      </c>
      <c r="AD5" s="69"/>
    </row>
    <row r="6" spans="1:30" s="46" customFormat="1" ht="13.5">
      <c r="A6" s="155"/>
      <c r="B6" s="149"/>
      <c r="C6" s="155"/>
      <c r="D6" s="111" t="s">
        <v>320</v>
      </c>
      <c r="E6" s="111" t="s">
        <v>320</v>
      </c>
      <c r="F6" s="112" t="s">
        <v>320</v>
      </c>
      <c r="G6" s="112" t="s">
        <v>320</v>
      </c>
      <c r="H6" s="112" t="s">
        <v>320</v>
      </c>
      <c r="I6" s="112" t="s">
        <v>320</v>
      </c>
      <c r="J6" s="112" t="s">
        <v>320</v>
      </c>
      <c r="K6" s="112" t="s">
        <v>320</v>
      </c>
      <c r="L6" s="112" t="s">
        <v>320</v>
      </c>
      <c r="M6" s="111" t="s">
        <v>320</v>
      </c>
      <c r="N6" s="111" t="s">
        <v>320</v>
      </c>
      <c r="O6" s="112" t="s">
        <v>320</v>
      </c>
      <c r="P6" s="112" t="s">
        <v>320</v>
      </c>
      <c r="Q6" s="112" t="s">
        <v>320</v>
      </c>
      <c r="R6" s="112" t="s">
        <v>320</v>
      </c>
      <c r="S6" s="112" t="s">
        <v>320</v>
      </c>
      <c r="T6" s="112" t="s">
        <v>320</v>
      </c>
      <c r="U6" s="112" t="s">
        <v>320</v>
      </c>
      <c r="V6" s="111" t="s">
        <v>320</v>
      </c>
      <c r="W6" s="111" t="s">
        <v>320</v>
      </c>
      <c r="X6" s="112" t="s">
        <v>320</v>
      </c>
      <c r="Y6" s="112" t="s">
        <v>320</v>
      </c>
      <c r="Z6" s="112" t="s">
        <v>320</v>
      </c>
      <c r="AA6" s="112" t="s">
        <v>320</v>
      </c>
      <c r="AB6" s="112" t="s">
        <v>320</v>
      </c>
      <c r="AC6" s="112" t="s">
        <v>320</v>
      </c>
      <c r="AD6" s="112" t="s">
        <v>320</v>
      </c>
    </row>
    <row r="7" spans="1:30" s="50" customFormat="1" ht="12" customHeight="1">
      <c r="A7" s="48" t="s">
        <v>321</v>
      </c>
      <c r="B7" s="63" t="s">
        <v>323</v>
      </c>
      <c r="C7" s="48" t="s">
        <v>274</v>
      </c>
      <c r="D7" s="71">
        <f aca="true" t="shared" si="0" ref="D7:AD7">SUM(D8:D81)</f>
        <v>240031442</v>
      </c>
      <c r="E7" s="71">
        <f t="shared" si="0"/>
        <v>57503689</v>
      </c>
      <c r="F7" s="71">
        <f t="shared" si="0"/>
        <v>1112488</v>
      </c>
      <c r="G7" s="71">
        <f t="shared" si="0"/>
        <v>4403497</v>
      </c>
      <c r="H7" s="71">
        <f t="shared" si="0"/>
        <v>1887150</v>
      </c>
      <c r="I7" s="71">
        <f t="shared" si="0"/>
        <v>33271937</v>
      </c>
      <c r="J7" s="71">
        <f t="shared" si="0"/>
        <v>41864682</v>
      </c>
      <c r="K7" s="71">
        <f t="shared" si="0"/>
        <v>16828617</v>
      </c>
      <c r="L7" s="71">
        <f t="shared" si="0"/>
        <v>182527753</v>
      </c>
      <c r="M7" s="71">
        <f t="shared" si="0"/>
        <v>4435487</v>
      </c>
      <c r="N7" s="71">
        <f t="shared" si="0"/>
        <v>1878978</v>
      </c>
      <c r="O7" s="71">
        <f t="shared" si="0"/>
        <v>251500</v>
      </c>
      <c r="P7" s="71">
        <f t="shared" si="0"/>
        <v>420694</v>
      </c>
      <c r="Q7" s="71">
        <f t="shared" si="0"/>
        <v>682200</v>
      </c>
      <c r="R7" s="71">
        <f t="shared" si="0"/>
        <v>309584</v>
      </c>
      <c r="S7" s="71">
        <f t="shared" si="0"/>
        <v>691798</v>
      </c>
      <c r="T7" s="71">
        <f t="shared" si="0"/>
        <v>215000</v>
      </c>
      <c r="U7" s="71">
        <f t="shared" si="0"/>
        <v>2556509</v>
      </c>
      <c r="V7" s="71">
        <f t="shared" si="0"/>
        <v>244466929</v>
      </c>
      <c r="W7" s="71">
        <f t="shared" si="0"/>
        <v>59382667</v>
      </c>
      <c r="X7" s="71">
        <f t="shared" si="0"/>
        <v>1363988</v>
      </c>
      <c r="Y7" s="71">
        <f t="shared" si="0"/>
        <v>4824191</v>
      </c>
      <c r="Z7" s="71">
        <f t="shared" si="0"/>
        <v>2569350</v>
      </c>
      <c r="AA7" s="71">
        <f t="shared" si="0"/>
        <v>33581521</v>
      </c>
      <c r="AB7" s="71">
        <f t="shared" si="0"/>
        <v>42556480</v>
      </c>
      <c r="AC7" s="71">
        <f t="shared" si="0"/>
        <v>17043617</v>
      </c>
      <c r="AD7" s="71">
        <f t="shared" si="0"/>
        <v>185084262</v>
      </c>
    </row>
    <row r="8" spans="1:30" s="50" customFormat="1" ht="12" customHeight="1">
      <c r="A8" s="51" t="s">
        <v>321</v>
      </c>
      <c r="B8" s="64" t="s">
        <v>325</v>
      </c>
      <c r="C8" s="51" t="s">
        <v>326</v>
      </c>
      <c r="D8" s="73">
        <f aca="true" t="shared" si="1" ref="D8:D39">SUM(E8,+L8)</f>
        <v>2151888</v>
      </c>
      <c r="E8" s="73">
        <f aca="true" t="shared" si="2" ref="E8:E39">+SUM(F8:I8,K8)</f>
        <v>445137</v>
      </c>
      <c r="F8" s="73">
        <v>0</v>
      </c>
      <c r="G8" s="73">
        <v>0</v>
      </c>
      <c r="H8" s="73">
        <v>0</v>
      </c>
      <c r="I8" s="73">
        <v>398856</v>
      </c>
      <c r="J8" s="74">
        <v>0</v>
      </c>
      <c r="K8" s="73">
        <v>46281</v>
      </c>
      <c r="L8" s="73">
        <v>1706751</v>
      </c>
      <c r="M8" s="73">
        <f aca="true" t="shared" si="3" ref="M8:M39">SUM(N8,+U8)</f>
        <v>4014</v>
      </c>
      <c r="N8" s="73">
        <f aca="true" t="shared" si="4" ref="N8:N39">+SUM(O8:R8,T8)</f>
        <v>0</v>
      </c>
      <c r="O8" s="73">
        <v>0</v>
      </c>
      <c r="P8" s="73">
        <v>0</v>
      </c>
      <c r="Q8" s="73">
        <v>0</v>
      </c>
      <c r="R8" s="73">
        <v>0</v>
      </c>
      <c r="S8" s="74">
        <v>0</v>
      </c>
      <c r="T8" s="73">
        <v>0</v>
      </c>
      <c r="U8" s="73">
        <v>4014</v>
      </c>
      <c r="V8" s="73">
        <f aca="true" t="shared" si="5" ref="V8:V39">+SUM(D8,M8)</f>
        <v>2155902</v>
      </c>
      <c r="W8" s="73">
        <f aca="true" t="shared" si="6" ref="W8:W39">+SUM(E8,N8)</f>
        <v>445137</v>
      </c>
      <c r="X8" s="73">
        <f aca="true" t="shared" si="7" ref="X8:X39">+SUM(F8,O8)</f>
        <v>0</v>
      </c>
      <c r="Y8" s="73">
        <f aca="true" t="shared" si="8" ref="Y8:Y39">+SUM(G8,P8)</f>
        <v>0</v>
      </c>
      <c r="Z8" s="73">
        <f aca="true" t="shared" si="9" ref="Z8:Z39">+SUM(H8,Q8)</f>
        <v>0</v>
      </c>
      <c r="AA8" s="73">
        <f aca="true" t="shared" si="10" ref="AA8:AA39">+SUM(I8,R8)</f>
        <v>398856</v>
      </c>
      <c r="AB8" s="74">
        <v>0</v>
      </c>
      <c r="AC8" s="73">
        <f aca="true" t="shared" si="11" ref="AC8:AC39">+SUM(K8,T8)</f>
        <v>46281</v>
      </c>
      <c r="AD8" s="73">
        <f aca="true" t="shared" si="12" ref="AD8:AD39">+SUM(L8,U8)</f>
        <v>1710765</v>
      </c>
    </row>
    <row r="9" spans="1:30" s="50" customFormat="1" ht="12" customHeight="1">
      <c r="A9" s="51" t="s">
        <v>321</v>
      </c>
      <c r="B9" s="64" t="s">
        <v>327</v>
      </c>
      <c r="C9" s="51" t="s">
        <v>328</v>
      </c>
      <c r="D9" s="73">
        <f t="shared" si="1"/>
        <v>3193809</v>
      </c>
      <c r="E9" s="73">
        <f t="shared" si="2"/>
        <v>481329</v>
      </c>
      <c r="F9" s="73">
        <v>0</v>
      </c>
      <c r="G9" s="73">
        <v>0</v>
      </c>
      <c r="H9" s="73">
        <v>0</v>
      </c>
      <c r="I9" s="73">
        <v>479366</v>
      </c>
      <c r="J9" s="74">
        <v>0</v>
      </c>
      <c r="K9" s="73">
        <v>1963</v>
      </c>
      <c r="L9" s="73">
        <v>2712480</v>
      </c>
      <c r="M9" s="73">
        <f t="shared" si="3"/>
        <v>5750</v>
      </c>
      <c r="N9" s="73">
        <f t="shared" si="4"/>
        <v>0</v>
      </c>
      <c r="O9" s="73">
        <v>0</v>
      </c>
      <c r="P9" s="73">
        <v>0</v>
      </c>
      <c r="Q9" s="73">
        <v>0</v>
      </c>
      <c r="R9" s="73">
        <v>0</v>
      </c>
      <c r="S9" s="74">
        <v>0</v>
      </c>
      <c r="T9" s="73">
        <v>0</v>
      </c>
      <c r="U9" s="73">
        <v>5750</v>
      </c>
      <c r="V9" s="73">
        <f t="shared" si="5"/>
        <v>3199559</v>
      </c>
      <c r="W9" s="73">
        <f t="shared" si="6"/>
        <v>481329</v>
      </c>
      <c r="X9" s="73">
        <f t="shared" si="7"/>
        <v>0</v>
      </c>
      <c r="Y9" s="73">
        <f t="shared" si="8"/>
        <v>0</v>
      </c>
      <c r="Z9" s="73">
        <f t="shared" si="9"/>
        <v>0</v>
      </c>
      <c r="AA9" s="73">
        <f t="shared" si="10"/>
        <v>479366</v>
      </c>
      <c r="AB9" s="74">
        <v>0</v>
      </c>
      <c r="AC9" s="73">
        <f t="shared" si="11"/>
        <v>1963</v>
      </c>
      <c r="AD9" s="73">
        <f t="shared" si="12"/>
        <v>2718230</v>
      </c>
    </row>
    <row r="10" spans="1:30" s="50" customFormat="1" ht="12" customHeight="1">
      <c r="A10" s="51" t="s">
        <v>321</v>
      </c>
      <c r="B10" s="64" t="s">
        <v>330</v>
      </c>
      <c r="C10" s="51" t="s">
        <v>331</v>
      </c>
      <c r="D10" s="73">
        <f t="shared" si="1"/>
        <v>5932585</v>
      </c>
      <c r="E10" s="73">
        <f t="shared" si="2"/>
        <v>505409</v>
      </c>
      <c r="F10" s="73">
        <v>32408</v>
      </c>
      <c r="G10" s="73">
        <v>0</v>
      </c>
      <c r="H10" s="73">
        <v>0</v>
      </c>
      <c r="I10" s="73">
        <v>470998</v>
      </c>
      <c r="J10" s="74">
        <v>0</v>
      </c>
      <c r="K10" s="73">
        <v>2003</v>
      </c>
      <c r="L10" s="73">
        <v>5427176</v>
      </c>
      <c r="M10" s="73">
        <f t="shared" si="3"/>
        <v>8068</v>
      </c>
      <c r="N10" s="73">
        <f t="shared" si="4"/>
        <v>0</v>
      </c>
      <c r="O10" s="73">
        <v>0</v>
      </c>
      <c r="P10" s="73">
        <v>0</v>
      </c>
      <c r="Q10" s="73">
        <v>0</v>
      </c>
      <c r="R10" s="73">
        <v>0</v>
      </c>
      <c r="S10" s="74">
        <v>0</v>
      </c>
      <c r="T10" s="73">
        <v>0</v>
      </c>
      <c r="U10" s="73">
        <v>8068</v>
      </c>
      <c r="V10" s="73">
        <f t="shared" si="5"/>
        <v>5940653</v>
      </c>
      <c r="W10" s="73">
        <f t="shared" si="6"/>
        <v>505409</v>
      </c>
      <c r="X10" s="73">
        <f t="shared" si="7"/>
        <v>32408</v>
      </c>
      <c r="Y10" s="73">
        <f t="shared" si="8"/>
        <v>0</v>
      </c>
      <c r="Z10" s="73">
        <f t="shared" si="9"/>
        <v>0</v>
      </c>
      <c r="AA10" s="73">
        <f t="shared" si="10"/>
        <v>470998</v>
      </c>
      <c r="AB10" s="74">
        <v>0</v>
      </c>
      <c r="AC10" s="73">
        <f t="shared" si="11"/>
        <v>2003</v>
      </c>
      <c r="AD10" s="73">
        <f t="shared" si="12"/>
        <v>5435244</v>
      </c>
    </row>
    <row r="11" spans="1:30" s="50" customFormat="1" ht="12" customHeight="1">
      <c r="A11" s="51" t="s">
        <v>571</v>
      </c>
      <c r="B11" s="64" t="s">
        <v>572</v>
      </c>
      <c r="C11" s="51" t="s">
        <v>573</v>
      </c>
      <c r="D11" s="73">
        <f t="shared" si="1"/>
        <v>6962032</v>
      </c>
      <c r="E11" s="73">
        <f t="shared" si="2"/>
        <v>595382</v>
      </c>
      <c r="F11" s="73">
        <v>0</v>
      </c>
      <c r="G11" s="73">
        <v>0</v>
      </c>
      <c r="H11" s="73">
        <v>0</v>
      </c>
      <c r="I11" s="73">
        <v>461086</v>
      </c>
      <c r="J11" s="74">
        <v>0</v>
      </c>
      <c r="K11" s="73">
        <v>134296</v>
      </c>
      <c r="L11" s="73">
        <v>6366650</v>
      </c>
      <c r="M11" s="73">
        <f t="shared" si="3"/>
        <v>12720</v>
      </c>
      <c r="N11" s="73">
        <f t="shared" si="4"/>
        <v>0</v>
      </c>
      <c r="O11" s="73">
        <v>0</v>
      </c>
      <c r="P11" s="73">
        <v>0</v>
      </c>
      <c r="Q11" s="73">
        <v>0</v>
      </c>
      <c r="R11" s="73">
        <v>0</v>
      </c>
      <c r="S11" s="74">
        <v>0</v>
      </c>
      <c r="T11" s="73">
        <v>0</v>
      </c>
      <c r="U11" s="73">
        <v>12720</v>
      </c>
      <c r="V11" s="73">
        <f t="shared" si="5"/>
        <v>6974752</v>
      </c>
      <c r="W11" s="73">
        <f t="shared" si="6"/>
        <v>595382</v>
      </c>
      <c r="X11" s="73">
        <f t="shared" si="7"/>
        <v>0</v>
      </c>
      <c r="Y11" s="73">
        <f t="shared" si="8"/>
        <v>0</v>
      </c>
      <c r="Z11" s="73">
        <f t="shared" si="9"/>
        <v>0</v>
      </c>
      <c r="AA11" s="73">
        <f t="shared" si="10"/>
        <v>461086</v>
      </c>
      <c r="AB11" s="74">
        <v>0</v>
      </c>
      <c r="AC11" s="73">
        <f t="shared" si="11"/>
        <v>134296</v>
      </c>
      <c r="AD11" s="73">
        <f t="shared" si="12"/>
        <v>6379370</v>
      </c>
    </row>
    <row r="12" spans="1:30" s="50" customFormat="1" ht="12" customHeight="1">
      <c r="A12" s="53" t="s">
        <v>574</v>
      </c>
      <c r="B12" s="54" t="s">
        <v>575</v>
      </c>
      <c r="C12" s="53" t="s">
        <v>576</v>
      </c>
      <c r="D12" s="75">
        <f t="shared" si="1"/>
        <v>2975274</v>
      </c>
      <c r="E12" s="75">
        <f t="shared" si="2"/>
        <v>282428</v>
      </c>
      <c r="F12" s="75">
        <v>0</v>
      </c>
      <c r="G12" s="75">
        <v>0</v>
      </c>
      <c r="H12" s="75">
        <v>0</v>
      </c>
      <c r="I12" s="75">
        <v>230893</v>
      </c>
      <c r="J12" s="76">
        <v>0</v>
      </c>
      <c r="K12" s="75">
        <v>51535</v>
      </c>
      <c r="L12" s="75">
        <v>2692846</v>
      </c>
      <c r="M12" s="75">
        <f t="shared" si="3"/>
        <v>5868</v>
      </c>
      <c r="N12" s="75">
        <f t="shared" si="4"/>
        <v>0</v>
      </c>
      <c r="O12" s="75">
        <v>0</v>
      </c>
      <c r="P12" s="75">
        <v>0</v>
      </c>
      <c r="Q12" s="75">
        <v>0</v>
      </c>
      <c r="R12" s="75">
        <v>0</v>
      </c>
      <c r="S12" s="76">
        <v>0</v>
      </c>
      <c r="T12" s="75">
        <v>0</v>
      </c>
      <c r="U12" s="75">
        <v>5868</v>
      </c>
      <c r="V12" s="75">
        <f t="shared" si="5"/>
        <v>2981142</v>
      </c>
      <c r="W12" s="75">
        <f t="shared" si="6"/>
        <v>282428</v>
      </c>
      <c r="X12" s="75">
        <f t="shared" si="7"/>
        <v>0</v>
      </c>
      <c r="Y12" s="75">
        <f t="shared" si="8"/>
        <v>0</v>
      </c>
      <c r="Z12" s="75">
        <f t="shared" si="9"/>
        <v>0</v>
      </c>
      <c r="AA12" s="75">
        <f t="shared" si="10"/>
        <v>230893</v>
      </c>
      <c r="AB12" s="76">
        <v>0</v>
      </c>
      <c r="AC12" s="75">
        <f t="shared" si="11"/>
        <v>51535</v>
      </c>
      <c r="AD12" s="75">
        <f t="shared" si="12"/>
        <v>2698714</v>
      </c>
    </row>
    <row r="13" spans="1:30" s="50" customFormat="1" ht="12" customHeight="1">
      <c r="A13" s="53" t="s">
        <v>577</v>
      </c>
      <c r="B13" s="54" t="s">
        <v>578</v>
      </c>
      <c r="C13" s="53" t="s">
        <v>579</v>
      </c>
      <c r="D13" s="75">
        <f t="shared" si="1"/>
        <v>3319733</v>
      </c>
      <c r="E13" s="75">
        <f t="shared" si="2"/>
        <v>382000</v>
      </c>
      <c r="F13" s="75">
        <v>0</v>
      </c>
      <c r="G13" s="75">
        <v>0</v>
      </c>
      <c r="H13" s="75">
        <v>0</v>
      </c>
      <c r="I13" s="75">
        <v>366858</v>
      </c>
      <c r="J13" s="76">
        <v>0</v>
      </c>
      <c r="K13" s="75">
        <v>15142</v>
      </c>
      <c r="L13" s="75">
        <v>2937733</v>
      </c>
      <c r="M13" s="75">
        <f t="shared" si="3"/>
        <v>5852</v>
      </c>
      <c r="N13" s="75">
        <f t="shared" si="4"/>
        <v>0</v>
      </c>
      <c r="O13" s="75">
        <v>0</v>
      </c>
      <c r="P13" s="75">
        <v>0</v>
      </c>
      <c r="Q13" s="75">
        <v>0</v>
      </c>
      <c r="R13" s="75">
        <v>0</v>
      </c>
      <c r="S13" s="76">
        <v>0</v>
      </c>
      <c r="T13" s="75">
        <v>0</v>
      </c>
      <c r="U13" s="75">
        <v>5852</v>
      </c>
      <c r="V13" s="75">
        <f t="shared" si="5"/>
        <v>3325585</v>
      </c>
      <c r="W13" s="75">
        <f t="shared" si="6"/>
        <v>382000</v>
      </c>
      <c r="X13" s="75">
        <f t="shared" si="7"/>
        <v>0</v>
      </c>
      <c r="Y13" s="75">
        <f t="shared" si="8"/>
        <v>0</v>
      </c>
      <c r="Z13" s="75">
        <f t="shared" si="9"/>
        <v>0</v>
      </c>
      <c r="AA13" s="75">
        <f t="shared" si="10"/>
        <v>366858</v>
      </c>
      <c r="AB13" s="76">
        <v>0</v>
      </c>
      <c r="AC13" s="75">
        <f t="shared" si="11"/>
        <v>15142</v>
      </c>
      <c r="AD13" s="75">
        <f t="shared" si="12"/>
        <v>2943585</v>
      </c>
    </row>
    <row r="14" spans="1:30" s="50" customFormat="1" ht="12" customHeight="1">
      <c r="A14" s="53" t="s">
        <v>580</v>
      </c>
      <c r="B14" s="54" t="s">
        <v>581</v>
      </c>
      <c r="C14" s="53" t="s">
        <v>582</v>
      </c>
      <c r="D14" s="75">
        <f t="shared" si="1"/>
        <v>3816055</v>
      </c>
      <c r="E14" s="75">
        <f t="shared" si="2"/>
        <v>394011</v>
      </c>
      <c r="F14" s="75">
        <v>0</v>
      </c>
      <c r="G14" s="75">
        <v>347</v>
      </c>
      <c r="H14" s="75">
        <v>0</v>
      </c>
      <c r="I14" s="75">
        <v>249239</v>
      </c>
      <c r="J14" s="76">
        <v>0</v>
      </c>
      <c r="K14" s="75">
        <v>144425</v>
      </c>
      <c r="L14" s="75">
        <v>3422044</v>
      </c>
      <c r="M14" s="75">
        <f t="shared" si="3"/>
        <v>6795</v>
      </c>
      <c r="N14" s="75">
        <f t="shared" si="4"/>
        <v>0</v>
      </c>
      <c r="O14" s="75">
        <v>0</v>
      </c>
      <c r="P14" s="75">
        <v>0</v>
      </c>
      <c r="Q14" s="75">
        <v>0</v>
      </c>
      <c r="R14" s="75">
        <v>0</v>
      </c>
      <c r="S14" s="76">
        <v>0</v>
      </c>
      <c r="T14" s="75">
        <v>0</v>
      </c>
      <c r="U14" s="75">
        <v>6795</v>
      </c>
      <c r="V14" s="75">
        <f t="shared" si="5"/>
        <v>3822850</v>
      </c>
      <c r="W14" s="75">
        <f t="shared" si="6"/>
        <v>394011</v>
      </c>
      <c r="X14" s="75">
        <f t="shared" si="7"/>
        <v>0</v>
      </c>
      <c r="Y14" s="75">
        <f t="shared" si="8"/>
        <v>347</v>
      </c>
      <c r="Z14" s="75">
        <f t="shared" si="9"/>
        <v>0</v>
      </c>
      <c r="AA14" s="75">
        <f t="shared" si="10"/>
        <v>249239</v>
      </c>
      <c r="AB14" s="76">
        <v>0</v>
      </c>
      <c r="AC14" s="75">
        <f t="shared" si="11"/>
        <v>144425</v>
      </c>
      <c r="AD14" s="75">
        <f t="shared" si="12"/>
        <v>3428839</v>
      </c>
    </row>
    <row r="15" spans="1:30" s="50" customFormat="1" ht="12" customHeight="1">
      <c r="A15" s="53" t="s">
        <v>583</v>
      </c>
      <c r="B15" s="54" t="s">
        <v>584</v>
      </c>
      <c r="C15" s="53" t="s">
        <v>585</v>
      </c>
      <c r="D15" s="75">
        <f t="shared" si="1"/>
        <v>6086578</v>
      </c>
      <c r="E15" s="75">
        <f t="shared" si="2"/>
        <v>697520</v>
      </c>
      <c r="F15" s="75">
        <v>0</v>
      </c>
      <c r="G15" s="75">
        <v>0</v>
      </c>
      <c r="H15" s="75">
        <v>0</v>
      </c>
      <c r="I15" s="75">
        <v>360152</v>
      </c>
      <c r="J15" s="76">
        <v>0</v>
      </c>
      <c r="K15" s="75">
        <v>337368</v>
      </c>
      <c r="L15" s="75">
        <v>5389058</v>
      </c>
      <c r="M15" s="75">
        <f t="shared" si="3"/>
        <v>10223</v>
      </c>
      <c r="N15" s="75">
        <f t="shared" si="4"/>
        <v>0</v>
      </c>
      <c r="O15" s="75">
        <v>0</v>
      </c>
      <c r="P15" s="75">
        <v>0</v>
      </c>
      <c r="Q15" s="75">
        <v>0</v>
      </c>
      <c r="R15" s="75">
        <v>0</v>
      </c>
      <c r="S15" s="76">
        <v>0</v>
      </c>
      <c r="T15" s="75">
        <v>0</v>
      </c>
      <c r="U15" s="75">
        <v>10223</v>
      </c>
      <c r="V15" s="75">
        <f t="shared" si="5"/>
        <v>6096801</v>
      </c>
      <c r="W15" s="75">
        <f t="shared" si="6"/>
        <v>697520</v>
      </c>
      <c r="X15" s="75">
        <f t="shared" si="7"/>
        <v>0</v>
      </c>
      <c r="Y15" s="75">
        <f t="shared" si="8"/>
        <v>0</v>
      </c>
      <c r="Z15" s="75">
        <f t="shared" si="9"/>
        <v>0</v>
      </c>
      <c r="AA15" s="75">
        <f t="shared" si="10"/>
        <v>360152</v>
      </c>
      <c r="AB15" s="76">
        <v>0</v>
      </c>
      <c r="AC15" s="75">
        <f t="shared" si="11"/>
        <v>337368</v>
      </c>
      <c r="AD15" s="75">
        <f t="shared" si="12"/>
        <v>5399281</v>
      </c>
    </row>
    <row r="16" spans="1:30" s="50" customFormat="1" ht="12" customHeight="1">
      <c r="A16" s="53" t="s">
        <v>586</v>
      </c>
      <c r="B16" s="54" t="s">
        <v>587</v>
      </c>
      <c r="C16" s="53" t="s">
        <v>588</v>
      </c>
      <c r="D16" s="75">
        <f t="shared" si="1"/>
        <v>5401701</v>
      </c>
      <c r="E16" s="75">
        <f t="shared" si="2"/>
        <v>555064</v>
      </c>
      <c r="F16" s="75">
        <v>0</v>
      </c>
      <c r="G16" s="75">
        <v>0</v>
      </c>
      <c r="H16" s="75">
        <v>0</v>
      </c>
      <c r="I16" s="75">
        <v>313005</v>
      </c>
      <c r="J16" s="76">
        <v>0</v>
      </c>
      <c r="K16" s="75">
        <v>242059</v>
      </c>
      <c r="L16" s="75">
        <v>4846637</v>
      </c>
      <c r="M16" s="75">
        <f t="shared" si="3"/>
        <v>13490</v>
      </c>
      <c r="N16" s="75">
        <f t="shared" si="4"/>
        <v>0</v>
      </c>
      <c r="O16" s="75">
        <v>0</v>
      </c>
      <c r="P16" s="75">
        <v>0</v>
      </c>
      <c r="Q16" s="75">
        <v>0</v>
      </c>
      <c r="R16" s="75">
        <v>0</v>
      </c>
      <c r="S16" s="76">
        <v>0</v>
      </c>
      <c r="T16" s="75">
        <v>0</v>
      </c>
      <c r="U16" s="75">
        <v>13490</v>
      </c>
      <c r="V16" s="75">
        <f t="shared" si="5"/>
        <v>5415191</v>
      </c>
      <c r="W16" s="75">
        <f t="shared" si="6"/>
        <v>555064</v>
      </c>
      <c r="X16" s="75">
        <f t="shared" si="7"/>
        <v>0</v>
      </c>
      <c r="Y16" s="75">
        <f t="shared" si="8"/>
        <v>0</v>
      </c>
      <c r="Z16" s="75">
        <f t="shared" si="9"/>
        <v>0</v>
      </c>
      <c r="AA16" s="75">
        <f t="shared" si="10"/>
        <v>313005</v>
      </c>
      <c r="AB16" s="76">
        <v>0</v>
      </c>
      <c r="AC16" s="75">
        <f t="shared" si="11"/>
        <v>242059</v>
      </c>
      <c r="AD16" s="75">
        <f t="shared" si="12"/>
        <v>4860127</v>
      </c>
    </row>
    <row r="17" spans="1:30" s="50" customFormat="1" ht="12" customHeight="1">
      <c r="A17" s="53" t="s">
        <v>589</v>
      </c>
      <c r="B17" s="54" t="s">
        <v>590</v>
      </c>
      <c r="C17" s="53" t="s">
        <v>591</v>
      </c>
      <c r="D17" s="75">
        <f t="shared" si="1"/>
        <v>4061783</v>
      </c>
      <c r="E17" s="75">
        <f t="shared" si="2"/>
        <v>203250</v>
      </c>
      <c r="F17" s="75">
        <v>0</v>
      </c>
      <c r="G17" s="75">
        <v>0</v>
      </c>
      <c r="H17" s="75">
        <v>0</v>
      </c>
      <c r="I17" s="75">
        <v>201747</v>
      </c>
      <c r="J17" s="76">
        <v>0</v>
      </c>
      <c r="K17" s="75">
        <v>1503</v>
      </c>
      <c r="L17" s="75">
        <v>3858533</v>
      </c>
      <c r="M17" s="75">
        <f t="shared" si="3"/>
        <v>10217</v>
      </c>
      <c r="N17" s="75">
        <f t="shared" si="4"/>
        <v>0</v>
      </c>
      <c r="O17" s="75">
        <v>0</v>
      </c>
      <c r="P17" s="75">
        <v>0</v>
      </c>
      <c r="Q17" s="75">
        <v>0</v>
      </c>
      <c r="R17" s="75">
        <v>0</v>
      </c>
      <c r="S17" s="76">
        <v>0</v>
      </c>
      <c r="T17" s="75">
        <v>0</v>
      </c>
      <c r="U17" s="75">
        <v>10217</v>
      </c>
      <c r="V17" s="75">
        <f t="shared" si="5"/>
        <v>4072000</v>
      </c>
      <c r="W17" s="75">
        <f t="shared" si="6"/>
        <v>203250</v>
      </c>
      <c r="X17" s="75">
        <f t="shared" si="7"/>
        <v>0</v>
      </c>
      <c r="Y17" s="75">
        <f t="shared" si="8"/>
        <v>0</v>
      </c>
      <c r="Z17" s="75">
        <f t="shared" si="9"/>
        <v>0</v>
      </c>
      <c r="AA17" s="75">
        <f t="shared" si="10"/>
        <v>201747</v>
      </c>
      <c r="AB17" s="76">
        <v>0</v>
      </c>
      <c r="AC17" s="75">
        <f t="shared" si="11"/>
        <v>1503</v>
      </c>
      <c r="AD17" s="75">
        <f t="shared" si="12"/>
        <v>3868750</v>
      </c>
    </row>
    <row r="18" spans="1:30" s="50" customFormat="1" ht="12" customHeight="1">
      <c r="A18" s="53" t="s">
        <v>592</v>
      </c>
      <c r="B18" s="54" t="s">
        <v>593</v>
      </c>
      <c r="C18" s="53" t="s">
        <v>594</v>
      </c>
      <c r="D18" s="75">
        <f t="shared" si="1"/>
        <v>8636476</v>
      </c>
      <c r="E18" s="75">
        <f t="shared" si="2"/>
        <v>616278</v>
      </c>
      <c r="F18" s="75">
        <v>0</v>
      </c>
      <c r="G18" s="75">
        <v>0</v>
      </c>
      <c r="H18" s="75">
        <v>0</v>
      </c>
      <c r="I18" s="75">
        <v>451946</v>
      </c>
      <c r="J18" s="76">
        <v>0</v>
      </c>
      <c r="K18" s="75">
        <v>164332</v>
      </c>
      <c r="L18" s="75">
        <v>8020198</v>
      </c>
      <c r="M18" s="75">
        <f t="shared" si="3"/>
        <v>17392</v>
      </c>
      <c r="N18" s="75">
        <f t="shared" si="4"/>
        <v>0</v>
      </c>
      <c r="O18" s="75">
        <v>0</v>
      </c>
      <c r="P18" s="75">
        <v>0</v>
      </c>
      <c r="Q18" s="75">
        <v>0</v>
      </c>
      <c r="R18" s="75">
        <v>0</v>
      </c>
      <c r="S18" s="76">
        <v>0</v>
      </c>
      <c r="T18" s="75">
        <v>0</v>
      </c>
      <c r="U18" s="75">
        <v>17392</v>
      </c>
      <c r="V18" s="75">
        <f t="shared" si="5"/>
        <v>8653868</v>
      </c>
      <c r="W18" s="75">
        <f t="shared" si="6"/>
        <v>616278</v>
      </c>
      <c r="X18" s="75">
        <f t="shared" si="7"/>
        <v>0</v>
      </c>
      <c r="Y18" s="75">
        <f t="shared" si="8"/>
        <v>0</v>
      </c>
      <c r="Z18" s="75">
        <f t="shared" si="9"/>
        <v>0</v>
      </c>
      <c r="AA18" s="75">
        <f t="shared" si="10"/>
        <v>451946</v>
      </c>
      <c r="AB18" s="76">
        <v>0</v>
      </c>
      <c r="AC18" s="75">
        <f t="shared" si="11"/>
        <v>164332</v>
      </c>
      <c r="AD18" s="75">
        <f t="shared" si="12"/>
        <v>8037590</v>
      </c>
    </row>
    <row r="19" spans="1:30" s="50" customFormat="1" ht="12" customHeight="1">
      <c r="A19" s="53" t="s">
        <v>564</v>
      </c>
      <c r="B19" s="54" t="s">
        <v>595</v>
      </c>
      <c r="C19" s="53" t="s">
        <v>596</v>
      </c>
      <c r="D19" s="75">
        <f t="shared" si="1"/>
        <v>8620761</v>
      </c>
      <c r="E19" s="75">
        <f t="shared" si="2"/>
        <v>612413</v>
      </c>
      <c r="F19" s="75">
        <v>0</v>
      </c>
      <c r="G19" s="75">
        <v>0</v>
      </c>
      <c r="H19" s="75">
        <v>0</v>
      </c>
      <c r="I19" s="75">
        <v>600327</v>
      </c>
      <c r="J19" s="76">
        <v>0</v>
      </c>
      <c r="K19" s="75">
        <v>12086</v>
      </c>
      <c r="L19" s="75">
        <v>8008348</v>
      </c>
      <c r="M19" s="75">
        <f t="shared" si="3"/>
        <v>48726</v>
      </c>
      <c r="N19" s="75">
        <f t="shared" si="4"/>
        <v>0</v>
      </c>
      <c r="O19" s="75">
        <v>0</v>
      </c>
      <c r="P19" s="75">
        <v>0</v>
      </c>
      <c r="Q19" s="75">
        <v>0</v>
      </c>
      <c r="R19" s="75">
        <v>0</v>
      </c>
      <c r="S19" s="76">
        <v>0</v>
      </c>
      <c r="T19" s="75">
        <v>0</v>
      </c>
      <c r="U19" s="75">
        <v>48726</v>
      </c>
      <c r="V19" s="75">
        <f t="shared" si="5"/>
        <v>8669487</v>
      </c>
      <c r="W19" s="75">
        <f t="shared" si="6"/>
        <v>612413</v>
      </c>
      <c r="X19" s="75">
        <f t="shared" si="7"/>
        <v>0</v>
      </c>
      <c r="Y19" s="75">
        <f t="shared" si="8"/>
        <v>0</v>
      </c>
      <c r="Z19" s="75">
        <f t="shared" si="9"/>
        <v>0</v>
      </c>
      <c r="AA19" s="75">
        <f t="shared" si="10"/>
        <v>600327</v>
      </c>
      <c r="AB19" s="76">
        <v>0</v>
      </c>
      <c r="AC19" s="75">
        <f t="shared" si="11"/>
        <v>12086</v>
      </c>
      <c r="AD19" s="75">
        <f t="shared" si="12"/>
        <v>8057074</v>
      </c>
    </row>
    <row r="20" spans="1:30" s="50" customFormat="1" ht="12" customHeight="1">
      <c r="A20" s="53" t="s">
        <v>597</v>
      </c>
      <c r="B20" s="54" t="s">
        <v>598</v>
      </c>
      <c r="C20" s="53" t="s">
        <v>599</v>
      </c>
      <c r="D20" s="75">
        <f t="shared" si="1"/>
        <v>4032104</v>
      </c>
      <c r="E20" s="75">
        <f t="shared" si="2"/>
        <v>486763</v>
      </c>
      <c r="F20" s="75">
        <v>0</v>
      </c>
      <c r="G20" s="75">
        <v>198</v>
      </c>
      <c r="H20" s="75">
        <v>0</v>
      </c>
      <c r="I20" s="75">
        <v>395064</v>
      </c>
      <c r="J20" s="76">
        <v>0</v>
      </c>
      <c r="K20" s="75">
        <v>91501</v>
      </c>
      <c r="L20" s="75">
        <v>3545341</v>
      </c>
      <c r="M20" s="75">
        <f t="shared" si="3"/>
        <v>7760</v>
      </c>
      <c r="N20" s="75">
        <f t="shared" si="4"/>
        <v>0</v>
      </c>
      <c r="O20" s="75">
        <v>0</v>
      </c>
      <c r="P20" s="75">
        <v>0</v>
      </c>
      <c r="Q20" s="75">
        <v>0</v>
      </c>
      <c r="R20" s="75">
        <v>0</v>
      </c>
      <c r="S20" s="76">
        <v>0</v>
      </c>
      <c r="T20" s="75">
        <v>0</v>
      </c>
      <c r="U20" s="75">
        <v>7760</v>
      </c>
      <c r="V20" s="75">
        <f t="shared" si="5"/>
        <v>4039864</v>
      </c>
      <c r="W20" s="75">
        <f t="shared" si="6"/>
        <v>486763</v>
      </c>
      <c r="X20" s="75">
        <f t="shared" si="7"/>
        <v>0</v>
      </c>
      <c r="Y20" s="75">
        <f t="shared" si="8"/>
        <v>198</v>
      </c>
      <c r="Z20" s="75">
        <f t="shared" si="9"/>
        <v>0</v>
      </c>
      <c r="AA20" s="75">
        <f t="shared" si="10"/>
        <v>395064</v>
      </c>
      <c r="AB20" s="76">
        <v>0</v>
      </c>
      <c r="AC20" s="75">
        <f t="shared" si="11"/>
        <v>91501</v>
      </c>
      <c r="AD20" s="75">
        <f t="shared" si="12"/>
        <v>3553101</v>
      </c>
    </row>
    <row r="21" spans="1:30" s="50" customFormat="1" ht="12" customHeight="1">
      <c r="A21" s="53" t="s">
        <v>600</v>
      </c>
      <c r="B21" s="54" t="s">
        <v>601</v>
      </c>
      <c r="C21" s="53" t="s">
        <v>602</v>
      </c>
      <c r="D21" s="75">
        <f t="shared" si="1"/>
        <v>4256190</v>
      </c>
      <c r="E21" s="75">
        <f t="shared" si="2"/>
        <v>417890</v>
      </c>
      <c r="F21" s="75">
        <v>0</v>
      </c>
      <c r="G21" s="75">
        <v>0</v>
      </c>
      <c r="H21" s="75">
        <v>0</v>
      </c>
      <c r="I21" s="75">
        <v>232304</v>
      </c>
      <c r="J21" s="76">
        <v>0</v>
      </c>
      <c r="K21" s="75">
        <v>185586</v>
      </c>
      <c r="L21" s="75">
        <v>3838300</v>
      </c>
      <c r="M21" s="75">
        <f t="shared" si="3"/>
        <v>7117</v>
      </c>
      <c r="N21" s="75">
        <f t="shared" si="4"/>
        <v>0</v>
      </c>
      <c r="O21" s="75">
        <v>0</v>
      </c>
      <c r="P21" s="75">
        <v>0</v>
      </c>
      <c r="Q21" s="75">
        <v>0</v>
      </c>
      <c r="R21" s="75">
        <v>0</v>
      </c>
      <c r="S21" s="76">
        <v>0</v>
      </c>
      <c r="T21" s="75">
        <v>0</v>
      </c>
      <c r="U21" s="75">
        <v>7117</v>
      </c>
      <c r="V21" s="75">
        <f t="shared" si="5"/>
        <v>4263307</v>
      </c>
      <c r="W21" s="75">
        <f t="shared" si="6"/>
        <v>417890</v>
      </c>
      <c r="X21" s="75">
        <f t="shared" si="7"/>
        <v>0</v>
      </c>
      <c r="Y21" s="75">
        <f t="shared" si="8"/>
        <v>0</v>
      </c>
      <c r="Z21" s="75">
        <f t="shared" si="9"/>
        <v>0</v>
      </c>
      <c r="AA21" s="75">
        <f t="shared" si="10"/>
        <v>232304</v>
      </c>
      <c r="AB21" s="76">
        <v>0</v>
      </c>
      <c r="AC21" s="75">
        <f t="shared" si="11"/>
        <v>185586</v>
      </c>
      <c r="AD21" s="75">
        <f t="shared" si="12"/>
        <v>3845417</v>
      </c>
    </row>
    <row r="22" spans="1:30" s="50" customFormat="1" ht="12" customHeight="1">
      <c r="A22" s="53" t="s">
        <v>597</v>
      </c>
      <c r="B22" s="54" t="s">
        <v>603</v>
      </c>
      <c r="C22" s="53" t="s">
        <v>604</v>
      </c>
      <c r="D22" s="75">
        <f t="shared" si="1"/>
        <v>7746676</v>
      </c>
      <c r="E22" s="75">
        <f t="shared" si="2"/>
        <v>767481</v>
      </c>
      <c r="F22" s="75">
        <v>0</v>
      </c>
      <c r="G22" s="75">
        <v>411</v>
      </c>
      <c r="H22" s="75">
        <v>0</v>
      </c>
      <c r="I22" s="75">
        <v>356115</v>
      </c>
      <c r="J22" s="76">
        <v>0</v>
      </c>
      <c r="K22" s="75">
        <v>410955</v>
      </c>
      <c r="L22" s="75">
        <v>6979195</v>
      </c>
      <c r="M22" s="75">
        <f t="shared" si="3"/>
        <v>74317</v>
      </c>
      <c r="N22" s="75">
        <f t="shared" si="4"/>
        <v>0</v>
      </c>
      <c r="O22" s="75">
        <v>0</v>
      </c>
      <c r="P22" s="75">
        <v>0</v>
      </c>
      <c r="Q22" s="75">
        <v>0</v>
      </c>
      <c r="R22" s="75">
        <v>0</v>
      </c>
      <c r="S22" s="76">
        <v>0</v>
      </c>
      <c r="T22" s="75">
        <v>0</v>
      </c>
      <c r="U22" s="75">
        <v>74317</v>
      </c>
      <c r="V22" s="75">
        <f t="shared" si="5"/>
        <v>7820993</v>
      </c>
      <c r="W22" s="75">
        <f t="shared" si="6"/>
        <v>767481</v>
      </c>
      <c r="X22" s="75">
        <f t="shared" si="7"/>
        <v>0</v>
      </c>
      <c r="Y22" s="75">
        <f t="shared" si="8"/>
        <v>411</v>
      </c>
      <c r="Z22" s="75">
        <f t="shared" si="9"/>
        <v>0</v>
      </c>
      <c r="AA22" s="75">
        <f t="shared" si="10"/>
        <v>356115</v>
      </c>
      <c r="AB22" s="76">
        <v>0</v>
      </c>
      <c r="AC22" s="75">
        <f t="shared" si="11"/>
        <v>410955</v>
      </c>
      <c r="AD22" s="75">
        <f t="shared" si="12"/>
        <v>7053512</v>
      </c>
    </row>
    <row r="23" spans="1:30" s="50" customFormat="1" ht="12" customHeight="1">
      <c r="A23" s="53" t="s">
        <v>321</v>
      </c>
      <c r="B23" s="54" t="s">
        <v>371</v>
      </c>
      <c r="C23" s="53" t="s">
        <v>372</v>
      </c>
      <c r="D23" s="75">
        <f t="shared" si="1"/>
        <v>3695521</v>
      </c>
      <c r="E23" s="75">
        <f t="shared" si="2"/>
        <v>506021</v>
      </c>
      <c r="F23" s="75">
        <v>0</v>
      </c>
      <c r="G23" s="75">
        <v>392</v>
      </c>
      <c r="H23" s="75">
        <v>0</v>
      </c>
      <c r="I23" s="75">
        <v>295335</v>
      </c>
      <c r="J23" s="76">
        <v>0</v>
      </c>
      <c r="K23" s="75">
        <v>210294</v>
      </c>
      <c r="L23" s="75">
        <v>3189500</v>
      </c>
      <c r="M23" s="75">
        <f t="shared" si="3"/>
        <v>7690</v>
      </c>
      <c r="N23" s="75">
        <f t="shared" si="4"/>
        <v>0</v>
      </c>
      <c r="O23" s="75">
        <v>0</v>
      </c>
      <c r="P23" s="75">
        <v>0</v>
      </c>
      <c r="Q23" s="75">
        <v>0</v>
      </c>
      <c r="R23" s="75">
        <v>0</v>
      </c>
      <c r="S23" s="76">
        <v>0</v>
      </c>
      <c r="T23" s="75">
        <v>0</v>
      </c>
      <c r="U23" s="75">
        <v>7690</v>
      </c>
      <c r="V23" s="75">
        <f t="shared" si="5"/>
        <v>3703211</v>
      </c>
      <c r="W23" s="75">
        <f t="shared" si="6"/>
        <v>506021</v>
      </c>
      <c r="X23" s="75">
        <f t="shared" si="7"/>
        <v>0</v>
      </c>
      <c r="Y23" s="75">
        <f t="shared" si="8"/>
        <v>392</v>
      </c>
      <c r="Z23" s="75">
        <f t="shared" si="9"/>
        <v>0</v>
      </c>
      <c r="AA23" s="75">
        <f t="shared" si="10"/>
        <v>295335</v>
      </c>
      <c r="AB23" s="76">
        <v>0</v>
      </c>
      <c r="AC23" s="75">
        <f t="shared" si="11"/>
        <v>210294</v>
      </c>
      <c r="AD23" s="75">
        <f t="shared" si="12"/>
        <v>3197190</v>
      </c>
    </row>
    <row r="24" spans="1:30" s="50" customFormat="1" ht="12" customHeight="1">
      <c r="A24" s="53" t="s">
        <v>321</v>
      </c>
      <c r="B24" s="54" t="s">
        <v>373</v>
      </c>
      <c r="C24" s="53" t="s">
        <v>374</v>
      </c>
      <c r="D24" s="75">
        <f t="shared" si="1"/>
        <v>4259159</v>
      </c>
      <c r="E24" s="75">
        <f t="shared" si="2"/>
        <v>384838</v>
      </c>
      <c r="F24" s="75">
        <v>0</v>
      </c>
      <c r="G24" s="75">
        <v>20956</v>
      </c>
      <c r="H24" s="75">
        <v>0</v>
      </c>
      <c r="I24" s="75">
        <v>246654</v>
      </c>
      <c r="J24" s="76">
        <v>0</v>
      </c>
      <c r="K24" s="75">
        <v>117228</v>
      </c>
      <c r="L24" s="75">
        <v>3874321</v>
      </c>
      <c r="M24" s="75">
        <f t="shared" si="3"/>
        <v>8150</v>
      </c>
      <c r="N24" s="75">
        <f t="shared" si="4"/>
        <v>0</v>
      </c>
      <c r="O24" s="75">
        <v>0</v>
      </c>
      <c r="P24" s="75">
        <v>0</v>
      </c>
      <c r="Q24" s="75">
        <v>0</v>
      </c>
      <c r="R24" s="75">
        <v>0</v>
      </c>
      <c r="S24" s="76">
        <v>0</v>
      </c>
      <c r="T24" s="75">
        <v>0</v>
      </c>
      <c r="U24" s="75">
        <v>8150</v>
      </c>
      <c r="V24" s="75">
        <f t="shared" si="5"/>
        <v>4267309</v>
      </c>
      <c r="W24" s="75">
        <f t="shared" si="6"/>
        <v>384838</v>
      </c>
      <c r="X24" s="75">
        <f t="shared" si="7"/>
        <v>0</v>
      </c>
      <c r="Y24" s="75">
        <f t="shared" si="8"/>
        <v>20956</v>
      </c>
      <c r="Z24" s="75">
        <f t="shared" si="9"/>
        <v>0</v>
      </c>
      <c r="AA24" s="75">
        <f t="shared" si="10"/>
        <v>246654</v>
      </c>
      <c r="AB24" s="76">
        <v>0</v>
      </c>
      <c r="AC24" s="75">
        <f t="shared" si="11"/>
        <v>117228</v>
      </c>
      <c r="AD24" s="75">
        <f t="shared" si="12"/>
        <v>3882471</v>
      </c>
    </row>
    <row r="25" spans="1:30" s="50" customFormat="1" ht="12" customHeight="1">
      <c r="A25" s="53" t="s">
        <v>600</v>
      </c>
      <c r="B25" s="54" t="s">
        <v>605</v>
      </c>
      <c r="C25" s="53" t="s">
        <v>606</v>
      </c>
      <c r="D25" s="75">
        <f t="shared" si="1"/>
        <v>2519532</v>
      </c>
      <c r="E25" s="75">
        <f t="shared" si="2"/>
        <v>202700</v>
      </c>
      <c r="F25" s="75">
        <v>0</v>
      </c>
      <c r="G25" s="75">
        <v>0</v>
      </c>
      <c r="H25" s="75">
        <v>0</v>
      </c>
      <c r="I25" s="75">
        <v>165747</v>
      </c>
      <c r="J25" s="76">
        <v>0</v>
      </c>
      <c r="K25" s="75">
        <v>36953</v>
      </c>
      <c r="L25" s="75">
        <v>2316832</v>
      </c>
      <c r="M25" s="75">
        <f t="shared" si="3"/>
        <v>5572</v>
      </c>
      <c r="N25" s="75">
        <f t="shared" si="4"/>
        <v>0</v>
      </c>
      <c r="O25" s="75">
        <v>0</v>
      </c>
      <c r="P25" s="75">
        <v>0</v>
      </c>
      <c r="Q25" s="75">
        <v>0</v>
      </c>
      <c r="R25" s="75">
        <v>0</v>
      </c>
      <c r="S25" s="76">
        <v>0</v>
      </c>
      <c r="T25" s="75">
        <v>0</v>
      </c>
      <c r="U25" s="75">
        <v>5572</v>
      </c>
      <c r="V25" s="75">
        <f t="shared" si="5"/>
        <v>2525104</v>
      </c>
      <c r="W25" s="75">
        <f t="shared" si="6"/>
        <v>202700</v>
      </c>
      <c r="X25" s="75">
        <f t="shared" si="7"/>
        <v>0</v>
      </c>
      <c r="Y25" s="75">
        <f t="shared" si="8"/>
        <v>0</v>
      </c>
      <c r="Z25" s="75">
        <f t="shared" si="9"/>
        <v>0</v>
      </c>
      <c r="AA25" s="75">
        <f t="shared" si="10"/>
        <v>165747</v>
      </c>
      <c r="AB25" s="76">
        <v>0</v>
      </c>
      <c r="AC25" s="75">
        <f t="shared" si="11"/>
        <v>36953</v>
      </c>
      <c r="AD25" s="75">
        <f t="shared" si="12"/>
        <v>2322404</v>
      </c>
    </row>
    <row r="26" spans="1:30" s="50" customFormat="1" ht="12" customHeight="1">
      <c r="A26" s="53" t="s">
        <v>597</v>
      </c>
      <c r="B26" s="54" t="s">
        <v>607</v>
      </c>
      <c r="C26" s="53" t="s">
        <v>608</v>
      </c>
      <c r="D26" s="75">
        <f t="shared" si="1"/>
        <v>8758055</v>
      </c>
      <c r="E26" s="75">
        <f t="shared" si="2"/>
        <v>720066</v>
      </c>
      <c r="F26" s="75">
        <v>0</v>
      </c>
      <c r="G26" s="75">
        <v>0</v>
      </c>
      <c r="H26" s="75">
        <v>0</v>
      </c>
      <c r="I26" s="75">
        <v>401736</v>
      </c>
      <c r="J26" s="76">
        <v>0</v>
      </c>
      <c r="K26" s="75">
        <v>318330</v>
      </c>
      <c r="L26" s="75">
        <v>8037989</v>
      </c>
      <c r="M26" s="75">
        <f t="shared" si="3"/>
        <v>22312</v>
      </c>
      <c r="N26" s="75">
        <f t="shared" si="4"/>
        <v>0</v>
      </c>
      <c r="O26" s="75">
        <v>0</v>
      </c>
      <c r="P26" s="75">
        <v>0</v>
      </c>
      <c r="Q26" s="75">
        <v>0</v>
      </c>
      <c r="R26" s="75">
        <v>0</v>
      </c>
      <c r="S26" s="76">
        <v>0</v>
      </c>
      <c r="T26" s="75">
        <v>0</v>
      </c>
      <c r="U26" s="75">
        <v>22312</v>
      </c>
      <c r="V26" s="75">
        <f t="shared" si="5"/>
        <v>8780367</v>
      </c>
      <c r="W26" s="75">
        <f t="shared" si="6"/>
        <v>720066</v>
      </c>
      <c r="X26" s="75">
        <f t="shared" si="7"/>
        <v>0</v>
      </c>
      <c r="Y26" s="75">
        <f t="shared" si="8"/>
        <v>0</v>
      </c>
      <c r="Z26" s="75">
        <f t="shared" si="9"/>
        <v>0</v>
      </c>
      <c r="AA26" s="75">
        <f t="shared" si="10"/>
        <v>401736</v>
      </c>
      <c r="AB26" s="76">
        <v>0</v>
      </c>
      <c r="AC26" s="75">
        <f t="shared" si="11"/>
        <v>318330</v>
      </c>
      <c r="AD26" s="75">
        <f t="shared" si="12"/>
        <v>8060301</v>
      </c>
    </row>
    <row r="27" spans="1:30" s="50" customFormat="1" ht="12" customHeight="1">
      <c r="A27" s="53" t="s">
        <v>321</v>
      </c>
      <c r="B27" s="54" t="s">
        <v>379</v>
      </c>
      <c r="C27" s="53" t="s">
        <v>380</v>
      </c>
      <c r="D27" s="75">
        <f t="shared" si="1"/>
        <v>9892410</v>
      </c>
      <c r="E27" s="75">
        <f t="shared" si="2"/>
        <v>1165601</v>
      </c>
      <c r="F27" s="75">
        <v>2487</v>
      </c>
      <c r="G27" s="75">
        <v>28061</v>
      </c>
      <c r="H27" s="75">
        <v>220050</v>
      </c>
      <c r="I27" s="75">
        <v>419689</v>
      </c>
      <c r="J27" s="76">
        <v>0</v>
      </c>
      <c r="K27" s="75">
        <v>495314</v>
      </c>
      <c r="L27" s="75">
        <v>8726809</v>
      </c>
      <c r="M27" s="75">
        <f t="shared" si="3"/>
        <v>32082</v>
      </c>
      <c r="N27" s="75">
        <f t="shared" si="4"/>
        <v>0</v>
      </c>
      <c r="O27" s="75">
        <v>0</v>
      </c>
      <c r="P27" s="75">
        <v>0</v>
      </c>
      <c r="Q27" s="75">
        <v>0</v>
      </c>
      <c r="R27" s="75">
        <v>0</v>
      </c>
      <c r="S27" s="76">
        <v>0</v>
      </c>
      <c r="T27" s="75">
        <v>0</v>
      </c>
      <c r="U27" s="75">
        <v>32082</v>
      </c>
      <c r="V27" s="75">
        <f t="shared" si="5"/>
        <v>9924492</v>
      </c>
      <c r="W27" s="75">
        <f t="shared" si="6"/>
        <v>1165601</v>
      </c>
      <c r="X27" s="75">
        <f t="shared" si="7"/>
        <v>2487</v>
      </c>
      <c r="Y27" s="75">
        <f t="shared" si="8"/>
        <v>28061</v>
      </c>
      <c r="Z27" s="75">
        <f t="shared" si="9"/>
        <v>220050</v>
      </c>
      <c r="AA27" s="75">
        <f t="shared" si="10"/>
        <v>419689</v>
      </c>
      <c r="AB27" s="76">
        <v>0</v>
      </c>
      <c r="AC27" s="75">
        <f t="shared" si="11"/>
        <v>495314</v>
      </c>
      <c r="AD27" s="75">
        <f t="shared" si="12"/>
        <v>8758891</v>
      </c>
    </row>
    <row r="28" spans="1:30" s="50" customFormat="1" ht="12" customHeight="1">
      <c r="A28" s="53" t="s">
        <v>321</v>
      </c>
      <c r="B28" s="54" t="s">
        <v>381</v>
      </c>
      <c r="C28" s="53" t="s">
        <v>382</v>
      </c>
      <c r="D28" s="75">
        <f t="shared" si="1"/>
        <v>7221811</v>
      </c>
      <c r="E28" s="75">
        <f t="shared" si="2"/>
        <v>510066</v>
      </c>
      <c r="F28" s="75">
        <v>1531</v>
      </c>
      <c r="G28" s="75">
        <v>0</v>
      </c>
      <c r="H28" s="75">
        <v>0</v>
      </c>
      <c r="I28" s="75">
        <v>379467</v>
      </c>
      <c r="J28" s="76">
        <v>0</v>
      </c>
      <c r="K28" s="75">
        <v>129068</v>
      </c>
      <c r="L28" s="75">
        <v>6711745</v>
      </c>
      <c r="M28" s="75">
        <f t="shared" si="3"/>
        <v>78500</v>
      </c>
      <c r="N28" s="75">
        <f t="shared" si="4"/>
        <v>0</v>
      </c>
      <c r="O28" s="75">
        <v>0</v>
      </c>
      <c r="P28" s="75">
        <v>0</v>
      </c>
      <c r="Q28" s="75">
        <v>0</v>
      </c>
      <c r="R28" s="75">
        <v>0</v>
      </c>
      <c r="S28" s="76">
        <v>0</v>
      </c>
      <c r="T28" s="75">
        <v>0</v>
      </c>
      <c r="U28" s="75">
        <v>78500</v>
      </c>
      <c r="V28" s="75">
        <f t="shared" si="5"/>
        <v>7300311</v>
      </c>
      <c r="W28" s="75">
        <f t="shared" si="6"/>
        <v>510066</v>
      </c>
      <c r="X28" s="75">
        <f t="shared" si="7"/>
        <v>1531</v>
      </c>
      <c r="Y28" s="75">
        <f t="shared" si="8"/>
        <v>0</v>
      </c>
      <c r="Z28" s="75">
        <f t="shared" si="9"/>
        <v>0</v>
      </c>
      <c r="AA28" s="75">
        <f t="shared" si="10"/>
        <v>379467</v>
      </c>
      <c r="AB28" s="76">
        <v>0</v>
      </c>
      <c r="AC28" s="75">
        <f t="shared" si="11"/>
        <v>129068</v>
      </c>
      <c r="AD28" s="75">
        <f t="shared" si="12"/>
        <v>6790245</v>
      </c>
    </row>
    <row r="29" spans="1:30" s="50" customFormat="1" ht="12" customHeight="1">
      <c r="A29" s="53" t="s">
        <v>609</v>
      </c>
      <c r="B29" s="54" t="s">
        <v>610</v>
      </c>
      <c r="C29" s="53" t="s">
        <v>611</v>
      </c>
      <c r="D29" s="75">
        <f t="shared" si="1"/>
        <v>5229948</v>
      </c>
      <c r="E29" s="75">
        <f t="shared" si="2"/>
        <v>366666</v>
      </c>
      <c r="F29" s="75">
        <v>0</v>
      </c>
      <c r="G29" s="75">
        <v>12990</v>
      </c>
      <c r="H29" s="75">
        <v>0</v>
      </c>
      <c r="I29" s="75">
        <v>227944</v>
      </c>
      <c r="J29" s="76">
        <v>0</v>
      </c>
      <c r="K29" s="75">
        <v>125732</v>
      </c>
      <c r="L29" s="75">
        <v>4863282</v>
      </c>
      <c r="M29" s="75">
        <f t="shared" si="3"/>
        <v>42033</v>
      </c>
      <c r="N29" s="75">
        <f t="shared" si="4"/>
        <v>0</v>
      </c>
      <c r="O29" s="75">
        <v>0</v>
      </c>
      <c r="P29" s="75">
        <v>0</v>
      </c>
      <c r="Q29" s="75">
        <v>0</v>
      </c>
      <c r="R29" s="75">
        <v>0</v>
      </c>
      <c r="S29" s="76">
        <v>0</v>
      </c>
      <c r="T29" s="75">
        <v>0</v>
      </c>
      <c r="U29" s="75">
        <v>42033</v>
      </c>
      <c r="V29" s="75">
        <f t="shared" si="5"/>
        <v>5271981</v>
      </c>
      <c r="W29" s="75">
        <f t="shared" si="6"/>
        <v>366666</v>
      </c>
      <c r="X29" s="75">
        <f t="shared" si="7"/>
        <v>0</v>
      </c>
      <c r="Y29" s="75">
        <f t="shared" si="8"/>
        <v>12990</v>
      </c>
      <c r="Z29" s="75">
        <f t="shared" si="9"/>
        <v>0</v>
      </c>
      <c r="AA29" s="75">
        <f t="shared" si="10"/>
        <v>227944</v>
      </c>
      <c r="AB29" s="76">
        <v>0</v>
      </c>
      <c r="AC29" s="75">
        <f t="shared" si="11"/>
        <v>125732</v>
      </c>
      <c r="AD29" s="75">
        <f t="shared" si="12"/>
        <v>4905315</v>
      </c>
    </row>
    <row r="30" spans="1:30" s="50" customFormat="1" ht="12" customHeight="1">
      <c r="A30" s="53" t="s">
        <v>609</v>
      </c>
      <c r="B30" s="54" t="s">
        <v>612</v>
      </c>
      <c r="C30" s="53" t="s">
        <v>613</v>
      </c>
      <c r="D30" s="75">
        <f t="shared" si="1"/>
        <v>8940961</v>
      </c>
      <c r="E30" s="75">
        <f t="shared" si="2"/>
        <v>678372</v>
      </c>
      <c r="F30" s="75">
        <v>0</v>
      </c>
      <c r="G30" s="75">
        <v>0</v>
      </c>
      <c r="H30" s="75">
        <v>0</v>
      </c>
      <c r="I30" s="75">
        <v>349878</v>
      </c>
      <c r="J30" s="76">
        <v>0</v>
      </c>
      <c r="K30" s="75">
        <v>328494</v>
      </c>
      <c r="L30" s="75">
        <v>8262589</v>
      </c>
      <c r="M30" s="75">
        <f t="shared" si="3"/>
        <v>53344</v>
      </c>
      <c r="N30" s="75">
        <f t="shared" si="4"/>
        <v>0</v>
      </c>
      <c r="O30" s="75">
        <v>0</v>
      </c>
      <c r="P30" s="75">
        <v>0</v>
      </c>
      <c r="Q30" s="75">
        <v>0</v>
      </c>
      <c r="R30" s="75">
        <v>0</v>
      </c>
      <c r="S30" s="76">
        <v>0</v>
      </c>
      <c r="T30" s="75">
        <v>0</v>
      </c>
      <c r="U30" s="75">
        <v>53344</v>
      </c>
      <c r="V30" s="75">
        <f t="shared" si="5"/>
        <v>8994305</v>
      </c>
      <c r="W30" s="75">
        <f t="shared" si="6"/>
        <v>678372</v>
      </c>
      <c r="X30" s="75">
        <f t="shared" si="7"/>
        <v>0</v>
      </c>
      <c r="Y30" s="75">
        <f t="shared" si="8"/>
        <v>0</v>
      </c>
      <c r="Z30" s="75">
        <f t="shared" si="9"/>
        <v>0</v>
      </c>
      <c r="AA30" s="75">
        <f t="shared" si="10"/>
        <v>349878</v>
      </c>
      <c r="AB30" s="76">
        <v>0</v>
      </c>
      <c r="AC30" s="75">
        <f t="shared" si="11"/>
        <v>328494</v>
      </c>
      <c r="AD30" s="75">
        <f t="shared" si="12"/>
        <v>8315933</v>
      </c>
    </row>
    <row r="31" spans="1:30" s="50" customFormat="1" ht="12" customHeight="1">
      <c r="A31" s="53" t="s">
        <v>321</v>
      </c>
      <c r="B31" s="54" t="s">
        <v>387</v>
      </c>
      <c r="C31" s="53" t="s">
        <v>388</v>
      </c>
      <c r="D31" s="75">
        <f t="shared" si="1"/>
        <v>8689014</v>
      </c>
      <c r="E31" s="75">
        <f t="shared" si="2"/>
        <v>2618184</v>
      </c>
      <c r="F31" s="75">
        <v>1988</v>
      </c>
      <c r="G31" s="75">
        <v>309743</v>
      </c>
      <c r="H31" s="75">
        <v>66900</v>
      </c>
      <c r="I31" s="75">
        <v>1822466</v>
      </c>
      <c r="J31" s="76">
        <v>0</v>
      </c>
      <c r="K31" s="75">
        <v>417087</v>
      </c>
      <c r="L31" s="75">
        <v>6070830</v>
      </c>
      <c r="M31" s="75">
        <f t="shared" si="3"/>
        <v>610178</v>
      </c>
      <c r="N31" s="75">
        <f t="shared" si="4"/>
        <v>216868</v>
      </c>
      <c r="O31" s="75">
        <v>0</v>
      </c>
      <c r="P31" s="75">
        <v>37723</v>
      </c>
      <c r="Q31" s="75">
        <v>113000</v>
      </c>
      <c r="R31" s="75">
        <v>66017</v>
      </c>
      <c r="S31" s="76">
        <v>0</v>
      </c>
      <c r="T31" s="75">
        <v>128</v>
      </c>
      <c r="U31" s="75">
        <v>393310</v>
      </c>
      <c r="V31" s="75">
        <f t="shared" si="5"/>
        <v>9299192</v>
      </c>
      <c r="W31" s="75">
        <f t="shared" si="6"/>
        <v>2835052</v>
      </c>
      <c r="X31" s="75">
        <f t="shared" si="7"/>
        <v>1988</v>
      </c>
      <c r="Y31" s="75">
        <f t="shared" si="8"/>
        <v>347466</v>
      </c>
      <c r="Z31" s="75">
        <f t="shared" si="9"/>
        <v>179900</v>
      </c>
      <c r="AA31" s="75">
        <f t="shared" si="10"/>
        <v>1888483</v>
      </c>
      <c r="AB31" s="76">
        <v>0</v>
      </c>
      <c r="AC31" s="75">
        <f t="shared" si="11"/>
        <v>417215</v>
      </c>
      <c r="AD31" s="75">
        <f t="shared" si="12"/>
        <v>6464140</v>
      </c>
    </row>
    <row r="32" spans="1:30" s="50" customFormat="1" ht="12" customHeight="1">
      <c r="A32" s="53" t="s">
        <v>321</v>
      </c>
      <c r="B32" s="54" t="s">
        <v>389</v>
      </c>
      <c r="C32" s="53" t="s">
        <v>390</v>
      </c>
      <c r="D32" s="75">
        <f t="shared" si="1"/>
        <v>2485133</v>
      </c>
      <c r="E32" s="75">
        <f t="shared" si="2"/>
        <v>439911</v>
      </c>
      <c r="F32" s="75">
        <v>0</v>
      </c>
      <c r="G32" s="75">
        <v>0</v>
      </c>
      <c r="H32" s="75">
        <v>0</v>
      </c>
      <c r="I32" s="75">
        <v>324166</v>
      </c>
      <c r="J32" s="76">
        <v>0</v>
      </c>
      <c r="K32" s="75">
        <v>115745</v>
      </c>
      <c r="L32" s="75">
        <v>2045222</v>
      </c>
      <c r="M32" s="75">
        <f t="shared" si="3"/>
        <v>27283</v>
      </c>
      <c r="N32" s="75">
        <f t="shared" si="4"/>
        <v>1101</v>
      </c>
      <c r="O32" s="75">
        <v>0</v>
      </c>
      <c r="P32" s="75">
        <v>0</v>
      </c>
      <c r="Q32" s="75">
        <v>0</v>
      </c>
      <c r="R32" s="75">
        <v>1101</v>
      </c>
      <c r="S32" s="76">
        <v>0</v>
      </c>
      <c r="T32" s="75">
        <v>0</v>
      </c>
      <c r="U32" s="75">
        <v>26182</v>
      </c>
      <c r="V32" s="75">
        <f t="shared" si="5"/>
        <v>2512416</v>
      </c>
      <c r="W32" s="75">
        <f t="shared" si="6"/>
        <v>441012</v>
      </c>
      <c r="X32" s="75">
        <f t="shared" si="7"/>
        <v>0</v>
      </c>
      <c r="Y32" s="75">
        <f t="shared" si="8"/>
        <v>0</v>
      </c>
      <c r="Z32" s="75">
        <f t="shared" si="9"/>
        <v>0</v>
      </c>
      <c r="AA32" s="75">
        <f t="shared" si="10"/>
        <v>325267</v>
      </c>
      <c r="AB32" s="76">
        <v>0</v>
      </c>
      <c r="AC32" s="75">
        <f t="shared" si="11"/>
        <v>115745</v>
      </c>
      <c r="AD32" s="75">
        <f t="shared" si="12"/>
        <v>2071404</v>
      </c>
    </row>
    <row r="33" spans="1:30" s="50" customFormat="1" ht="12" customHeight="1">
      <c r="A33" s="53" t="s">
        <v>321</v>
      </c>
      <c r="B33" s="54" t="s">
        <v>391</v>
      </c>
      <c r="C33" s="53" t="s">
        <v>392</v>
      </c>
      <c r="D33" s="75">
        <f t="shared" si="1"/>
        <v>3429840</v>
      </c>
      <c r="E33" s="75">
        <f t="shared" si="2"/>
        <v>760936</v>
      </c>
      <c r="F33" s="75">
        <v>0</v>
      </c>
      <c r="G33" s="75">
        <v>60000</v>
      </c>
      <c r="H33" s="75">
        <v>0</v>
      </c>
      <c r="I33" s="75">
        <v>552572</v>
      </c>
      <c r="J33" s="76">
        <v>0</v>
      </c>
      <c r="K33" s="75">
        <v>148364</v>
      </c>
      <c r="L33" s="75">
        <v>2668904</v>
      </c>
      <c r="M33" s="75">
        <f t="shared" si="3"/>
        <v>29707</v>
      </c>
      <c r="N33" s="75">
        <f t="shared" si="4"/>
        <v>2872</v>
      </c>
      <c r="O33" s="75">
        <v>0</v>
      </c>
      <c r="P33" s="75">
        <v>0</v>
      </c>
      <c r="Q33" s="75">
        <v>0</v>
      </c>
      <c r="R33" s="75">
        <v>2872</v>
      </c>
      <c r="S33" s="76">
        <v>0</v>
      </c>
      <c r="T33" s="75">
        <v>0</v>
      </c>
      <c r="U33" s="75">
        <v>26835</v>
      </c>
      <c r="V33" s="75">
        <f t="shared" si="5"/>
        <v>3459547</v>
      </c>
      <c r="W33" s="75">
        <f t="shared" si="6"/>
        <v>763808</v>
      </c>
      <c r="X33" s="75">
        <f t="shared" si="7"/>
        <v>0</v>
      </c>
      <c r="Y33" s="75">
        <f t="shared" si="8"/>
        <v>60000</v>
      </c>
      <c r="Z33" s="75">
        <f t="shared" si="9"/>
        <v>0</v>
      </c>
      <c r="AA33" s="75">
        <f t="shared" si="10"/>
        <v>555444</v>
      </c>
      <c r="AB33" s="76">
        <v>0</v>
      </c>
      <c r="AC33" s="75">
        <f t="shared" si="11"/>
        <v>148364</v>
      </c>
      <c r="AD33" s="75">
        <f t="shared" si="12"/>
        <v>2695739</v>
      </c>
    </row>
    <row r="34" spans="1:30" s="50" customFormat="1" ht="12" customHeight="1">
      <c r="A34" s="53" t="s">
        <v>614</v>
      </c>
      <c r="B34" s="54" t="s">
        <v>615</v>
      </c>
      <c r="C34" s="53" t="s">
        <v>616</v>
      </c>
      <c r="D34" s="75">
        <f t="shared" si="1"/>
        <v>2975156</v>
      </c>
      <c r="E34" s="75">
        <f t="shared" si="2"/>
        <v>861896</v>
      </c>
      <c r="F34" s="75">
        <v>0</v>
      </c>
      <c r="G34" s="75">
        <v>152172</v>
      </c>
      <c r="H34" s="75">
        <v>0</v>
      </c>
      <c r="I34" s="75">
        <v>669171</v>
      </c>
      <c r="J34" s="76">
        <v>0</v>
      </c>
      <c r="K34" s="75">
        <v>40553</v>
      </c>
      <c r="L34" s="75">
        <v>2113260</v>
      </c>
      <c r="M34" s="75">
        <f t="shared" si="3"/>
        <v>10950</v>
      </c>
      <c r="N34" s="75">
        <f t="shared" si="4"/>
        <v>4884</v>
      </c>
      <c r="O34" s="75">
        <v>0</v>
      </c>
      <c r="P34" s="75">
        <v>0</v>
      </c>
      <c r="Q34" s="75">
        <v>0</v>
      </c>
      <c r="R34" s="75">
        <v>4884</v>
      </c>
      <c r="S34" s="76">
        <v>0</v>
      </c>
      <c r="T34" s="75">
        <v>0</v>
      </c>
      <c r="U34" s="75">
        <v>6066</v>
      </c>
      <c r="V34" s="75">
        <f t="shared" si="5"/>
        <v>2986106</v>
      </c>
      <c r="W34" s="75">
        <f t="shared" si="6"/>
        <v>866780</v>
      </c>
      <c r="X34" s="75">
        <f t="shared" si="7"/>
        <v>0</v>
      </c>
      <c r="Y34" s="75">
        <f t="shared" si="8"/>
        <v>152172</v>
      </c>
      <c r="Z34" s="75">
        <f t="shared" si="9"/>
        <v>0</v>
      </c>
      <c r="AA34" s="75">
        <f t="shared" si="10"/>
        <v>674055</v>
      </c>
      <c r="AB34" s="76">
        <v>0</v>
      </c>
      <c r="AC34" s="75">
        <f t="shared" si="11"/>
        <v>40553</v>
      </c>
      <c r="AD34" s="75">
        <f t="shared" si="12"/>
        <v>2119326</v>
      </c>
    </row>
    <row r="35" spans="1:30" s="50" customFormat="1" ht="12" customHeight="1">
      <c r="A35" s="53" t="s">
        <v>617</v>
      </c>
      <c r="B35" s="54" t="s">
        <v>618</v>
      </c>
      <c r="C35" s="53" t="s">
        <v>619</v>
      </c>
      <c r="D35" s="75">
        <f t="shared" si="1"/>
        <v>2353676</v>
      </c>
      <c r="E35" s="75">
        <f t="shared" si="2"/>
        <v>472903</v>
      </c>
      <c r="F35" s="75">
        <v>0</v>
      </c>
      <c r="G35" s="75">
        <v>0</v>
      </c>
      <c r="H35" s="75">
        <v>0</v>
      </c>
      <c r="I35" s="75">
        <v>471938</v>
      </c>
      <c r="J35" s="76">
        <v>0</v>
      </c>
      <c r="K35" s="75">
        <v>965</v>
      </c>
      <c r="L35" s="75">
        <v>1880773</v>
      </c>
      <c r="M35" s="75">
        <f t="shared" si="3"/>
        <v>196012</v>
      </c>
      <c r="N35" s="75">
        <f t="shared" si="4"/>
        <v>36244</v>
      </c>
      <c r="O35" s="75">
        <v>1642</v>
      </c>
      <c r="P35" s="75">
        <v>1420</v>
      </c>
      <c r="Q35" s="75">
        <v>0</v>
      </c>
      <c r="R35" s="75">
        <v>18415</v>
      </c>
      <c r="S35" s="76">
        <v>0</v>
      </c>
      <c r="T35" s="75">
        <v>14767</v>
      </c>
      <c r="U35" s="75">
        <v>159768</v>
      </c>
      <c r="V35" s="75">
        <f t="shared" si="5"/>
        <v>2549688</v>
      </c>
      <c r="W35" s="75">
        <f t="shared" si="6"/>
        <v>509147</v>
      </c>
      <c r="X35" s="75">
        <f t="shared" si="7"/>
        <v>1642</v>
      </c>
      <c r="Y35" s="75">
        <f t="shared" si="8"/>
        <v>1420</v>
      </c>
      <c r="Z35" s="75">
        <f t="shared" si="9"/>
        <v>0</v>
      </c>
      <c r="AA35" s="75">
        <f t="shared" si="10"/>
        <v>490353</v>
      </c>
      <c r="AB35" s="76">
        <v>0</v>
      </c>
      <c r="AC35" s="75">
        <f t="shared" si="11"/>
        <v>15732</v>
      </c>
      <c r="AD35" s="75">
        <f t="shared" si="12"/>
        <v>2040541</v>
      </c>
    </row>
    <row r="36" spans="1:30" s="50" customFormat="1" ht="12" customHeight="1">
      <c r="A36" s="53" t="s">
        <v>600</v>
      </c>
      <c r="B36" s="54" t="s">
        <v>620</v>
      </c>
      <c r="C36" s="53" t="s">
        <v>621</v>
      </c>
      <c r="D36" s="75">
        <f t="shared" si="1"/>
        <v>3046947</v>
      </c>
      <c r="E36" s="75">
        <f t="shared" si="2"/>
        <v>1457578</v>
      </c>
      <c r="F36" s="75"/>
      <c r="G36" s="75">
        <v>214996</v>
      </c>
      <c r="H36" s="75">
        <v>0</v>
      </c>
      <c r="I36" s="75">
        <v>951882</v>
      </c>
      <c r="J36" s="76">
        <v>0</v>
      </c>
      <c r="K36" s="75">
        <v>290700</v>
      </c>
      <c r="L36" s="75">
        <v>1589369</v>
      </c>
      <c r="M36" s="75">
        <f t="shared" si="3"/>
        <v>35052</v>
      </c>
      <c r="N36" s="75">
        <f t="shared" si="4"/>
        <v>9560</v>
      </c>
      <c r="O36" s="75">
        <v>0</v>
      </c>
      <c r="P36" s="75">
        <v>0</v>
      </c>
      <c r="Q36" s="75">
        <v>0</v>
      </c>
      <c r="R36" s="75">
        <v>9560</v>
      </c>
      <c r="S36" s="76">
        <v>0</v>
      </c>
      <c r="T36" s="75">
        <v>0</v>
      </c>
      <c r="U36" s="75">
        <v>25492</v>
      </c>
      <c r="V36" s="75">
        <f t="shared" si="5"/>
        <v>3081999</v>
      </c>
      <c r="W36" s="75">
        <f t="shared" si="6"/>
        <v>1467138</v>
      </c>
      <c r="X36" s="75">
        <f t="shared" si="7"/>
        <v>0</v>
      </c>
      <c r="Y36" s="75">
        <f t="shared" si="8"/>
        <v>214996</v>
      </c>
      <c r="Z36" s="75">
        <f t="shared" si="9"/>
        <v>0</v>
      </c>
      <c r="AA36" s="75">
        <f t="shared" si="10"/>
        <v>961442</v>
      </c>
      <c r="AB36" s="76">
        <v>0</v>
      </c>
      <c r="AC36" s="75">
        <f t="shared" si="11"/>
        <v>290700</v>
      </c>
      <c r="AD36" s="75">
        <f t="shared" si="12"/>
        <v>1614861</v>
      </c>
    </row>
    <row r="37" spans="1:30" s="50" customFormat="1" ht="12" customHeight="1">
      <c r="A37" s="53" t="s">
        <v>564</v>
      </c>
      <c r="B37" s="54" t="s">
        <v>622</v>
      </c>
      <c r="C37" s="53" t="s">
        <v>623</v>
      </c>
      <c r="D37" s="75">
        <f t="shared" si="1"/>
        <v>1901739</v>
      </c>
      <c r="E37" s="75">
        <f t="shared" si="2"/>
        <v>505139</v>
      </c>
      <c r="F37" s="75">
        <v>0</v>
      </c>
      <c r="G37" s="75">
        <v>0</v>
      </c>
      <c r="H37" s="75">
        <v>0</v>
      </c>
      <c r="I37" s="75">
        <v>402959</v>
      </c>
      <c r="J37" s="76">
        <v>0</v>
      </c>
      <c r="K37" s="75">
        <v>102180</v>
      </c>
      <c r="L37" s="75">
        <v>1396600</v>
      </c>
      <c r="M37" s="75">
        <f t="shared" si="3"/>
        <v>50154</v>
      </c>
      <c r="N37" s="75">
        <f t="shared" si="4"/>
        <v>6337</v>
      </c>
      <c r="O37" s="75">
        <v>0</v>
      </c>
      <c r="P37" s="75">
        <v>0</v>
      </c>
      <c r="Q37" s="75">
        <v>0</v>
      </c>
      <c r="R37" s="75">
        <v>6337</v>
      </c>
      <c r="S37" s="76">
        <v>0</v>
      </c>
      <c r="T37" s="75">
        <v>0</v>
      </c>
      <c r="U37" s="75">
        <v>43817</v>
      </c>
      <c r="V37" s="75">
        <f t="shared" si="5"/>
        <v>1951893</v>
      </c>
      <c r="W37" s="75">
        <f t="shared" si="6"/>
        <v>511476</v>
      </c>
      <c r="X37" s="75">
        <f t="shared" si="7"/>
        <v>0</v>
      </c>
      <c r="Y37" s="75">
        <f t="shared" si="8"/>
        <v>0</v>
      </c>
      <c r="Z37" s="75">
        <f t="shared" si="9"/>
        <v>0</v>
      </c>
      <c r="AA37" s="75">
        <f t="shared" si="10"/>
        <v>409296</v>
      </c>
      <c r="AB37" s="76">
        <v>0</v>
      </c>
      <c r="AC37" s="75">
        <f t="shared" si="11"/>
        <v>102180</v>
      </c>
      <c r="AD37" s="75">
        <f t="shared" si="12"/>
        <v>1440417</v>
      </c>
    </row>
    <row r="38" spans="1:30" s="50" customFormat="1" ht="12" customHeight="1">
      <c r="A38" s="53" t="s">
        <v>597</v>
      </c>
      <c r="B38" s="54" t="s">
        <v>624</v>
      </c>
      <c r="C38" s="53" t="s">
        <v>625</v>
      </c>
      <c r="D38" s="75">
        <f t="shared" si="1"/>
        <v>3936330</v>
      </c>
      <c r="E38" s="75">
        <f t="shared" si="2"/>
        <v>718483</v>
      </c>
      <c r="F38" s="75">
        <v>0</v>
      </c>
      <c r="G38" s="75">
        <v>0</v>
      </c>
      <c r="H38" s="75">
        <v>0</v>
      </c>
      <c r="I38" s="75">
        <v>718483</v>
      </c>
      <c r="J38" s="76">
        <v>0</v>
      </c>
      <c r="K38" s="75">
        <v>0</v>
      </c>
      <c r="L38" s="75">
        <v>3217847</v>
      </c>
      <c r="M38" s="75">
        <f t="shared" si="3"/>
        <v>24559</v>
      </c>
      <c r="N38" s="75">
        <f t="shared" si="4"/>
        <v>6631</v>
      </c>
      <c r="O38" s="75">
        <v>0</v>
      </c>
      <c r="P38" s="75">
        <v>0</v>
      </c>
      <c r="Q38" s="75">
        <v>0</v>
      </c>
      <c r="R38" s="75">
        <v>6631</v>
      </c>
      <c r="S38" s="76">
        <v>0</v>
      </c>
      <c r="T38" s="75">
        <v>0</v>
      </c>
      <c r="U38" s="75">
        <v>17928</v>
      </c>
      <c r="V38" s="75">
        <f t="shared" si="5"/>
        <v>3960889</v>
      </c>
      <c r="W38" s="75">
        <f t="shared" si="6"/>
        <v>725114</v>
      </c>
      <c r="X38" s="75">
        <f t="shared" si="7"/>
        <v>0</v>
      </c>
      <c r="Y38" s="75">
        <f t="shared" si="8"/>
        <v>0</v>
      </c>
      <c r="Z38" s="75">
        <f t="shared" si="9"/>
        <v>0</v>
      </c>
      <c r="AA38" s="75">
        <f t="shared" si="10"/>
        <v>725114</v>
      </c>
      <c r="AB38" s="76">
        <v>0</v>
      </c>
      <c r="AC38" s="75">
        <f t="shared" si="11"/>
        <v>0</v>
      </c>
      <c r="AD38" s="75">
        <f t="shared" si="12"/>
        <v>3235775</v>
      </c>
    </row>
    <row r="39" spans="1:30" s="50" customFormat="1" ht="12" customHeight="1">
      <c r="A39" s="53" t="s">
        <v>321</v>
      </c>
      <c r="B39" s="54" t="s">
        <v>403</v>
      </c>
      <c r="C39" s="53" t="s">
        <v>404</v>
      </c>
      <c r="D39" s="75">
        <f t="shared" si="1"/>
        <v>6590122</v>
      </c>
      <c r="E39" s="75">
        <f t="shared" si="2"/>
        <v>2394405</v>
      </c>
      <c r="F39" s="75">
        <v>13319</v>
      </c>
      <c r="G39" s="75">
        <v>213730</v>
      </c>
      <c r="H39" s="75">
        <v>10000</v>
      </c>
      <c r="I39" s="75">
        <v>1462960</v>
      </c>
      <c r="J39" s="76">
        <v>0</v>
      </c>
      <c r="K39" s="75">
        <v>694396</v>
      </c>
      <c r="L39" s="75">
        <v>4195717</v>
      </c>
      <c r="M39" s="75">
        <f t="shared" si="3"/>
        <v>143904</v>
      </c>
      <c r="N39" s="75">
        <f t="shared" si="4"/>
        <v>27468</v>
      </c>
      <c r="O39" s="75">
        <v>5666</v>
      </c>
      <c r="P39" s="75">
        <v>5679</v>
      </c>
      <c r="Q39" s="75">
        <v>0</v>
      </c>
      <c r="R39" s="75">
        <v>16123</v>
      </c>
      <c r="S39" s="76">
        <v>0</v>
      </c>
      <c r="T39" s="75">
        <v>0</v>
      </c>
      <c r="U39" s="75">
        <v>116436</v>
      </c>
      <c r="V39" s="75">
        <f t="shared" si="5"/>
        <v>6734026</v>
      </c>
      <c r="W39" s="75">
        <f t="shared" si="6"/>
        <v>2421873</v>
      </c>
      <c r="X39" s="75">
        <f t="shared" si="7"/>
        <v>18985</v>
      </c>
      <c r="Y39" s="75">
        <f t="shared" si="8"/>
        <v>219409</v>
      </c>
      <c r="Z39" s="75">
        <f t="shared" si="9"/>
        <v>10000</v>
      </c>
      <c r="AA39" s="75">
        <f t="shared" si="10"/>
        <v>1479083</v>
      </c>
      <c r="AB39" s="76">
        <v>0</v>
      </c>
      <c r="AC39" s="75">
        <f t="shared" si="11"/>
        <v>694396</v>
      </c>
      <c r="AD39" s="75">
        <f t="shared" si="12"/>
        <v>4312153</v>
      </c>
    </row>
    <row r="40" spans="1:30" s="50" customFormat="1" ht="12" customHeight="1">
      <c r="A40" s="53" t="s">
        <v>626</v>
      </c>
      <c r="B40" s="54" t="s">
        <v>627</v>
      </c>
      <c r="C40" s="53" t="s">
        <v>628</v>
      </c>
      <c r="D40" s="75">
        <f aca="true" t="shared" si="13" ref="D40:D71">SUM(E40,+L40)</f>
        <v>3265694</v>
      </c>
      <c r="E40" s="75">
        <f aca="true" t="shared" si="14" ref="E40:E71">+SUM(F40:I40,K40)</f>
        <v>941320</v>
      </c>
      <c r="F40" s="75">
        <v>0</v>
      </c>
      <c r="G40" s="75">
        <v>142906</v>
      </c>
      <c r="H40" s="75">
        <v>0</v>
      </c>
      <c r="I40" s="75">
        <v>385270</v>
      </c>
      <c r="J40" s="76">
        <v>0</v>
      </c>
      <c r="K40" s="75">
        <v>413144</v>
      </c>
      <c r="L40" s="75">
        <v>2324374</v>
      </c>
      <c r="M40" s="75">
        <f aca="true" t="shared" si="15" ref="M40:M71">SUM(N40,+U40)</f>
        <v>15814</v>
      </c>
      <c r="N40" s="75">
        <f aca="true" t="shared" si="16" ref="N40:N71">+SUM(O40:R40,T40)</f>
        <v>4603</v>
      </c>
      <c r="O40" s="75">
        <v>0</v>
      </c>
      <c r="P40" s="75">
        <v>0</v>
      </c>
      <c r="Q40" s="75">
        <v>0</v>
      </c>
      <c r="R40" s="75">
        <v>4603</v>
      </c>
      <c r="S40" s="76">
        <v>0</v>
      </c>
      <c r="T40" s="75">
        <v>0</v>
      </c>
      <c r="U40" s="75">
        <v>11211</v>
      </c>
      <c r="V40" s="75">
        <f aca="true" t="shared" si="17" ref="V40:V71">+SUM(D40,M40)</f>
        <v>3281508</v>
      </c>
      <c r="W40" s="75">
        <f aca="true" t="shared" si="18" ref="W40:W71">+SUM(E40,N40)</f>
        <v>945923</v>
      </c>
      <c r="X40" s="75">
        <f aca="true" t="shared" si="19" ref="X40:X71">+SUM(F40,O40)</f>
        <v>0</v>
      </c>
      <c r="Y40" s="75">
        <f aca="true" t="shared" si="20" ref="Y40:Y71">+SUM(G40,P40)</f>
        <v>142906</v>
      </c>
      <c r="Z40" s="75">
        <f aca="true" t="shared" si="21" ref="Z40:Z71">+SUM(H40,Q40)</f>
        <v>0</v>
      </c>
      <c r="AA40" s="75">
        <f aca="true" t="shared" si="22" ref="AA40:AA71">+SUM(I40,R40)</f>
        <v>389873</v>
      </c>
      <c r="AB40" s="76">
        <v>0</v>
      </c>
      <c r="AC40" s="75">
        <f aca="true" t="shared" si="23" ref="AC40:AC71">+SUM(K40,T40)</f>
        <v>413144</v>
      </c>
      <c r="AD40" s="75">
        <f aca="true" t="shared" si="24" ref="AD40:AD71">+SUM(L40,U40)</f>
        <v>2335585</v>
      </c>
    </row>
    <row r="41" spans="1:30" s="50" customFormat="1" ht="12" customHeight="1">
      <c r="A41" s="53" t="s">
        <v>600</v>
      </c>
      <c r="B41" s="54" t="s">
        <v>629</v>
      </c>
      <c r="C41" s="53" t="s">
        <v>630</v>
      </c>
      <c r="D41" s="75">
        <f t="shared" si="13"/>
        <v>2335769</v>
      </c>
      <c r="E41" s="75">
        <f t="shared" si="14"/>
        <v>658781</v>
      </c>
      <c r="F41" s="75">
        <v>0</v>
      </c>
      <c r="G41" s="75">
        <v>381696</v>
      </c>
      <c r="H41" s="75">
        <v>0</v>
      </c>
      <c r="I41" s="75">
        <v>140344</v>
      </c>
      <c r="J41" s="76">
        <v>0</v>
      </c>
      <c r="K41" s="75">
        <v>136741</v>
      </c>
      <c r="L41" s="75">
        <v>1676988</v>
      </c>
      <c r="M41" s="75">
        <f t="shared" si="15"/>
        <v>84935</v>
      </c>
      <c r="N41" s="75">
        <f t="shared" si="16"/>
        <v>11040</v>
      </c>
      <c r="O41" s="75">
        <v>0</v>
      </c>
      <c r="P41" s="75">
        <v>0</v>
      </c>
      <c r="Q41" s="75">
        <v>0</v>
      </c>
      <c r="R41" s="75">
        <v>11040</v>
      </c>
      <c r="S41" s="76">
        <v>0</v>
      </c>
      <c r="T41" s="75">
        <v>0</v>
      </c>
      <c r="U41" s="75">
        <v>73895</v>
      </c>
      <c r="V41" s="75">
        <f t="shared" si="17"/>
        <v>2420704</v>
      </c>
      <c r="W41" s="75">
        <f t="shared" si="18"/>
        <v>669821</v>
      </c>
      <c r="X41" s="75">
        <f t="shared" si="19"/>
        <v>0</v>
      </c>
      <c r="Y41" s="75">
        <f t="shared" si="20"/>
        <v>381696</v>
      </c>
      <c r="Z41" s="75">
        <f t="shared" si="21"/>
        <v>0</v>
      </c>
      <c r="AA41" s="75">
        <f t="shared" si="22"/>
        <v>151384</v>
      </c>
      <c r="AB41" s="76">
        <v>0</v>
      </c>
      <c r="AC41" s="75">
        <f t="shared" si="23"/>
        <v>136741</v>
      </c>
      <c r="AD41" s="75">
        <f t="shared" si="24"/>
        <v>1750883</v>
      </c>
    </row>
    <row r="42" spans="1:30" s="50" customFormat="1" ht="12" customHeight="1">
      <c r="A42" s="53" t="s">
        <v>597</v>
      </c>
      <c r="B42" s="54" t="s">
        <v>631</v>
      </c>
      <c r="C42" s="53" t="s">
        <v>632</v>
      </c>
      <c r="D42" s="75">
        <f t="shared" si="13"/>
        <v>2510442</v>
      </c>
      <c r="E42" s="75">
        <f t="shared" si="14"/>
        <v>714572</v>
      </c>
      <c r="F42" s="75">
        <v>0</v>
      </c>
      <c r="G42" s="75">
        <v>0</v>
      </c>
      <c r="H42" s="75">
        <v>0</v>
      </c>
      <c r="I42" s="75">
        <v>634804</v>
      </c>
      <c r="J42" s="76">
        <v>0</v>
      </c>
      <c r="K42" s="75">
        <v>79768</v>
      </c>
      <c r="L42" s="75">
        <v>1795870</v>
      </c>
      <c r="M42" s="75">
        <f t="shared" si="15"/>
        <v>143032</v>
      </c>
      <c r="N42" s="75">
        <f t="shared" si="16"/>
        <v>9409</v>
      </c>
      <c r="O42" s="75">
        <v>0</v>
      </c>
      <c r="P42" s="75">
        <v>0</v>
      </c>
      <c r="Q42" s="75">
        <v>0</v>
      </c>
      <c r="R42" s="75">
        <v>9409</v>
      </c>
      <c r="S42" s="76">
        <v>0</v>
      </c>
      <c r="T42" s="75">
        <v>0</v>
      </c>
      <c r="U42" s="75">
        <v>133623</v>
      </c>
      <c r="V42" s="75">
        <f t="shared" si="17"/>
        <v>2653474</v>
      </c>
      <c r="W42" s="75">
        <f t="shared" si="18"/>
        <v>723981</v>
      </c>
      <c r="X42" s="75">
        <f t="shared" si="19"/>
        <v>0</v>
      </c>
      <c r="Y42" s="75">
        <f t="shared" si="20"/>
        <v>0</v>
      </c>
      <c r="Z42" s="75">
        <f t="shared" si="21"/>
        <v>0</v>
      </c>
      <c r="AA42" s="75">
        <f t="shared" si="22"/>
        <v>644213</v>
      </c>
      <c r="AB42" s="76">
        <v>0</v>
      </c>
      <c r="AC42" s="75">
        <f t="shared" si="23"/>
        <v>79768</v>
      </c>
      <c r="AD42" s="75">
        <f t="shared" si="24"/>
        <v>1929493</v>
      </c>
    </row>
    <row r="43" spans="1:30" s="50" customFormat="1" ht="12" customHeight="1">
      <c r="A43" s="53" t="s">
        <v>321</v>
      </c>
      <c r="B43" s="54" t="s">
        <v>411</v>
      </c>
      <c r="C43" s="53" t="s">
        <v>412</v>
      </c>
      <c r="D43" s="75">
        <f t="shared" si="13"/>
        <v>2922583</v>
      </c>
      <c r="E43" s="75">
        <f t="shared" si="14"/>
        <v>1051966</v>
      </c>
      <c r="F43" s="75">
        <v>254797</v>
      </c>
      <c r="G43" s="75">
        <v>60650</v>
      </c>
      <c r="H43" s="75">
        <v>604000</v>
      </c>
      <c r="I43" s="75">
        <v>132357</v>
      </c>
      <c r="J43" s="76">
        <v>0</v>
      </c>
      <c r="K43" s="75">
        <v>162</v>
      </c>
      <c r="L43" s="75">
        <v>1870617</v>
      </c>
      <c r="M43" s="75">
        <f t="shared" si="15"/>
        <v>30633</v>
      </c>
      <c r="N43" s="75">
        <f t="shared" si="16"/>
        <v>10647</v>
      </c>
      <c r="O43" s="75">
        <v>0</v>
      </c>
      <c r="P43" s="75">
        <v>4100</v>
      </c>
      <c r="Q43" s="75">
        <v>0</v>
      </c>
      <c r="R43" s="75">
        <v>6547</v>
      </c>
      <c r="S43" s="76">
        <v>0</v>
      </c>
      <c r="T43" s="75">
        <v>0</v>
      </c>
      <c r="U43" s="75">
        <v>19986</v>
      </c>
      <c r="V43" s="75">
        <f t="shared" si="17"/>
        <v>2953216</v>
      </c>
      <c r="W43" s="75">
        <f t="shared" si="18"/>
        <v>1062613</v>
      </c>
      <c r="X43" s="75">
        <f t="shared" si="19"/>
        <v>254797</v>
      </c>
      <c r="Y43" s="75">
        <f t="shared" si="20"/>
        <v>64750</v>
      </c>
      <c r="Z43" s="75">
        <f t="shared" si="21"/>
        <v>604000</v>
      </c>
      <c r="AA43" s="75">
        <f t="shared" si="22"/>
        <v>138904</v>
      </c>
      <c r="AB43" s="76">
        <v>0</v>
      </c>
      <c r="AC43" s="75">
        <f t="shared" si="23"/>
        <v>162</v>
      </c>
      <c r="AD43" s="75">
        <f t="shared" si="24"/>
        <v>1890603</v>
      </c>
    </row>
    <row r="44" spans="1:30" s="50" customFormat="1" ht="12" customHeight="1">
      <c r="A44" s="53" t="s">
        <v>321</v>
      </c>
      <c r="B44" s="54" t="s">
        <v>413</v>
      </c>
      <c r="C44" s="53" t="s">
        <v>414</v>
      </c>
      <c r="D44" s="75">
        <f t="shared" si="13"/>
        <v>2413963</v>
      </c>
      <c r="E44" s="75">
        <f t="shared" si="14"/>
        <v>14816</v>
      </c>
      <c r="F44" s="75">
        <v>0</v>
      </c>
      <c r="G44" s="75">
        <v>0</v>
      </c>
      <c r="H44" s="75">
        <v>0</v>
      </c>
      <c r="I44" s="75">
        <v>14706</v>
      </c>
      <c r="J44" s="76">
        <v>0</v>
      </c>
      <c r="K44" s="75">
        <v>110</v>
      </c>
      <c r="L44" s="75">
        <v>2399147</v>
      </c>
      <c r="M44" s="75">
        <f t="shared" si="15"/>
        <v>51771</v>
      </c>
      <c r="N44" s="75">
        <f t="shared" si="16"/>
        <v>2012</v>
      </c>
      <c r="O44" s="75">
        <v>0</v>
      </c>
      <c r="P44" s="75">
        <v>0</v>
      </c>
      <c r="Q44" s="75">
        <v>0</v>
      </c>
      <c r="R44" s="75">
        <v>2012</v>
      </c>
      <c r="S44" s="76">
        <v>0</v>
      </c>
      <c r="T44" s="75">
        <v>0</v>
      </c>
      <c r="U44" s="75">
        <v>49759</v>
      </c>
      <c r="V44" s="75">
        <f t="shared" si="17"/>
        <v>2465734</v>
      </c>
      <c r="W44" s="75">
        <f t="shared" si="18"/>
        <v>16828</v>
      </c>
      <c r="X44" s="75">
        <f t="shared" si="19"/>
        <v>0</v>
      </c>
      <c r="Y44" s="75">
        <f t="shared" si="20"/>
        <v>0</v>
      </c>
      <c r="Z44" s="75">
        <f t="shared" si="21"/>
        <v>0</v>
      </c>
      <c r="AA44" s="75">
        <f t="shared" si="22"/>
        <v>16718</v>
      </c>
      <c r="AB44" s="76">
        <v>0</v>
      </c>
      <c r="AC44" s="75">
        <f t="shared" si="23"/>
        <v>110</v>
      </c>
      <c r="AD44" s="75">
        <f t="shared" si="24"/>
        <v>2448906</v>
      </c>
    </row>
    <row r="45" spans="1:30" s="50" customFormat="1" ht="12" customHeight="1">
      <c r="A45" s="53" t="s">
        <v>609</v>
      </c>
      <c r="B45" s="54" t="s">
        <v>633</v>
      </c>
      <c r="C45" s="53" t="s">
        <v>634</v>
      </c>
      <c r="D45" s="75">
        <f t="shared" si="13"/>
        <v>995033</v>
      </c>
      <c r="E45" s="75">
        <f t="shared" si="14"/>
        <v>268863</v>
      </c>
      <c r="F45" s="75">
        <v>0</v>
      </c>
      <c r="G45" s="75">
        <v>90000</v>
      </c>
      <c r="H45" s="75">
        <v>0</v>
      </c>
      <c r="I45" s="75">
        <v>127096</v>
      </c>
      <c r="J45" s="76">
        <v>0</v>
      </c>
      <c r="K45" s="75">
        <v>51767</v>
      </c>
      <c r="L45" s="75">
        <v>726170</v>
      </c>
      <c r="M45" s="75">
        <f t="shared" si="15"/>
        <v>18418</v>
      </c>
      <c r="N45" s="75">
        <f t="shared" si="16"/>
        <v>1851</v>
      </c>
      <c r="O45" s="75">
        <v>0</v>
      </c>
      <c r="P45" s="75">
        <v>0</v>
      </c>
      <c r="Q45" s="75">
        <v>0</v>
      </c>
      <c r="R45" s="75">
        <v>1851</v>
      </c>
      <c r="S45" s="76">
        <v>0</v>
      </c>
      <c r="T45" s="75">
        <v>0</v>
      </c>
      <c r="U45" s="75">
        <v>16567</v>
      </c>
      <c r="V45" s="75">
        <f t="shared" si="17"/>
        <v>1013451</v>
      </c>
      <c r="W45" s="75">
        <f t="shared" si="18"/>
        <v>270714</v>
      </c>
      <c r="X45" s="75">
        <f t="shared" si="19"/>
        <v>0</v>
      </c>
      <c r="Y45" s="75">
        <f t="shared" si="20"/>
        <v>90000</v>
      </c>
      <c r="Z45" s="75">
        <f t="shared" si="21"/>
        <v>0</v>
      </c>
      <c r="AA45" s="75">
        <f t="shared" si="22"/>
        <v>128947</v>
      </c>
      <c r="AB45" s="76">
        <v>0</v>
      </c>
      <c r="AC45" s="75">
        <f t="shared" si="23"/>
        <v>51767</v>
      </c>
      <c r="AD45" s="75">
        <f t="shared" si="24"/>
        <v>742737</v>
      </c>
    </row>
    <row r="46" spans="1:30" s="50" customFormat="1" ht="12" customHeight="1">
      <c r="A46" s="53" t="s">
        <v>609</v>
      </c>
      <c r="B46" s="54" t="s">
        <v>635</v>
      </c>
      <c r="C46" s="53" t="s">
        <v>636</v>
      </c>
      <c r="D46" s="75">
        <f t="shared" si="13"/>
        <v>928431</v>
      </c>
      <c r="E46" s="75">
        <f t="shared" si="14"/>
        <v>426311</v>
      </c>
      <c r="F46" s="75">
        <v>0</v>
      </c>
      <c r="G46" s="75">
        <v>219298</v>
      </c>
      <c r="H46" s="75">
        <v>0</v>
      </c>
      <c r="I46" s="75">
        <v>154374</v>
      </c>
      <c r="J46" s="76">
        <v>0</v>
      </c>
      <c r="K46" s="75">
        <v>52639</v>
      </c>
      <c r="L46" s="75">
        <v>502120</v>
      </c>
      <c r="M46" s="75">
        <f t="shared" si="15"/>
        <v>21627</v>
      </c>
      <c r="N46" s="75">
        <f t="shared" si="16"/>
        <v>2565</v>
      </c>
      <c r="O46" s="75">
        <v>0</v>
      </c>
      <c r="P46" s="75">
        <v>0</v>
      </c>
      <c r="Q46" s="75">
        <v>0</v>
      </c>
      <c r="R46" s="75">
        <v>2565</v>
      </c>
      <c r="S46" s="76">
        <v>0</v>
      </c>
      <c r="T46" s="75">
        <v>0</v>
      </c>
      <c r="U46" s="75">
        <v>19062</v>
      </c>
      <c r="V46" s="75">
        <f t="shared" si="17"/>
        <v>950058</v>
      </c>
      <c r="W46" s="75">
        <f t="shared" si="18"/>
        <v>428876</v>
      </c>
      <c r="X46" s="75">
        <f t="shared" si="19"/>
        <v>0</v>
      </c>
      <c r="Y46" s="75">
        <f t="shared" si="20"/>
        <v>219298</v>
      </c>
      <c r="Z46" s="75">
        <f t="shared" si="21"/>
        <v>0</v>
      </c>
      <c r="AA46" s="75">
        <f t="shared" si="22"/>
        <v>156939</v>
      </c>
      <c r="AB46" s="76">
        <v>0</v>
      </c>
      <c r="AC46" s="75">
        <f t="shared" si="23"/>
        <v>52639</v>
      </c>
      <c r="AD46" s="75">
        <f t="shared" si="24"/>
        <v>521182</v>
      </c>
    </row>
    <row r="47" spans="1:30" s="50" customFormat="1" ht="12" customHeight="1">
      <c r="A47" s="53" t="s">
        <v>321</v>
      </c>
      <c r="B47" s="54" t="s">
        <v>419</v>
      </c>
      <c r="C47" s="53" t="s">
        <v>420</v>
      </c>
      <c r="D47" s="75">
        <f t="shared" si="13"/>
        <v>1005653</v>
      </c>
      <c r="E47" s="75">
        <f t="shared" si="14"/>
        <v>438944</v>
      </c>
      <c r="F47" s="75">
        <v>0</v>
      </c>
      <c r="G47" s="75">
        <v>154050</v>
      </c>
      <c r="H47" s="75">
        <v>0</v>
      </c>
      <c r="I47" s="75">
        <v>0</v>
      </c>
      <c r="J47" s="76">
        <v>0</v>
      </c>
      <c r="K47" s="75">
        <v>284894</v>
      </c>
      <c r="L47" s="75">
        <v>566709</v>
      </c>
      <c r="M47" s="75">
        <f t="shared" si="15"/>
        <v>14544</v>
      </c>
      <c r="N47" s="75">
        <f t="shared" si="16"/>
        <v>1884</v>
      </c>
      <c r="O47" s="75">
        <v>0</v>
      </c>
      <c r="P47" s="75">
        <v>0</v>
      </c>
      <c r="Q47" s="75">
        <v>0</v>
      </c>
      <c r="R47" s="75">
        <v>0</v>
      </c>
      <c r="S47" s="76">
        <v>0</v>
      </c>
      <c r="T47" s="75">
        <v>1884</v>
      </c>
      <c r="U47" s="75">
        <v>12660</v>
      </c>
      <c r="V47" s="75">
        <f t="shared" si="17"/>
        <v>1020197</v>
      </c>
      <c r="W47" s="75">
        <f t="shared" si="18"/>
        <v>440828</v>
      </c>
      <c r="X47" s="75">
        <f t="shared" si="19"/>
        <v>0</v>
      </c>
      <c r="Y47" s="75">
        <f t="shared" si="20"/>
        <v>154050</v>
      </c>
      <c r="Z47" s="75">
        <f t="shared" si="21"/>
        <v>0</v>
      </c>
      <c r="AA47" s="75">
        <f t="shared" si="22"/>
        <v>0</v>
      </c>
      <c r="AB47" s="76">
        <v>0</v>
      </c>
      <c r="AC47" s="75">
        <f t="shared" si="23"/>
        <v>286778</v>
      </c>
      <c r="AD47" s="75">
        <f t="shared" si="24"/>
        <v>579369</v>
      </c>
    </row>
    <row r="48" spans="1:30" s="50" customFormat="1" ht="12" customHeight="1">
      <c r="A48" s="53" t="s">
        <v>321</v>
      </c>
      <c r="B48" s="54" t="s">
        <v>421</v>
      </c>
      <c r="C48" s="53" t="s">
        <v>422</v>
      </c>
      <c r="D48" s="75">
        <f t="shared" si="13"/>
        <v>1211665</v>
      </c>
      <c r="E48" s="75">
        <f t="shared" si="14"/>
        <v>414375</v>
      </c>
      <c r="F48" s="75">
        <v>0</v>
      </c>
      <c r="G48" s="75">
        <v>243807</v>
      </c>
      <c r="H48" s="75">
        <v>0</v>
      </c>
      <c r="I48" s="75">
        <v>170568</v>
      </c>
      <c r="J48" s="76">
        <v>0</v>
      </c>
      <c r="K48" s="75">
        <v>0</v>
      </c>
      <c r="L48" s="75">
        <v>797290</v>
      </c>
      <c r="M48" s="75">
        <f t="shared" si="15"/>
        <v>60205</v>
      </c>
      <c r="N48" s="75">
        <f t="shared" si="16"/>
        <v>16147</v>
      </c>
      <c r="O48" s="75">
        <v>0</v>
      </c>
      <c r="P48" s="75">
        <v>13968</v>
      </c>
      <c r="Q48" s="75">
        <v>0</v>
      </c>
      <c r="R48" s="75">
        <v>2179</v>
      </c>
      <c r="S48" s="76">
        <v>0</v>
      </c>
      <c r="T48" s="75">
        <v>0</v>
      </c>
      <c r="U48" s="75">
        <v>44058</v>
      </c>
      <c r="V48" s="75">
        <f t="shared" si="17"/>
        <v>1271870</v>
      </c>
      <c r="W48" s="75">
        <f t="shared" si="18"/>
        <v>430522</v>
      </c>
      <c r="X48" s="75">
        <f t="shared" si="19"/>
        <v>0</v>
      </c>
      <c r="Y48" s="75">
        <f t="shared" si="20"/>
        <v>257775</v>
      </c>
      <c r="Z48" s="75">
        <f t="shared" si="21"/>
        <v>0</v>
      </c>
      <c r="AA48" s="75">
        <f t="shared" si="22"/>
        <v>172747</v>
      </c>
      <c r="AB48" s="76">
        <v>0</v>
      </c>
      <c r="AC48" s="75">
        <f t="shared" si="23"/>
        <v>0</v>
      </c>
      <c r="AD48" s="75">
        <f t="shared" si="24"/>
        <v>841348</v>
      </c>
    </row>
    <row r="49" spans="1:30" s="50" customFormat="1" ht="12" customHeight="1">
      <c r="A49" s="53" t="s">
        <v>600</v>
      </c>
      <c r="B49" s="54" t="s">
        <v>637</v>
      </c>
      <c r="C49" s="53" t="s">
        <v>638</v>
      </c>
      <c r="D49" s="75">
        <f t="shared" si="13"/>
        <v>698865</v>
      </c>
      <c r="E49" s="75">
        <f t="shared" si="14"/>
        <v>253479</v>
      </c>
      <c r="F49" s="75">
        <v>0</v>
      </c>
      <c r="G49" s="75">
        <v>120890</v>
      </c>
      <c r="H49" s="75">
        <v>0</v>
      </c>
      <c r="I49" s="75">
        <v>132589</v>
      </c>
      <c r="J49" s="76">
        <v>0</v>
      </c>
      <c r="K49" s="75">
        <v>0</v>
      </c>
      <c r="L49" s="75">
        <v>445386</v>
      </c>
      <c r="M49" s="75">
        <f t="shared" si="15"/>
        <v>20082</v>
      </c>
      <c r="N49" s="75">
        <f t="shared" si="16"/>
        <v>2174</v>
      </c>
      <c r="O49" s="75">
        <v>0</v>
      </c>
      <c r="P49" s="75">
        <v>0</v>
      </c>
      <c r="Q49" s="75">
        <v>0</v>
      </c>
      <c r="R49" s="75">
        <v>2174</v>
      </c>
      <c r="S49" s="76">
        <v>0</v>
      </c>
      <c r="T49" s="75">
        <v>0</v>
      </c>
      <c r="U49" s="75">
        <v>17908</v>
      </c>
      <c r="V49" s="75">
        <f t="shared" si="17"/>
        <v>718947</v>
      </c>
      <c r="W49" s="75">
        <f t="shared" si="18"/>
        <v>255653</v>
      </c>
      <c r="X49" s="75">
        <f t="shared" si="19"/>
        <v>0</v>
      </c>
      <c r="Y49" s="75">
        <f t="shared" si="20"/>
        <v>120890</v>
      </c>
      <c r="Z49" s="75">
        <f t="shared" si="21"/>
        <v>0</v>
      </c>
      <c r="AA49" s="75">
        <f t="shared" si="22"/>
        <v>134763</v>
      </c>
      <c r="AB49" s="76">
        <v>0</v>
      </c>
      <c r="AC49" s="75">
        <f t="shared" si="23"/>
        <v>0</v>
      </c>
      <c r="AD49" s="75">
        <f t="shared" si="24"/>
        <v>463294</v>
      </c>
    </row>
    <row r="50" spans="1:30" s="50" customFormat="1" ht="12" customHeight="1">
      <c r="A50" s="53" t="s">
        <v>639</v>
      </c>
      <c r="B50" s="54" t="s">
        <v>640</v>
      </c>
      <c r="C50" s="53" t="s">
        <v>641</v>
      </c>
      <c r="D50" s="75">
        <f t="shared" si="13"/>
        <v>1323617</v>
      </c>
      <c r="E50" s="75">
        <f t="shared" si="14"/>
        <v>20617</v>
      </c>
      <c r="F50" s="75">
        <v>0</v>
      </c>
      <c r="G50" s="75">
        <v>258</v>
      </c>
      <c r="H50" s="75">
        <v>0</v>
      </c>
      <c r="I50" s="75">
        <v>20359</v>
      </c>
      <c r="J50" s="76">
        <v>0</v>
      </c>
      <c r="K50" s="75">
        <v>0</v>
      </c>
      <c r="L50" s="75">
        <v>1303000</v>
      </c>
      <c r="M50" s="75">
        <f t="shared" si="15"/>
        <v>46749</v>
      </c>
      <c r="N50" s="75">
        <f t="shared" si="16"/>
        <v>1260</v>
      </c>
      <c r="O50" s="75">
        <v>0</v>
      </c>
      <c r="P50" s="75">
        <v>0</v>
      </c>
      <c r="Q50" s="75">
        <v>0</v>
      </c>
      <c r="R50" s="75">
        <v>1260</v>
      </c>
      <c r="S50" s="76">
        <v>0</v>
      </c>
      <c r="T50" s="75">
        <v>0</v>
      </c>
      <c r="U50" s="75">
        <v>45489</v>
      </c>
      <c r="V50" s="75">
        <f t="shared" si="17"/>
        <v>1370366</v>
      </c>
      <c r="W50" s="75">
        <f t="shared" si="18"/>
        <v>21877</v>
      </c>
      <c r="X50" s="75">
        <f t="shared" si="19"/>
        <v>0</v>
      </c>
      <c r="Y50" s="75">
        <f t="shared" si="20"/>
        <v>258</v>
      </c>
      <c r="Z50" s="75">
        <f t="shared" si="21"/>
        <v>0</v>
      </c>
      <c r="AA50" s="75">
        <f t="shared" si="22"/>
        <v>21619</v>
      </c>
      <c r="AB50" s="76">
        <v>0</v>
      </c>
      <c r="AC50" s="75">
        <f t="shared" si="23"/>
        <v>0</v>
      </c>
      <c r="AD50" s="75">
        <f t="shared" si="24"/>
        <v>1348489</v>
      </c>
    </row>
    <row r="51" spans="1:30" s="50" customFormat="1" ht="12" customHeight="1">
      <c r="A51" s="53" t="s">
        <v>600</v>
      </c>
      <c r="B51" s="54" t="s">
        <v>642</v>
      </c>
      <c r="C51" s="53" t="s">
        <v>643</v>
      </c>
      <c r="D51" s="75">
        <f t="shared" si="13"/>
        <v>1000845</v>
      </c>
      <c r="E51" s="75">
        <f t="shared" si="14"/>
        <v>262036</v>
      </c>
      <c r="F51" s="75">
        <v>0</v>
      </c>
      <c r="G51" s="75">
        <v>135994</v>
      </c>
      <c r="H51" s="75">
        <v>0</v>
      </c>
      <c r="I51" s="75">
        <v>83248</v>
      </c>
      <c r="J51" s="76">
        <v>0</v>
      </c>
      <c r="K51" s="75">
        <v>42794</v>
      </c>
      <c r="L51" s="75">
        <v>738809</v>
      </c>
      <c r="M51" s="75">
        <f t="shared" si="15"/>
        <v>31044</v>
      </c>
      <c r="N51" s="75">
        <f t="shared" si="16"/>
        <v>7850</v>
      </c>
      <c r="O51" s="75">
        <v>0</v>
      </c>
      <c r="P51" s="75">
        <v>4000</v>
      </c>
      <c r="Q51" s="75">
        <v>0</v>
      </c>
      <c r="R51" s="75">
        <v>3850</v>
      </c>
      <c r="S51" s="76">
        <v>0</v>
      </c>
      <c r="T51" s="75">
        <v>0</v>
      </c>
      <c r="U51" s="75">
        <v>23194</v>
      </c>
      <c r="V51" s="75">
        <f t="shared" si="17"/>
        <v>1031889</v>
      </c>
      <c r="W51" s="75">
        <f t="shared" si="18"/>
        <v>269886</v>
      </c>
      <c r="X51" s="75">
        <f t="shared" si="19"/>
        <v>0</v>
      </c>
      <c r="Y51" s="75">
        <f t="shared" si="20"/>
        <v>139994</v>
      </c>
      <c r="Z51" s="75">
        <f t="shared" si="21"/>
        <v>0</v>
      </c>
      <c r="AA51" s="75">
        <f t="shared" si="22"/>
        <v>87098</v>
      </c>
      <c r="AB51" s="76">
        <v>0</v>
      </c>
      <c r="AC51" s="75">
        <f t="shared" si="23"/>
        <v>42794</v>
      </c>
      <c r="AD51" s="75">
        <f t="shared" si="24"/>
        <v>762003</v>
      </c>
    </row>
    <row r="52" spans="1:30" s="50" customFormat="1" ht="12" customHeight="1">
      <c r="A52" s="53" t="s">
        <v>597</v>
      </c>
      <c r="B52" s="54" t="s">
        <v>644</v>
      </c>
      <c r="C52" s="53" t="s">
        <v>645</v>
      </c>
      <c r="D52" s="75">
        <f t="shared" si="13"/>
        <v>1857035</v>
      </c>
      <c r="E52" s="75">
        <f t="shared" si="14"/>
        <v>726295</v>
      </c>
      <c r="F52" s="75">
        <v>0</v>
      </c>
      <c r="G52" s="75">
        <v>181544</v>
      </c>
      <c r="H52" s="75">
        <v>0</v>
      </c>
      <c r="I52" s="75">
        <v>544751</v>
      </c>
      <c r="J52" s="76">
        <v>0</v>
      </c>
      <c r="K52" s="75">
        <v>0</v>
      </c>
      <c r="L52" s="75">
        <v>1130740</v>
      </c>
      <c r="M52" s="75">
        <f t="shared" si="15"/>
        <v>18998</v>
      </c>
      <c r="N52" s="75">
        <f t="shared" si="16"/>
        <v>7615</v>
      </c>
      <c r="O52" s="75">
        <v>0</v>
      </c>
      <c r="P52" s="75">
        <v>2661</v>
      </c>
      <c r="Q52" s="75">
        <v>0</v>
      </c>
      <c r="R52" s="75">
        <v>4954</v>
      </c>
      <c r="S52" s="76">
        <v>0</v>
      </c>
      <c r="T52" s="75">
        <v>0</v>
      </c>
      <c r="U52" s="75">
        <v>11383</v>
      </c>
      <c r="V52" s="75">
        <f t="shared" si="17"/>
        <v>1876033</v>
      </c>
      <c r="W52" s="75">
        <f t="shared" si="18"/>
        <v>733910</v>
      </c>
      <c r="X52" s="75">
        <f t="shared" si="19"/>
        <v>0</v>
      </c>
      <c r="Y52" s="75">
        <f t="shared" si="20"/>
        <v>184205</v>
      </c>
      <c r="Z52" s="75">
        <f t="shared" si="21"/>
        <v>0</v>
      </c>
      <c r="AA52" s="75">
        <f t="shared" si="22"/>
        <v>549705</v>
      </c>
      <c r="AB52" s="76">
        <v>0</v>
      </c>
      <c r="AC52" s="75">
        <f t="shared" si="23"/>
        <v>0</v>
      </c>
      <c r="AD52" s="75">
        <f t="shared" si="24"/>
        <v>1142123</v>
      </c>
    </row>
    <row r="53" spans="1:30" s="50" customFormat="1" ht="12" customHeight="1">
      <c r="A53" s="53" t="s">
        <v>600</v>
      </c>
      <c r="B53" s="54" t="s">
        <v>646</v>
      </c>
      <c r="C53" s="53" t="s">
        <v>647</v>
      </c>
      <c r="D53" s="75">
        <f t="shared" si="13"/>
        <v>1339233</v>
      </c>
      <c r="E53" s="75">
        <f t="shared" si="14"/>
        <v>299387</v>
      </c>
      <c r="F53" s="75">
        <v>0</v>
      </c>
      <c r="G53" s="75">
        <v>0</v>
      </c>
      <c r="H53" s="75">
        <v>0</v>
      </c>
      <c r="I53" s="75">
        <v>269337</v>
      </c>
      <c r="J53" s="76">
        <v>0</v>
      </c>
      <c r="K53" s="75">
        <v>30050</v>
      </c>
      <c r="L53" s="75">
        <v>1039846</v>
      </c>
      <c r="M53" s="75">
        <f t="shared" si="15"/>
        <v>153221</v>
      </c>
      <c r="N53" s="75">
        <f t="shared" si="16"/>
        <v>6227</v>
      </c>
      <c r="O53" s="75">
        <v>0</v>
      </c>
      <c r="P53" s="75">
        <v>0</v>
      </c>
      <c r="Q53" s="75">
        <v>0</v>
      </c>
      <c r="R53" s="75">
        <v>6227</v>
      </c>
      <c r="S53" s="76">
        <v>0</v>
      </c>
      <c r="T53" s="75">
        <v>0</v>
      </c>
      <c r="U53" s="75">
        <v>146994</v>
      </c>
      <c r="V53" s="75">
        <f t="shared" si="17"/>
        <v>1492454</v>
      </c>
      <c r="W53" s="75">
        <f t="shared" si="18"/>
        <v>305614</v>
      </c>
      <c r="X53" s="75">
        <f t="shared" si="19"/>
        <v>0</v>
      </c>
      <c r="Y53" s="75">
        <f t="shared" si="20"/>
        <v>0</v>
      </c>
      <c r="Z53" s="75">
        <f t="shared" si="21"/>
        <v>0</v>
      </c>
      <c r="AA53" s="75">
        <f t="shared" si="22"/>
        <v>275564</v>
      </c>
      <c r="AB53" s="76">
        <v>0</v>
      </c>
      <c r="AC53" s="75">
        <f t="shared" si="23"/>
        <v>30050</v>
      </c>
      <c r="AD53" s="75">
        <f t="shared" si="24"/>
        <v>1186840</v>
      </c>
    </row>
    <row r="54" spans="1:30" s="50" customFormat="1" ht="12" customHeight="1">
      <c r="A54" s="53" t="s">
        <v>597</v>
      </c>
      <c r="B54" s="54" t="s">
        <v>648</v>
      </c>
      <c r="C54" s="53" t="s">
        <v>649</v>
      </c>
      <c r="D54" s="75">
        <f t="shared" si="13"/>
        <v>848613</v>
      </c>
      <c r="E54" s="75">
        <f t="shared" si="14"/>
        <v>341646</v>
      </c>
      <c r="F54" s="75">
        <v>0</v>
      </c>
      <c r="G54" s="75">
        <v>72000</v>
      </c>
      <c r="H54" s="75">
        <v>0</v>
      </c>
      <c r="I54" s="75">
        <v>237511</v>
      </c>
      <c r="J54" s="76">
        <v>0</v>
      </c>
      <c r="K54" s="75">
        <v>32135</v>
      </c>
      <c r="L54" s="75">
        <v>506967</v>
      </c>
      <c r="M54" s="75">
        <f t="shared" si="15"/>
        <v>26147</v>
      </c>
      <c r="N54" s="75">
        <f t="shared" si="16"/>
        <v>6868</v>
      </c>
      <c r="O54" s="75">
        <v>0</v>
      </c>
      <c r="P54" s="75">
        <v>0</v>
      </c>
      <c r="Q54" s="75">
        <v>0</v>
      </c>
      <c r="R54" s="75">
        <v>6868</v>
      </c>
      <c r="S54" s="76">
        <v>0</v>
      </c>
      <c r="T54" s="75">
        <v>0</v>
      </c>
      <c r="U54" s="75">
        <v>19279</v>
      </c>
      <c r="V54" s="75">
        <f t="shared" si="17"/>
        <v>874760</v>
      </c>
      <c r="W54" s="75">
        <f t="shared" si="18"/>
        <v>348514</v>
      </c>
      <c r="X54" s="75">
        <f t="shared" si="19"/>
        <v>0</v>
      </c>
      <c r="Y54" s="75">
        <f t="shared" si="20"/>
        <v>72000</v>
      </c>
      <c r="Z54" s="75">
        <f t="shared" si="21"/>
        <v>0</v>
      </c>
      <c r="AA54" s="75">
        <f t="shared" si="22"/>
        <v>244379</v>
      </c>
      <c r="AB54" s="76">
        <v>0</v>
      </c>
      <c r="AC54" s="75">
        <f t="shared" si="23"/>
        <v>32135</v>
      </c>
      <c r="AD54" s="75">
        <f t="shared" si="24"/>
        <v>526246</v>
      </c>
    </row>
    <row r="55" spans="1:30" s="50" customFormat="1" ht="12" customHeight="1">
      <c r="A55" s="53" t="s">
        <v>321</v>
      </c>
      <c r="B55" s="54" t="s">
        <v>435</v>
      </c>
      <c r="C55" s="53" t="s">
        <v>436</v>
      </c>
      <c r="D55" s="75">
        <f t="shared" si="13"/>
        <v>1116304</v>
      </c>
      <c r="E55" s="75">
        <f t="shared" si="14"/>
        <v>257231</v>
      </c>
      <c r="F55" s="75">
        <v>0</v>
      </c>
      <c r="G55" s="75">
        <v>4007</v>
      </c>
      <c r="H55" s="75">
        <v>0</v>
      </c>
      <c r="I55" s="75">
        <v>253144</v>
      </c>
      <c r="J55" s="76">
        <v>0</v>
      </c>
      <c r="K55" s="75">
        <v>80</v>
      </c>
      <c r="L55" s="75">
        <v>859073</v>
      </c>
      <c r="M55" s="75">
        <f t="shared" si="15"/>
        <v>192769</v>
      </c>
      <c r="N55" s="75">
        <f t="shared" si="16"/>
        <v>8599</v>
      </c>
      <c r="O55" s="75">
        <v>0</v>
      </c>
      <c r="P55" s="75">
        <v>0</v>
      </c>
      <c r="Q55" s="75">
        <v>0</v>
      </c>
      <c r="R55" s="75">
        <v>8569</v>
      </c>
      <c r="S55" s="76">
        <v>0</v>
      </c>
      <c r="T55" s="75">
        <v>30</v>
      </c>
      <c r="U55" s="75">
        <v>184170</v>
      </c>
      <c r="V55" s="75">
        <f t="shared" si="17"/>
        <v>1309073</v>
      </c>
      <c r="W55" s="75">
        <f t="shared" si="18"/>
        <v>265830</v>
      </c>
      <c r="X55" s="75">
        <f t="shared" si="19"/>
        <v>0</v>
      </c>
      <c r="Y55" s="75">
        <f t="shared" si="20"/>
        <v>4007</v>
      </c>
      <c r="Z55" s="75">
        <f t="shared" si="21"/>
        <v>0</v>
      </c>
      <c r="AA55" s="75">
        <f t="shared" si="22"/>
        <v>261713</v>
      </c>
      <c r="AB55" s="76">
        <v>0</v>
      </c>
      <c r="AC55" s="75">
        <f t="shared" si="23"/>
        <v>110</v>
      </c>
      <c r="AD55" s="75">
        <f t="shared" si="24"/>
        <v>1043243</v>
      </c>
    </row>
    <row r="56" spans="1:30" s="50" customFormat="1" ht="12" customHeight="1">
      <c r="A56" s="53" t="s">
        <v>321</v>
      </c>
      <c r="B56" s="54" t="s">
        <v>437</v>
      </c>
      <c r="C56" s="53" t="s">
        <v>438</v>
      </c>
      <c r="D56" s="75">
        <f t="shared" si="13"/>
        <v>3182752</v>
      </c>
      <c r="E56" s="75">
        <f t="shared" si="14"/>
        <v>760136</v>
      </c>
      <c r="F56" s="75">
        <v>0</v>
      </c>
      <c r="G56" s="75">
        <v>432698</v>
      </c>
      <c r="H56" s="75">
        <v>0</v>
      </c>
      <c r="I56" s="75">
        <v>326650</v>
      </c>
      <c r="J56" s="76">
        <v>0</v>
      </c>
      <c r="K56" s="75">
        <v>788</v>
      </c>
      <c r="L56" s="75">
        <v>2422616</v>
      </c>
      <c r="M56" s="75">
        <f t="shared" si="15"/>
        <v>40667</v>
      </c>
      <c r="N56" s="75">
        <f t="shared" si="16"/>
        <v>864</v>
      </c>
      <c r="O56" s="75">
        <v>0</v>
      </c>
      <c r="P56" s="75">
        <v>0</v>
      </c>
      <c r="Q56" s="75">
        <v>0</v>
      </c>
      <c r="R56" s="75">
        <v>864</v>
      </c>
      <c r="S56" s="76">
        <v>0</v>
      </c>
      <c r="T56" s="75">
        <v>0</v>
      </c>
      <c r="U56" s="75">
        <v>39803</v>
      </c>
      <c r="V56" s="75">
        <f t="shared" si="17"/>
        <v>3223419</v>
      </c>
      <c r="W56" s="75">
        <f t="shared" si="18"/>
        <v>761000</v>
      </c>
      <c r="X56" s="75">
        <f t="shared" si="19"/>
        <v>0</v>
      </c>
      <c r="Y56" s="75">
        <f t="shared" si="20"/>
        <v>432698</v>
      </c>
      <c r="Z56" s="75">
        <f t="shared" si="21"/>
        <v>0</v>
      </c>
      <c r="AA56" s="75">
        <f t="shared" si="22"/>
        <v>327514</v>
      </c>
      <c r="AB56" s="76">
        <v>0</v>
      </c>
      <c r="AC56" s="75">
        <f t="shared" si="23"/>
        <v>788</v>
      </c>
      <c r="AD56" s="75">
        <f t="shared" si="24"/>
        <v>2462419</v>
      </c>
    </row>
    <row r="57" spans="1:30" s="50" customFormat="1" ht="12" customHeight="1">
      <c r="A57" s="53" t="s">
        <v>600</v>
      </c>
      <c r="B57" s="54" t="s">
        <v>650</v>
      </c>
      <c r="C57" s="53" t="s">
        <v>651</v>
      </c>
      <c r="D57" s="75">
        <f t="shared" si="13"/>
        <v>614691</v>
      </c>
      <c r="E57" s="75">
        <f t="shared" si="14"/>
        <v>310295</v>
      </c>
      <c r="F57" s="75">
        <v>0</v>
      </c>
      <c r="G57" s="75">
        <v>126905</v>
      </c>
      <c r="H57" s="75">
        <v>0</v>
      </c>
      <c r="I57" s="75">
        <v>112755</v>
      </c>
      <c r="J57" s="76">
        <v>0</v>
      </c>
      <c r="K57" s="75">
        <v>70635</v>
      </c>
      <c r="L57" s="75">
        <v>304396</v>
      </c>
      <c r="M57" s="75">
        <f t="shared" si="15"/>
        <v>62281</v>
      </c>
      <c r="N57" s="75">
        <f t="shared" si="16"/>
        <v>2982</v>
      </c>
      <c r="O57" s="75">
        <v>0</v>
      </c>
      <c r="P57" s="75">
        <v>1746</v>
      </c>
      <c r="Q57" s="75">
        <v>0</v>
      </c>
      <c r="R57" s="75">
        <v>1236</v>
      </c>
      <c r="S57" s="76">
        <v>0</v>
      </c>
      <c r="T57" s="75">
        <v>0</v>
      </c>
      <c r="U57" s="75">
        <v>59299</v>
      </c>
      <c r="V57" s="75">
        <f t="shared" si="17"/>
        <v>676972</v>
      </c>
      <c r="W57" s="75">
        <f t="shared" si="18"/>
        <v>313277</v>
      </c>
      <c r="X57" s="75">
        <f t="shared" si="19"/>
        <v>0</v>
      </c>
      <c r="Y57" s="75">
        <f t="shared" si="20"/>
        <v>128651</v>
      </c>
      <c r="Z57" s="75">
        <f t="shared" si="21"/>
        <v>0</v>
      </c>
      <c r="AA57" s="75">
        <f t="shared" si="22"/>
        <v>113991</v>
      </c>
      <c r="AB57" s="76">
        <v>0</v>
      </c>
      <c r="AC57" s="75">
        <f t="shared" si="23"/>
        <v>70635</v>
      </c>
      <c r="AD57" s="75">
        <f t="shared" si="24"/>
        <v>363695</v>
      </c>
    </row>
    <row r="58" spans="1:30" s="50" customFormat="1" ht="12" customHeight="1">
      <c r="A58" s="53" t="s">
        <v>321</v>
      </c>
      <c r="B58" s="54" t="s">
        <v>441</v>
      </c>
      <c r="C58" s="53" t="s">
        <v>442</v>
      </c>
      <c r="D58" s="75">
        <f t="shared" si="13"/>
        <v>237394</v>
      </c>
      <c r="E58" s="75">
        <f t="shared" si="14"/>
        <v>82271</v>
      </c>
      <c r="F58" s="75">
        <v>0</v>
      </c>
      <c r="G58" s="75">
        <v>67404</v>
      </c>
      <c r="H58" s="75">
        <v>0</v>
      </c>
      <c r="I58" s="75">
        <v>14827</v>
      </c>
      <c r="J58" s="76">
        <v>0</v>
      </c>
      <c r="K58" s="75">
        <v>40</v>
      </c>
      <c r="L58" s="75">
        <v>155123</v>
      </c>
      <c r="M58" s="75">
        <f t="shared" si="15"/>
        <v>33297</v>
      </c>
      <c r="N58" s="75">
        <f t="shared" si="16"/>
        <v>4156</v>
      </c>
      <c r="O58" s="75">
        <v>0</v>
      </c>
      <c r="P58" s="75">
        <v>1494</v>
      </c>
      <c r="Q58" s="75">
        <v>0</v>
      </c>
      <c r="R58" s="75">
        <v>2612</v>
      </c>
      <c r="S58" s="76">
        <v>0</v>
      </c>
      <c r="T58" s="75">
        <v>50</v>
      </c>
      <c r="U58" s="75">
        <v>29141</v>
      </c>
      <c r="V58" s="75">
        <f t="shared" si="17"/>
        <v>270691</v>
      </c>
      <c r="W58" s="75">
        <f t="shared" si="18"/>
        <v>86427</v>
      </c>
      <c r="X58" s="75">
        <f t="shared" si="19"/>
        <v>0</v>
      </c>
      <c r="Y58" s="75">
        <f t="shared" si="20"/>
        <v>68898</v>
      </c>
      <c r="Z58" s="75">
        <f t="shared" si="21"/>
        <v>0</v>
      </c>
      <c r="AA58" s="75">
        <f t="shared" si="22"/>
        <v>17439</v>
      </c>
      <c r="AB58" s="76">
        <v>0</v>
      </c>
      <c r="AC58" s="75">
        <f t="shared" si="23"/>
        <v>90</v>
      </c>
      <c r="AD58" s="75">
        <f t="shared" si="24"/>
        <v>184264</v>
      </c>
    </row>
    <row r="59" spans="1:30" s="50" customFormat="1" ht="12" customHeight="1">
      <c r="A59" s="53" t="s">
        <v>321</v>
      </c>
      <c r="B59" s="54" t="s">
        <v>443</v>
      </c>
      <c r="C59" s="53" t="s">
        <v>444</v>
      </c>
      <c r="D59" s="75">
        <f t="shared" si="13"/>
        <v>35046</v>
      </c>
      <c r="E59" s="75">
        <f t="shared" si="14"/>
        <v>25496</v>
      </c>
      <c r="F59" s="75">
        <v>0</v>
      </c>
      <c r="G59" s="75">
        <v>22000</v>
      </c>
      <c r="H59" s="75">
        <v>0</v>
      </c>
      <c r="I59" s="75">
        <v>3496</v>
      </c>
      <c r="J59" s="76">
        <v>0</v>
      </c>
      <c r="K59" s="75">
        <v>0</v>
      </c>
      <c r="L59" s="75">
        <v>9550</v>
      </c>
      <c r="M59" s="75">
        <f t="shared" si="15"/>
        <v>21189</v>
      </c>
      <c r="N59" s="75">
        <f t="shared" si="16"/>
        <v>14793</v>
      </c>
      <c r="O59" s="75">
        <v>0</v>
      </c>
      <c r="P59" s="75">
        <v>13000</v>
      </c>
      <c r="Q59" s="75">
        <v>0</v>
      </c>
      <c r="R59" s="75">
        <v>1793</v>
      </c>
      <c r="S59" s="76">
        <v>0</v>
      </c>
      <c r="T59" s="75">
        <v>0</v>
      </c>
      <c r="U59" s="75">
        <v>6396</v>
      </c>
      <c r="V59" s="75">
        <f t="shared" si="17"/>
        <v>56235</v>
      </c>
      <c r="W59" s="75">
        <f t="shared" si="18"/>
        <v>40289</v>
      </c>
      <c r="X59" s="75">
        <f t="shared" si="19"/>
        <v>0</v>
      </c>
      <c r="Y59" s="75">
        <f t="shared" si="20"/>
        <v>35000</v>
      </c>
      <c r="Z59" s="75">
        <f t="shared" si="21"/>
        <v>0</v>
      </c>
      <c r="AA59" s="75">
        <f t="shared" si="22"/>
        <v>5289</v>
      </c>
      <c r="AB59" s="76">
        <v>0</v>
      </c>
      <c r="AC59" s="75">
        <f t="shared" si="23"/>
        <v>0</v>
      </c>
      <c r="AD59" s="75">
        <f t="shared" si="24"/>
        <v>15946</v>
      </c>
    </row>
    <row r="60" spans="1:30" s="50" customFormat="1" ht="12" customHeight="1">
      <c r="A60" s="53" t="s">
        <v>321</v>
      </c>
      <c r="B60" s="54" t="s">
        <v>445</v>
      </c>
      <c r="C60" s="53" t="s">
        <v>446</v>
      </c>
      <c r="D60" s="75">
        <f t="shared" si="13"/>
        <v>288186</v>
      </c>
      <c r="E60" s="75">
        <f t="shared" si="14"/>
        <v>229897</v>
      </c>
      <c r="F60" s="75">
        <v>0</v>
      </c>
      <c r="G60" s="75">
        <v>211300</v>
      </c>
      <c r="H60" s="75">
        <v>0</v>
      </c>
      <c r="I60" s="75">
        <v>18567</v>
      </c>
      <c r="J60" s="76">
        <v>0</v>
      </c>
      <c r="K60" s="75">
        <v>30</v>
      </c>
      <c r="L60" s="75">
        <v>58289</v>
      </c>
      <c r="M60" s="75">
        <f t="shared" si="15"/>
        <v>78699</v>
      </c>
      <c r="N60" s="75">
        <f t="shared" si="16"/>
        <v>70700</v>
      </c>
      <c r="O60" s="75">
        <v>0</v>
      </c>
      <c r="P60" s="75">
        <v>70700</v>
      </c>
      <c r="Q60" s="75">
        <v>0</v>
      </c>
      <c r="R60" s="75">
        <v>0</v>
      </c>
      <c r="S60" s="76">
        <v>0</v>
      </c>
      <c r="T60" s="75">
        <v>0</v>
      </c>
      <c r="U60" s="75">
        <v>7999</v>
      </c>
      <c r="V60" s="75">
        <f t="shared" si="17"/>
        <v>366885</v>
      </c>
      <c r="W60" s="75">
        <f t="shared" si="18"/>
        <v>300597</v>
      </c>
      <c r="X60" s="75">
        <f t="shared" si="19"/>
        <v>0</v>
      </c>
      <c r="Y60" s="75">
        <f t="shared" si="20"/>
        <v>282000</v>
      </c>
      <c r="Z60" s="75">
        <f t="shared" si="21"/>
        <v>0</v>
      </c>
      <c r="AA60" s="75">
        <f t="shared" si="22"/>
        <v>18567</v>
      </c>
      <c r="AB60" s="76">
        <v>0</v>
      </c>
      <c r="AC60" s="75">
        <f t="shared" si="23"/>
        <v>30</v>
      </c>
      <c r="AD60" s="75">
        <f t="shared" si="24"/>
        <v>66288</v>
      </c>
    </row>
    <row r="61" spans="1:30" s="50" customFormat="1" ht="12" customHeight="1">
      <c r="A61" s="53" t="s">
        <v>321</v>
      </c>
      <c r="B61" s="54" t="s">
        <v>447</v>
      </c>
      <c r="C61" s="53" t="s">
        <v>448</v>
      </c>
      <c r="D61" s="75">
        <f t="shared" si="13"/>
        <v>374114</v>
      </c>
      <c r="E61" s="75">
        <f t="shared" si="14"/>
        <v>280809</v>
      </c>
      <c r="F61" s="75">
        <v>0</v>
      </c>
      <c r="G61" s="75">
        <v>215152</v>
      </c>
      <c r="H61" s="75">
        <v>0</v>
      </c>
      <c r="I61" s="75">
        <v>61467</v>
      </c>
      <c r="J61" s="76">
        <v>0</v>
      </c>
      <c r="K61" s="75">
        <v>4190</v>
      </c>
      <c r="L61" s="75">
        <v>93305</v>
      </c>
      <c r="M61" s="75">
        <f t="shared" si="15"/>
        <v>66764</v>
      </c>
      <c r="N61" s="75">
        <f t="shared" si="16"/>
        <v>54438</v>
      </c>
      <c r="O61" s="75">
        <v>3221</v>
      </c>
      <c r="P61" s="75">
        <v>47870</v>
      </c>
      <c r="Q61" s="75">
        <v>0</v>
      </c>
      <c r="R61" s="75">
        <v>3347</v>
      </c>
      <c r="S61" s="76">
        <v>0</v>
      </c>
      <c r="T61" s="75">
        <v>0</v>
      </c>
      <c r="U61" s="75">
        <v>12326</v>
      </c>
      <c r="V61" s="75">
        <f t="shared" si="17"/>
        <v>440878</v>
      </c>
      <c r="W61" s="75">
        <f t="shared" si="18"/>
        <v>335247</v>
      </c>
      <c r="X61" s="75">
        <f t="shared" si="19"/>
        <v>3221</v>
      </c>
      <c r="Y61" s="75">
        <f t="shared" si="20"/>
        <v>263022</v>
      </c>
      <c r="Z61" s="75">
        <f t="shared" si="21"/>
        <v>0</v>
      </c>
      <c r="AA61" s="75">
        <f t="shared" si="22"/>
        <v>64814</v>
      </c>
      <c r="AB61" s="76">
        <v>0</v>
      </c>
      <c r="AC61" s="75">
        <f t="shared" si="23"/>
        <v>4190</v>
      </c>
      <c r="AD61" s="75">
        <f t="shared" si="24"/>
        <v>105631</v>
      </c>
    </row>
    <row r="62" spans="1:30" s="50" customFormat="1" ht="12" customHeight="1">
      <c r="A62" s="53" t="s">
        <v>321</v>
      </c>
      <c r="B62" s="54" t="s">
        <v>652</v>
      </c>
      <c r="C62" s="53" t="s">
        <v>653</v>
      </c>
      <c r="D62" s="75">
        <f t="shared" si="13"/>
        <v>96127</v>
      </c>
      <c r="E62" s="75">
        <f t="shared" si="14"/>
        <v>96040</v>
      </c>
      <c r="F62" s="75">
        <v>0</v>
      </c>
      <c r="G62" s="75">
        <v>95920</v>
      </c>
      <c r="H62" s="75">
        <v>0</v>
      </c>
      <c r="I62" s="75">
        <v>50</v>
      </c>
      <c r="J62" s="76">
        <v>0</v>
      </c>
      <c r="K62" s="75">
        <v>70</v>
      </c>
      <c r="L62" s="75">
        <v>87</v>
      </c>
      <c r="M62" s="75">
        <f t="shared" si="15"/>
        <v>18193</v>
      </c>
      <c r="N62" s="75">
        <f t="shared" si="16"/>
        <v>17348</v>
      </c>
      <c r="O62" s="75">
        <v>0</v>
      </c>
      <c r="P62" s="75">
        <v>4232</v>
      </c>
      <c r="Q62" s="75">
        <v>0</v>
      </c>
      <c r="R62" s="75">
        <v>4897</v>
      </c>
      <c r="S62" s="76">
        <v>0</v>
      </c>
      <c r="T62" s="75">
        <v>8219</v>
      </c>
      <c r="U62" s="75">
        <v>845</v>
      </c>
      <c r="V62" s="75">
        <f t="shared" si="17"/>
        <v>114320</v>
      </c>
      <c r="W62" s="75">
        <f t="shared" si="18"/>
        <v>113388</v>
      </c>
      <c r="X62" s="75">
        <f t="shared" si="19"/>
        <v>0</v>
      </c>
      <c r="Y62" s="75">
        <f t="shared" si="20"/>
        <v>100152</v>
      </c>
      <c r="Z62" s="75">
        <f t="shared" si="21"/>
        <v>0</v>
      </c>
      <c r="AA62" s="75">
        <f t="shared" si="22"/>
        <v>4947</v>
      </c>
      <c r="AB62" s="76">
        <v>0</v>
      </c>
      <c r="AC62" s="75">
        <f t="shared" si="23"/>
        <v>8289</v>
      </c>
      <c r="AD62" s="75">
        <f t="shared" si="24"/>
        <v>932</v>
      </c>
    </row>
    <row r="63" spans="1:30" s="50" customFormat="1" ht="12" customHeight="1">
      <c r="A63" s="53" t="s">
        <v>321</v>
      </c>
      <c r="B63" s="54" t="s">
        <v>654</v>
      </c>
      <c r="C63" s="53" t="s">
        <v>655</v>
      </c>
      <c r="D63" s="75">
        <f t="shared" si="13"/>
        <v>139744</v>
      </c>
      <c r="E63" s="75">
        <f t="shared" si="14"/>
        <v>11556</v>
      </c>
      <c r="F63" s="75">
        <v>0</v>
      </c>
      <c r="G63" s="75">
        <v>950</v>
      </c>
      <c r="H63" s="75">
        <v>0</v>
      </c>
      <c r="I63" s="75">
        <v>3960</v>
      </c>
      <c r="J63" s="76">
        <v>0</v>
      </c>
      <c r="K63" s="75">
        <v>6646</v>
      </c>
      <c r="L63" s="75">
        <v>128188</v>
      </c>
      <c r="M63" s="75">
        <f t="shared" si="15"/>
        <v>8799</v>
      </c>
      <c r="N63" s="75">
        <f t="shared" si="16"/>
        <v>5829</v>
      </c>
      <c r="O63" s="75">
        <v>0</v>
      </c>
      <c r="P63" s="75">
        <v>0</v>
      </c>
      <c r="Q63" s="75">
        <v>0</v>
      </c>
      <c r="R63" s="75">
        <v>5829</v>
      </c>
      <c r="S63" s="76">
        <v>0</v>
      </c>
      <c r="T63" s="75">
        <v>0</v>
      </c>
      <c r="U63" s="75">
        <v>2970</v>
      </c>
      <c r="V63" s="75">
        <f t="shared" si="17"/>
        <v>148543</v>
      </c>
      <c r="W63" s="75">
        <f t="shared" si="18"/>
        <v>17385</v>
      </c>
      <c r="X63" s="75">
        <f t="shared" si="19"/>
        <v>0</v>
      </c>
      <c r="Y63" s="75">
        <f t="shared" si="20"/>
        <v>950</v>
      </c>
      <c r="Z63" s="75">
        <f t="shared" si="21"/>
        <v>0</v>
      </c>
      <c r="AA63" s="75">
        <f t="shared" si="22"/>
        <v>9789</v>
      </c>
      <c r="AB63" s="76">
        <v>0</v>
      </c>
      <c r="AC63" s="75">
        <f t="shared" si="23"/>
        <v>6646</v>
      </c>
      <c r="AD63" s="75">
        <f t="shared" si="24"/>
        <v>131158</v>
      </c>
    </row>
    <row r="64" spans="1:30" s="50" customFormat="1" ht="12" customHeight="1">
      <c r="A64" s="53" t="s">
        <v>321</v>
      </c>
      <c r="B64" s="54" t="s">
        <v>656</v>
      </c>
      <c r="C64" s="53" t="s">
        <v>657</v>
      </c>
      <c r="D64" s="75">
        <f t="shared" si="13"/>
        <v>166204</v>
      </c>
      <c r="E64" s="75">
        <f t="shared" si="14"/>
        <v>33860</v>
      </c>
      <c r="F64" s="75">
        <v>17027</v>
      </c>
      <c r="G64" s="75">
        <v>957</v>
      </c>
      <c r="H64" s="75">
        <v>0</v>
      </c>
      <c r="I64" s="75">
        <v>15876</v>
      </c>
      <c r="J64" s="76">
        <v>0</v>
      </c>
      <c r="K64" s="75">
        <v>0</v>
      </c>
      <c r="L64" s="75">
        <v>132344</v>
      </c>
      <c r="M64" s="75">
        <f t="shared" si="15"/>
        <v>40339</v>
      </c>
      <c r="N64" s="75">
        <f t="shared" si="16"/>
        <v>35169</v>
      </c>
      <c r="O64" s="75">
        <v>0</v>
      </c>
      <c r="P64" s="75">
        <v>0</v>
      </c>
      <c r="Q64" s="75">
        <v>0</v>
      </c>
      <c r="R64" s="75">
        <v>35169</v>
      </c>
      <c r="S64" s="76">
        <v>0</v>
      </c>
      <c r="T64" s="75">
        <v>0</v>
      </c>
      <c r="U64" s="75">
        <v>5170</v>
      </c>
      <c r="V64" s="75">
        <f t="shared" si="17"/>
        <v>206543</v>
      </c>
      <c r="W64" s="75">
        <f t="shared" si="18"/>
        <v>69029</v>
      </c>
      <c r="X64" s="75">
        <f t="shared" si="19"/>
        <v>17027</v>
      </c>
      <c r="Y64" s="75">
        <f t="shared" si="20"/>
        <v>957</v>
      </c>
      <c r="Z64" s="75">
        <f t="shared" si="21"/>
        <v>0</v>
      </c>
      <c r="AA64" s="75">
        <f t="shared" si="22"/>
        <v>51045</v>
      </c>
      <c r="AB64" s="76">
        <v>0</v>
      </c>
      <c r="AC64" s="75">
        <f t="shared" si="23"/>
        <v>0</v>
      </c>
      <c r="AD64" s="75">
        <f t="shared" si="24"/>
        <v>137514</v>
      </c>
    </row>
    <row r="65" spans="1:30" s="50" customFormat="1" ht="12" customHeight="1">
      <c r="A65" s="53" t="s">
        <v>321</v>
      </c>
      <c r="B65" s="54" t="s">
        <v>658</v>
      </c>
      <c r="C65" s="53" t="s">
        <v>659</v>
      </c>
      <c r="D65" s="75">
        <f t="shared" si="13"/>
        <v>138779</v>
      </c>
      <c r="E65" s="75">
        <f t="shared" si="14"/>
        <v>119241</v>
      </c>
      <c r="F65" s="75">
        <v>0</v>
      </c>
      <c r="G65" s="75">
        <v>117194</v>
      </c>
      <c r="H65" s="75">
        <v>0</v>
      </c>
      <c r="I65" s="75">
        <v>2047</v>
      </c>
      <c r="J65" s="76">
        <v>0</v>
      </c>
      <c r="K65" s="75">
        <v>0</v>
      </c>
      <c r="L65" s="75">
        <v>19538</v>
      </c>
      <c r="M65" s="75">
        <f t="shared" si="15"/>
        <v>18006</v>
      </c>
      <c r="N65" s="75">
        <f t="shared" si="16"/>
        <v>2925</v>
      </c>
      <c r="O65" s="75">
        <v>0</v>
      </c>
      <c r="P65" s="75">
        <v>0</v>
      </c>
      <c r="Q65" s="75">
        <v>0</v>
      </c>
      <c r="R65" s="75">
        <v>2925</v>
      </c>
      <c r="S65" s="76">
        <v>0</v>
      </c>
      <c r="T65" s="75">
        <v>0</v>
      </c>
      <c r="U65" s="75">
        <v>15081</v>
      </c>
      <c r="V65" s="75">
        <f t="shared" si="17"/>
        <v>156785</v>
      </c>
      <c r="W65" s="75">
        <f t="shared" si="18"/>
        <v>122166</v>
      </c>
      <c r="X65" s="75">
        <f t="shared" si="19"/>
        <v>0</v>
      </c>
      <c r="Y65" s="75">
        <f t="shared" si="20"/>
        <v>117194</v>
      </c>
      <c r="Z65" s="75">
        <f t="shared" si="21"/>
        <v>0</v>
      </c>
      <c r="AA65" s="75">
        <f t="shared" si="22"/>
        <v>4972</v>
      </c>
      <c r="AB65" s="76">
        <v>0</v>
      </c>
      <c r="AC65" s="75">
        <f t="shared" si="23"/>
        <v>0</v>
      </c>
      <c r="AD65" s="75">
        <f t="shared" si="24"/>
        <v>34619</v>
      </c>
    </row>
    <row r="66" spans="1:30" s="50" customFormat="1" ht="12" customHeight="1">
      <c r="A66" s="53" t="s">
        <v>321</v>
      </c>
      <c r="B66" s="54" t="s">
        <v>467</v>
      </c>
      <c r="C66" s="53" t="s">
        <v>468</v>
      </c>
      <c r="D66" s="75">
        <f t="shared" si="13"/>
        <v>43421</v>
      </c>
      <c r="E66" s="75">
        <f t="shared" si="14"/>
        <v>485</v>
      </c>
      <c r="F66" s="75">
        <v>0</v>
      </c>
      <c r="G66" s="75">
        <v>258</v>
      </c>
      <c r="H66" s="75">
        <v>0</v>
      </c>
      <c r="I66" s="75">
        <v>0</v>
      </c>
      <c r="J66" s="76">
        <v>0</v>
      </c>
      <c r="K66" s="75">
        <v>227</v>
      </c>
      <c r="L66" s="75">
        <v>42936</v>
      </c>
      <c r="M66" s="75">
        <f t="shared" si="15"/>
        <v>7923</v>
      </c>
      <c r="N66" s="75">
        <f t="shared" si="16"/>
        <v>675</v>
      </c>
      <c r="O66" s="75">
        <v>600</v>
      </c>
      <c r="P66" s="75">
        <v>75</v>
      </c>
      <c r="Q66" s="75">
        <v>0</v>
      </c>
      <c r="R66" s="75">
        <v>0</v>
      </c>
      <c r="S66" s="76">
        <v>0</v>
      </c>
      <c r="T66" s="75">
        <v>0</v>
      </c>
      <c r="U66" s="75">
        <v>7248</v>
      </c>
      <c r="V66" s="75">
        <f t="shared" si="17"/>
        <v>51344</v>
      </c>
      <c r="W66" s="75">
        <f t="shared" si="18"/>
        <v>1160</v>
      </c>
      <c r="X66" s="75">
        <f t="shared" si="19"/>
        <v>600</v>
      </c>
      <c r="Y66" s="75">
        <f t="shared" si="20"/>
        <v>333</v>
      </c>
      <c r="Z66" s="75">
        <f t="shared" si="21"/>
        <v>0</v>
      </c>
      <c r="AA66" s="75">
        <f t="shared" si="22"/>
        <v>0</v>
      </c>
      <c r="AB66" s="76">
        <v>0</v>
      </c>
      <c r="AC66" s="75">
        <f t="shared" si="23"/>
        <v>227</v>
      </c>
      <c r="AD66" s="75">
        <f t="shared" si="24"/>
        <v>50184</v>
      </c>
    </row>
    <row r="67" spans="1:30" s="50" customFormat="1" ht="12" customHeight="1">
      <c r="A67" s="53" t="s">
        <v>321</v>
      </c>
      <c r="B67" s="54" t="s">
        <v>470</v>
      </c>
      <c r="C67" s="53" t="s">
        <v>471</v>
      </c>
      <c r="D67" s="75">
        <f t="shared" si="13"/>
        <v>310448</v>
      </c>
      <c r="E67" s="75">
        <f t="shared" si="14"/>
        <v>206296</v>
      </c>
      <c r="F67" s="75">
        <v>0</v>
      </c>
      <c r="G67" s="75">
        <v>200263</v>
      </c>
      <c r="H67" s="75">
        <v>0</v>
      </c>
      <c r="I67" s="75">
        <v>2446</v>
      </c>
      <c r="J67" s="76">
        <v>0</v>
      </c>
      <c r="K67" s="75">
        <v>3587</v>
      </c>
      <c r="L67" s="75">
        <v>104152</v>
      </c>
      <c r="M67" s="75">
        <f t="shared" si="15"/>
        <v>1090869</v>
      </c>
      <c r="N67" s="75">
        <f t="shared" si="16"/>
        <v>1030687</v>
      </c>
      <c r="O67" s="75">
        <v>230222</v>
      </c>
      <c r="P67" s="75">
        <v>212026</v>
      </c>
      <c r="Q67" s="75">
        <v>560100</v>
      </c>
      <c r="R67" s="75">
        <v>0</v>
      </c>
      <c r="S67" s="76">
        <v>0</v>
      </c>
      <c r="T67" s="75">
        <v>28339</v>
      </c>
      <c r="U67" s="75">
        <v>60182</v>
      </c>
      <c r="V67" s="75">
        <f t="shared" si="17"/>
        <v>1401317</v>
      </c>
      <c r="W67" s="75">
        <f t="shared" si="18"/>
        <v>1236983</v>
      </c>
      <c r="X67" s="75">
        <f t="shared" si="19"/>
        <v>230222</v>
      </c>
      <c r="Y67" s="75">
        <f t="shared" si="20"/>
        <v>412289</v>
      </c>
      <c r="Z67" s="75">
        <f t="shared" si="21"/>
        <v>560100</v>
      </c>
      <c r="AA67" s="75">
        <f t="shared" si="22"/>
        <v>2446</v>
      </c>
      <c r="AB67" s="76">
        <v>0</v>
      </c>
      <c r="AC67" s="75">
        <f t="shared" si="23"/>
        <v>31926</v>
      </c>
      <c r="AD67" s="75">
        <f t="shared" si="24"/>
        <v>164334</v>
      </c>
    </row>
    <row r="68" spans="1:30" s="50" customFormat="1" ht="12" customHeight="1">
      <c r="A68" s="53" t="s">
        <v>321</v>
      </c>
      <c r="B68" s="54" t="s">
        <v>473</v>
      </c>
      <c r="C68" s="53" t="s">
        <v>474</v>
      </c>
      <c r="D68" s="75">
        <f t="shared" si="13"/>
        <v>14025</v>
      </c>
      <c r="E68" s="75">
        <f t="shared" si="14"/>
        <v>12767</v>
      </c>
      <c r="F68" s="75">
        <v>0</v>
      </c>
      <c r="G68" s="75">
        <v>12753</v>
      </c>
      <c r="H68" s="75">
        <v>0</v>
      </c>
      <c r="I68" s="75">
        <v>14</v>
      </c>
      <c r="J68" s="76">
        <v>0</v>
      </c>
      <c r="K68" s="75">
        <v>0</v>
      </c>
      <c r="L68" s="75">
        <v>1258</v>
      </c>
      <c r="M68" s="75">
        <f t="shared" si="15"/>
        <v>19643</v>
      </c>
      <c r="N68" s="75">
        <f t="shared" si="16"/>
        <v>19643</v>
      </c>
      <c r="O68" s="75">
        <v>0</v>
      </c>
      <c r="P68" s="75">
        <v>0</v>
      </c>
      <c r="Q68" s="75">
        <v>0</v>
      </c>
      <c r="R68" s="75">
        <v>3422</v>
      </c>
      <c r="S68" s="76">
        <v>0</v>
      </c>
      <c r="T68" s="75">
        <v>16221</v>
      </c>
      <c r="U68" s="75">
        <v>0</v>
      </c>
      <c r="V68" s="75">
        <f t="shared" si="17"/>
        <v>33668</v>
      </c>
      <c r="W68" s="75">
        <f t="shared" si="18"/>
        <v>32410</v>
      </c>
      <c r="X68" s="75">
        <f t="shared" si="19"/>
        <v>0</v>
      </c>
      <c r="Y68" s="75">
        <f t="shared" si="20"/>
        <v>12753</v>
      </c>
      <c r="Z68" s="75">
        <f t="shared" si="21"/>
        <v>0</v>
      </c>
      <c r="AA68" s="75">
        <f t="shared" si="22"/>
        <v>3436</v>
      </c>
      <c r="AB68" s="76">
        <v>0</v>
      </c>
      <c r="AC68" s="75">
        <f t="shared" si="23"/>
        <v>16221</v>
      </c>
      <c r="AD68" s="75">
        <f t="shared" si="24"/>
        <v>1258</v>
      </c>
    </row>
    <row r="69" spans="1:30" s="50" customFormat="1" ht="12" customHeight="1">
      <c r="A69" s="53" t="s">
        <v>321</v>
      </c>
      <c r="B69" s="54" t="s">
        <v>475</v>
      </c>
      <c r="C69" s="53" t="s">
        <v>476</v>
      </c>
      <c r="D69" s="75">
        <f t="shared" si="13"/>
        <v>174372</v>
      </c>
      <c r="E69" s="75">
        <f t="shared" si="14"/>
        <v>10571</v>
      </c>
      <c r="F69" s="75">
        <v>0</v>
      </c>
      <c r="G69" s="75">
        <v>0</v>
      </c>
      <c r="H69" s="75">
        <v>0</v>
      </c>
      <c r="I69" s="75">
        <v>2631</v>
      </c>
      <c r="J69" s="76">
        <v>0</v>
      </c>
      <c r="K69" s="75">
        <v>7940</v>
      </c>
      <c r="L69" s="75">
        <v>163801</v>
      </c>
      <c r="M69" s="75">
        <f t="shared" si="15"/>
        <v>184205</v>
      </c>
      <c r="N69" s="75">
        <f t="shared" si="16"/>
        <v>57676</v>
      </c>
      <c r="O69" s="75">
        <v>10149</v>
      </c>
      <c r="P69" s="75">
        <v>0</v>
      </c>
      <c r="Q69" s="75">
        <v>9100</v>
      </c>
      <c r="R69" s="75">
        <v>38427</v>
      </c>
      <c r="S69" s="76">
        <v>0</v>
      </c>
      <c r="T69" s="75">
        <v>0</v>
      </c>
      <c r="U69" s="75">
        <v>126529</v>
      </c>
      <c r="V69" s="75">
        <f t="shared" si="17"/>
        <v>358577</v>
      </c>
      <c r="W69" s="75">
        <f t="shared" si="18"/>
        <v>68247</v>
      </c>
      <c r="X69" s="75">
        <f t="shared" si="19"/>
        <v>10149</v>
      </c>
      <c r="Y69" s="75">
        <f t="shared" si="20"/>
        <v>0</v>
      </c>
      <c r="Z69" s="75">
        <f t="shared" si="21"/>
        <v>9100</v>
      </c>
      <c r="AA69" s="75">
        <f t="shared" si="22"/>
        <v>41058</v>
      </c>
      <c r="AB69" s="76">
        <v>0</v>
      </c>
      <c r="AC69" s="75">
        <f t="shared" si="23"/>
        <v>7940</v>
      </c>
      <c r="AD69" s="75">
        <f t="shared" si="24"/>
        <v>290330</v>
      </c>
    </row>
    <row r="70" spans="1:30" s="50" customFormat="1" ht="12" customHeight="1">
      <c r="A70" s="53" t="s">
        <v>321</v>
      </c>
      <c r="B70" s="54" t="s">
        <v>520</v>
      </c>
      <c r="C70" s="53" t="s">
        <v>521</v>
      </c>
      <c r="D70" s="75">
        <f t="shared" si="13"/>
        <v>684363</v>
      </c>
      <c r="E70" s="75">
        <f t="shared" si="14"/>
        <v>684363</v>
      </c>
      <c r="F70" s="75">
        <v>140361</v>
      </c>
      <c r="G70" s="75">
        <v>77601</v>
      </c>
      <c r="H70" s="75">
        <v>384200</v>
      </c>
      <c r="I70" s="75">
        <v>0</v>
      </c>
      <c r="J70" s="76">
        <v>87370</v>
      </c>
      <c r="K70" s="75">
        <v>82201</v>
      </c>
      <c r="L70" s="75">
        <v>0</v>
      </c>
      <c r="M70" s="75">
        <f t="shared" si="15"/>
        <v>0</v>
      </c>
      <c r="N70" s="75">
        <f t="shared" si="16"/>
        <v>0</v>
      </c>
      <c r="O70" s="75">
        <v>0</v>
      </c>
      <c r="P70" s="75">
        <v>0</v>
      </c>
      <c r="Q70" s="75">
        <v>0</v>
      </c>
      <c r="R70" s="75">
        <v>0</v>
      </c>
      <c r="S70" s="76">
        <v>0</v>
      </c>
      <c r="T70" s="75">
        <v>0</v>
      </c>
      <c r="U70" s="75">
        <v>0</v>
      </c>
      <c r="V70" s="75">
        <f t="shared" si="17"/>
        <v>684363</v>
      </c>
      <c r="W70" s="75">
        <f t="shared" si="18"/>
        <v>684363</v>
      </c>
      <c r="X70" s="75">
        <f t="shared" si="19"/>
        <v>140361</v>
      </c>
      <c r="Y70" s="75">
        <f t="shared" si="20"/>
        <v>77601</v>
      </c>
      <c r="Z70" s="75">
        <f t="shared" si="21"/>
        <v>384200</v>
      </c>
      <c r="AA70" s="75">
        <f t="shared" si="22"/>
        <v>0</v>
      </c>
      <c r="AB70" s="76">
        <f aca="true" t="shared" si="25" ref="AB70:AB81">+SUM(J70,S70)</f>
        <v>87370</v>
      </c>
      <c r="AC70" s="75">
        <f t="shared" si="23"/>
        <v>82201</v>
      </c>
      <c r="AD70" s="75">
        <f t="shared" si="24"/>
        <v>0</v>
      </c>
    </row>
    <row r="71" spans="1:30" s="50" customFormat="1" ht="12" customHeight="1">
      <c r="A71" s="53" t="s">
        <v>321</v>
      </c>
      <c r="B71" s="54" t="s">
        <v>522</v>
      </c>
      <c r="C71" s="53" t="s">
        <v>523</v>
      </c>
      <c r="D71" s="75">
        <f t="shared" si="13"/>
        <v>384531</v>
      </c>
      <c r="E71" s="75">
        <f t="shared" si="14"/>
        <v>384531</v>
      </c>
      <c r="F71" s="75">
        <v>0</v>
      </c>
      <c r="G71" s="75">
        <v>0</v>
      </c>
      <c r="H71" s="75">
        <v>0</v>
      </c>
      <c r="I71" s="75"/>
      <c r="J71" s="76">
        <v>642615</v>
      </c>
      <c r="K71" s="75">
        <v>384531</v>
      </c>
      <c r="L71" s="75">
        <v>0</v>
      </c>
      <c r="M71" s="75">
        <f t="shared" si="15"/>
        <v>0</v>
      </c>
      <c r="N71" s="75">
        <f t="shared" si="16"/>
        <v>0</v>
      </c>
      <c r="O71" s="75">
        <v>0</v>
      </c>
      <c r="P71" s="75">
        <v>0</v>
      </c>
      <c r="Q71" s="75">
        <v>0</v>
      </c>
      <c r="R71" s="75">
        <v>0</v>
      </c>
      <c r="S71" s="76">
        <v>0</v>
      </c>
      <c r="T71" s="75">
        <v>0</v>
      </c>
      <c r="U71" s="75">
        <v>0</v>
      </c>
      <c r="V71" s="75">
        <f t="shared" si="17"/>
        <v>384531</v>
      </c>
      <c r="W71" s="75">
        <f t="shared" si="18"/>
        <v>384531</v>
      </c>
      <c r="X71" s="75">
        <f t="shared" si="19"/>
        <v>0</v>
      </c>
      <c r="Y71" s="75">
        <f t="shared" si="20"/>
        <v>0</v>
      </c>
      <c r="Z71" s="75">
        <f t="shared" si="21"/>
        <v>0</v>
      </c>
      <c r="AA71" s="75">
        <f t="shared" si="22"/>
        <v>0</v>
      </c>
      <c r="AB71" s="76">
        <f t="shared" si="25"/>
        <v>642615</v>
      </c>
      <c r="AC71" s="75">
        <f t="shared" si="23"/>
        <v>384531</v>
      </c>
      <c r="AD71" s="75">
        <f t="shared" si="24"/>
        <v>0</v>
      </c>
    </row>
    <row r="72" spans="1:30" s="50" customFormat="1" ht="12" customHeight="1">
      <c r="A72" s="53" t="s">
        <v>321</v>
      </c>
      <c r="B72" s="54" t="s">
        <v>660</v>
      </c>
      <c r="C72" s="53" t="s">
        <v>661</v>
      </c>
      <c r="D72" s="75">
        <f aca="true" t="shared" si="26" ref="D72:D81">SUM(E72,+L72)</f>
        <v>1325661</v>
      </c>
      <c r="E72" s="75">
        <f aca="true" t="shared" si="27" ref="E72:E81">+SUM(F72:I72,K72)</f>
        <v>552612</v>
      </c>
      <c r="F72" s="75">
        <v>476</v>
      </c>
      <c r="G72" s="75">
        <v>0</v>
      </c>
      <c r="H72" s="75">
        <v>0</v>
      </c>
      <c r="I72" s="75">
        <v>534701</v>
      </c>
      <c r="J72" s="76">
        <v>842381</v>
      </c>
      <c r="K72" s="75">
        <v>17435</v>
      </c>
      <c r="L72" s="75">
        <v>773049</v>
      </c>
      <c r="M72" s="75">
        <f aca="true" t="shared" si="28" ref="M72:M81">SUM(N72,+U72)</f>
        <v>40255</v>
      </c>
      <c r="N72" s="75">
        <f aca="true" t="shared" si="29" ref="N72:N81">+SUM(O72:R72,T72)</f>
        <v>2980</v>
      </c>
      <c r="O72" s="75">
        <v>0</v>
      </c>
      <c r="P72" s="75">
        <v>0</v>
      </c>
      <c r="Q72" s="75">
        <v>0</v>
      </c>
      <c r="R72" s="75">
        <v>2952</v>
      </c>
      <c r="S72" s="76">
        <v>86220</v>
      </c>
      <c r="T72" s="75">
        <v>28</v>
      </c>
      <c r="U72" s="75">
        <v>37275</v>
      </c>
      <c r="V72" s="75">
        <f aca="true" t="shared" si="30" ref="V72:V81">+SUM(D72,M72)</f>
        <v>1365916</v>
      </c>
      <c r="W72" s="75">
        <f aca="true" t="shared" si="31" ref="W72:W81">+SUM(E72,N72)</f>
        <v>555592</v>
      </c>
      <c r="X72" s="75">
        <f aca="true" t="shared" si="32" ref="X72:X81">+SUM(F72,O72)</f>
        <v>476</v>
      </c>
      <c r="Y72" s="75">
        <f aca="true" t="shared" si="33" ref="Y72:Y81">+SUM(G72,P72)</f>
        <v>0</v>
      </c>
      <c r="Z72" s="75">
        <f aca="true" t="shared" si="34" ref="Z72:Z81">+SUM(H72,Q72)</f>
        <v>0</v>
      </c>
      <c r="AA72" s="75">
        <f aca="true" t="shared" si="35" ref="AA72:AA81">+SUM(I72,R72)</f>
        <v>537653</v>
      </c>
      <c r="AB72" s="76">
        <f t="shared" si="25"/>
        <v>928601</v>
      </c>
      <c r="AC72" s="75">
        <f aca="true" t="shared" si="36" ref="AC72:AC81">+SUM(K72,T72)</f>
        <v>17463</v>
      </c>
      <c r="AD72" s="75">
        <f aca="true" t="shared" si="37" ref="AD72:AD81">+SUM(L72,U72)</f>
        <v>810324</v>
      </c>
    </row>
    <row r="73" spans="1:30" s="50" customFormat="1" ht="12" customHeight="1">
      <c r="A73" s="53" t="s">
        <v>321</v>
      </c>
      <c r="B73" s="54" t="s">
        <v>662</v>
      </c>
      <c r="C73" s="53" t="s">
        <v>663</v>
      </c>
      <c r="D73" s="75">
        <f t="shared" si="26"/>
        <v>0</v>
      </c>
      <c r="E73" s="75">
        <f t="shared" si="27"/>
        <v>0</v>
      </c>
      <c r="F73" s="75">
        <v>0</v>
      </c>
      <c r="G73" s="75">
        <v>0</v>
      </c>
      <c r="H73" s="75">
        <v>0</v>
      </c>
      <c r="I73" s="75">
        <v>0</v>
      </c>
      <c r="J73" s="76">
        <v>0</v>
      </c>
      <c r="K73" s="75">
        <v>0</v>
      </c>
      <c r="L73" s="75">
        <v>0</v>
      </c>
      <c r="M73" s="75">
        <f t="shared" si="28"/>
        <v>133218</v>
      </c>
      <c r="N73" s="75">
        <f t="shared" si="29"/>
        <v>136055</v>
      </c>
      <c r="O73" s="75">
        <v>0</v>
      </c>
      <c r="P73" s="75">
        <v>0</v>
      </c>
      <c r="Q73" s="75">
        <v>0</v>
      </c>
      <c r="R73" s="75">
        <v>63</v>
      </c>
      <c r="S73" s="76">
        <v>112178</v>
      </c>
      <c r="T73" s="75">
        <v>135992</v>
      </c>
      <c r="U73" s="75">
        <v>-2837</v>
      </c>
      <c r="V73" s="75">
        <f t="shared" si="30"/>
        <v>133218</v>
      </c>
      <c r="W73" s="75">
        <f t="shared" si="31"/>
        <v>136055</v>
      </c>
      <c r="X73" s="75">
        <f t="shared" si="32"/>
        <v>0</v>
      </c>
      <c r="Y73" s="75">
        <f t="shared" si="33"/>
        <v>0</v>
      </c>
      <c r="Z73" s="75">
        <f t="shared" si="34"/>
        <v>0</v>
      </c>
      <c r="AA73" s="75">
        <f t="shared" si="35"/>
        <v>63</v>
      </c>
      <c r="AB73" s="76">
        <f t="shared" si="25"/>
        <v>112178</v>
      </c>
      <c r="AC73" s="75">
        <f t="shared" si="36"/>
        <v>135992</v>
      </c>
      <c r="AD73" s="75">
        <f t="shared" si="37"/>
        <v>-2837</v>
      </c>
    </row>
    <row r="74" spans="1:30" s="50" customFormat="1" ht="12" customHeight="1">
      <c r="A74" s="53" t="s">
        <v>321</v>
      </c>
      <c r="B74" s="54" t="s">
        <v>536</v>
      </c>
      <c r="C74" s="53" t="s">
        <v>537</v>
      </c>
      <c r="D74" s="75">
        <f t="shared" si="26"/>
        <v>103697</v>
      </c>
      <c r="E74" s="75">
        <f t="shared" si="27"/>
        <v>1257</v>
      </c>
      <c r="F74" s="75">
        <v>0</v>
      </c>
      <c r="G74" s="75">
        <v>0</v>
      </c>
      <c r="H74" s="75">
        <v>0</v>
      </c>
      <c r="I74" s="75">
        <v>772</v>
      </c>
      <c r="J74" s="76">
        <v>1101023</v>
      </c>
      <c r="K74" s="75">
        <v>485</v>
      </c>
      <c r="L74" s="75">
        <v>102440</v>
      </c>
      <c r="M74" s="75">
        <f t="shared" si="28"/>
        <v>0</v>
      </c>
      <c r="N74" s="75">
        <f t="shared" si="29"/>
        <v>0</v>
      </c>
      <c r="O74" s="75">
        <v>0</v>
      </c>
      <c r="P74" s="75">
        <v>0</v>
      </c>
      <c r="Q74" s="75">
        <v>0</v>
      </c>
      <c r="R74" s="75">
        <v>0</v>
      </c>
      <c r="S74" s="76">
        <v>0</v>
      </c>
      <c r="T74" s="75">
        <v>0</v>
      </c>
      <c r="U74" s="75">
        <v>0</v>
      </c>
      <c r="V74" s="75">
        <f t="shared" si="30"/>
        <v>103697</v>
      </c>
      <c r="W74" s="75">
        <f t="shared" si="31"/>
        <v>1257</v>
      </c>
      <c r="X74" s="75">
        <f t="shared" si="32"/>
        <v>0</v>
      </c>
      <c r="Y74" s="75">
        <f t="shared" si="33"/>
        <v>0</v>
      </c>
      <c r="Z74" s="75">
        <f t="shared" si="34"/>
        <v>0</v>
      </c>
      <c r="AA74" s="75">
        <f t="shared" si="35"/>
        <v>772</v>
      </c>
      <c r="AB74" s="76">
        <f t="shared" si="25"/>
        <v>1101023</v>
      </c>
      <c r="AC74" s="75">
        <f t="shared" si="36"/>
        <v>485</v>
      </c>
      <c r="AD74" s="75">
        <f t="shared" si="37"/>
        <v>102440</v>
      </c>
    </row>
    <row r="75" spans="1:30" s="50" customFormat="1" ht="12" customHeight="1">
      <c r="A75" s="53" t="s">
        <v>321</v>
      </c>
      <c r="B75" s="54" t="s">
        <v>664</v>
      </c>
      <c r="C75" s="53" t="s">
        <v>665</v>
      </c>
      <c r="D75" s="75">
        <f t="shared" si="26"/>
        <v>1008137</v>
      </c>
      <c r="E75" s="75">
        <f t="shared" si="27"/>
        <v>1607</v>
      </c>
      <c r="F75" s="75">
        <v>1607</v>
      </c>
      <c r="G75" s="75">
        <v>0</v>
      </c>
      <c r="H75" s="75">
        <v>0</v>
      </c>
      <c r="I75" s="75">
        <v>0</v>
      </c>
      <c r="J75" s="76">
        <v>1988746</v>
      </c>
      <c r="K75" s="75">
        <v>0</v>
      </c>
      <c r="L75" s="75">
        <v>1006530</v>
      </c>
      <c r="M75" s="75">
        <f t="shared" si="28"/>
        <v>16018</v>
      </c>
      <c r="N75" s="75">
        <f t="shared" si="29"/>
        <v>0</v>
      </c>
      <c r="O75" s="75">
        <v>0</v>
      </c>
      <c r="P75" s="75">
        <v>0</v>
      </c>
      <c r="Q75" s="75">
        <v>0</v>
      </c>
      <c r="R75" s="75">
        <v>0</v>
      </c>
      <c r="S75" s="76">
        <v>73674</v>
      </c>
      <c r="T75" s="75">
        <v>0</v>
      </c>
      <c r="U75" s="75">
        <v>16018</v>
      </c>
      <c r="V75" s="75">
        <f t="shared" si="30"/>
        <v>1024155</v>
      </c>
      <c r="W75" s="75">
        <f t="shared" si="31"/>
        <v>1607</v>
      </c>
      <c r="X75" s="75">
        <f t="shared" si="32"/>
        <v>1607</v>
      </c>
      <c r="Y75" s="75">
        <f t="shared" si="33"/>
        <v>0</v>
      </c>
      <c r="Z75" s="75">
        <f t="shared" si="34"/>
        <v>0</v>
      </c>
      <c r="AA75" s="75">
        <f t="shared" si="35"/>
        <v>0</v>
      </c>
      <c r="AB75" s="76">
        <f t="shared" si="25"/>
        <v>2062420</v>
      </c>
      <c r="AC75" s="75">
        <f t="shared" si="36"/>
        <v>0</v>
      </c>
      <c r="AD75" s="75">
        <f t="shared" si="37"/>
        <v>1022548</v>
      </c>
    </row>
    <row r="76" spans="1:30" s="50" customFormat="1" ht="12" customHeight="1">
      <c r="A76" s="53" t="s">
        <v>321</v>
      </c>
      <c r="B76" s="54" t="s">
        <v>666</v>
      </c>
      <c r="C76" s="53" t="s">
        <v>667</v>
      </c>
      <c r="D76" s="75">
        <f t="shared" si="26"/>
        <v>0</v>
      </c>
      <c r="E76" s="75">
        <f t="shared" si="27"/>
        <v>0</v>
      </c>
      <c r="F76" s="75">
        <v>0</v>
      </c>
      <c r="G76" s="75">
        <v>0</v>
      </c>
      <c r="H76" s="75">
        <v>0</v>
      </c>
      <c r="I76" s="75">
        <v>0</v>
      </c>
      <c r="J76" s="76">
        <v>1412019</v>
      </c>
      <c r="K76" s="75">
        <v>0</v>
      </c>
      <c r="L76" s="75">
        <v>0</v>
      </c>
      <c r="M76" s="75">
        <f t="shared" si="28"/>
        <v>0</v>
      </c>
      <c r="N76" s="75">
        <f t="shared" si="29"/>
        <v>0</v>
      </c>
      <c r="O76" s="75">
        <v>0</v>
      </c>
      <c r="P76" s="75">
        <v>0</v>
      </c>
      <c r="Q76" s="75">
        <v>0</v>
      </c>
      <c r="R76" s="75">
        <v>0</v>
      </c>
      <c r="S76" s="76">
        <v>0</v>
      </c>
      <c r="T76" s="75">
        <v>0</v>
      </c>
      <c r="U76" s="75">
        <v>0</v>
      </c>
      <c r="V76" s="75">
        <f t="shared" si="30"/>
        <v>0</v>
      </c>
      <c r="W76" s="75">
        <f t="shared" si="31"/>
        <v>0</v>
      </c>
      <c r="X76" s="75">
        <f t="shared" si="32"/>
        <v>0</v>
      </c>
      <c r="Y76" s="75">
        <f t="shared" si="33"/>
        <v>0</v>
      </c>
      <c r="Z76" s="75">
        <f t="shared" si="34"/>
        <v>0</v>
      </c>
      <c r="AA76" s="75">
        <f t="shared" si="35"/>
        <v>0</v>
      </c>
      <c r="AB76" s="76">
        <f t="shared" si="25"/>
        <v>1412019</v>
      </c>
      <c r="AC76" s="75">
        <f t="shared" si="36"/>
        <v>0</v>
      </c>
      <c r="AD76" s="75">
        <f t="shared" si="37"/>
        <v>0</v>
      </c>
    </row>
    <row r="77" spans="1:30" s="50" customFormat="1" ht="12" customHeight="1">
      <c r="A77" s="53" t="s">
        <v>321</v>
      </c>
      <c r="B77" s="54" t="s">
        <v>546</v>
      </c>
      <c r="C77" s="53" t="s">
        <v>547</v>
      </c>
      <c r="D77" s="75">
        <f t="shared" si="26"/>
        <v>0</v>
      </c>
      <c r="E77" s="75">
        <f t="shared" si="27"/>
        <v>0</v>
      </c>
      <c r="F77" s="75">
        <v>0</v>
      </c>
      <c r="G77" s="75">
        <v>0</v>
      </c>
      <c r="H77" s="75">
        <v>0</v>
      </c>
      <c r="I77" s="75">
        <v>0</v>
      </c>
      <c r="J77" s="76">
        <v>0</v>
      </c>
      <c r="K77" s="75">
        <v>0</v>
      </c>
      <c r="L77" s="75">
        <v>0</v>
      </c>
      <c r="M77" s="75">
        <f t="shared" si="28"/>
        <v>9342</v>
      </c>
      <c r="N77" s="75">
        <f t="shared" si="29"/>
        <v>9342</v>
      </c>
      <c r="O77" s="75">
        <v>0</v>
      </c>
      <c r="P77" s="75">
        <v>0</v>
      </c>
      <c r="Q77" s="75">
        <v>0</v>
      </c>
      <c r="R77" s="75">
        <v>0</v>
      </c>
      <c r="S77" s="76">
        <v>188000</v>
      </c>
      <c r="T77" s="75">
        <v>9342</v>
      </c>
      <c r="U77" s="75">
        <v>0</v>
      </c>
      <c r="V77" s="75">
        <f t="shared" si="30"/>
        <v>9342</v>
      </c>
      <c r="W77" s="75">
        <f t="shared" si="31"/>
        <v>9342</v>
      </c>
      <c r="X77" s="75">
        <f t="shared" si="32"/>
        <v>0</v>
      </c>
      <c r="Y77" s="75">
        <f t="shared" si="33"/>
        <v>0</v>
      </c>
      <c r="Z77" s="75">
        <f t="shared" si="34"/>
        <v>0</v>
      </c>
      <c r="AA77" s="75">
        <f t="shared" si="35"/>
        <v>0</v>
      </c>
      <c r="AB77" s="76">
        <f t="shared" si="25"/>
        <v>188000</v>
      </c>
      <c r="AC77" s="75">
        <f t="shared" si="36"/>
        <v>9342</v>
      </c>
      <c r="AD77" s="75">
        <f t="shared" si="37"/>
        <v>0</v>
      </c>
    </row>
    <row r="78" spans="1:30" s="50" customFormat="1" ht="12" customHeight="1">
      <c r="A78" s="53" t="s">
        <v>321</v>
      </c>
      <c r="B78" s="54" t="s">
        <v>668</v>
      </c>
      <c r="C78" s="53" t="s">
        <v>669</v>
      </c>
      <c r="D78" s="75">
        <f t="shared" si="26"/>
        <v>534346</v>
      </c>
      <c r="E78" s="75">
        <f t="shared" si="27"/>
        <v>534346</v>
      </c>
      <c r="F78" s="75">
        <v>0</v>
      </c>
      <c r="G78" s="75">
        <v>0</v>
      </c>
      <c r="H78" s="75">
        <v>0</v>
      </c>
      <c r="I78" s="75">
        <v>0</v>
      </c>
      <c r="J78" s="76">
        <v>680451</v>
      </c>
      <c r="K78" s="75">
        <v>534346</v>
      </c>
      <c r="L78" s="75">
        <v>0</v>
      </c>
      <c r="M78" s="75">
        <f t="shared" si="28"/>
        <v>0</v>
      </c>
      <c r="N78" s="75">
        <f t="shared" si="29"/>
        <v>0</v>
      </c>
      <c r="O78" s="75">
        <v>0</v>
      </c>
      <c r="P78" s="75">
        <v>0</v>
      </c>
      <c r="Q78" s="75">
        <v>0</v>
      </c>
      <c r="R78" s="75">
        <v>0</v>
      </c>
      <c r="S78" s="76">
        <v>0</v>
      </c>
      <c r="T78" s="75">
        <v>0</v>
      </c>
      <c r="U78" s="75">
        <v>0</v>
      </c>
      <c r="V78" s="75">
        <f t="shared" si="30"/>
        <v>534346</v>
      </c>
      <c r="W78" s="75">
        <f t="shared" si="31"/>
        <v>534346</v>
      </c>
      <c r="X78" s="75">
        <f t="shared" si="32"/>
        <v>0</v>
      </c>
      <c r="Y78" s="75">
        <f t="shared" si="33"/>
        <v>0</v>
      </c>
      <c r="Z78" s="75">
        <f t="shared" si="34"/>
        <v>0</v>
      </c>
      <c r="AA78" s="75">
        <f t="shared" si="35"/>
        <v>0</v>
      </c>
      <c r="AB78" s="76">
        <f t="shared" si="25"/>
        <v>680451</v>
      </c>
      <c r="AC78" s="75">
        <f t="shared" si="36"/>
        <v>534346</v>
      </c>
      <c r="AD78" s="75">
        <f t="shared" si="37"/>
        <v>0</v>
      </c>
    </row>
    <row r="79" spans="1:30" s="50" customFormat="1" ht="12" customHeight="1">
      <c r="A79" s="53" t="s">
        <v>321</v>
      </c>
      <c r="B79" s="54" t="s">
        <v>556</v>
      </c>
      <c r="C79" s="53" t="s">
        <v>557</v>
      </c>
      <c r="D79" s="75">
        <f t="shared" si="26"/>
        <v>1606650</v>
      </c>
      <c r="E79" s="75">
        <f t="shared" si="27"/>
        <v>1308578</v>
      </c>
      <c r="F79" s="75">
        <v>1134</v>
      </c>
      <c r="G79" s="75">
        <v>1046</v>
      </c>
      <c r="H79" s="75">
        <v>0</v>
      </c>
      <c r="I79" s="75">
        <v>0</v>
      </c>
      <c r="J79" s="76">
        <v>6111001</v>
      </c>
      <c r="K79" s="75">
        <v>1306398</v>
      </c>
      <c r="L79" s="75">
        <v>298072</v>
      </c>
      <c r="M79" s="75">
        <f t="shared" si="28"/>
        <v>0</v>
      </c>
      <c r="N79" s="75">
        <f t="shared" si="29"/>
        <v>0</v>
      </c>
      <c r="O79" s="75">
        <v>0</v>
      </c>
      <c r="P79" s="75">
        <v>0</v>
      </c>
      <c r="Q79" s="75">
        <v>0</v>
      </c>
      <c r="R79" s="75">
        <v>0</v>
      </c>
      <c r="S79" s="76">
        <v>0</v>
      </c>
      <c r="T79" s="75">
        <v>0</v>
      </c>
      <c r="U79" s="75">
        <v>0</v>
      </c>
      <c r="V79" s="75">
        <f t="shared" si="30"/>
        <v>1606650</v>
      </c>
      <c r="W79" s="75">
        <f t="shared" si="31"/>
        <v>1308578</v>
      </c>
      <c r="X79" s="75">
        <f t="shared" si="32"/>
        <v>1134</v>
      </c>
      <c r="Y79" s="75">
        <f t="shared" si="33"/>
        <v>1046</v>
      </c>
      <c r="Z79" s="75">
        <f t="shared" si="34"/>
        <v>0</v>
      </c>
      <c r="AA79" s="75">
        <f t="shared" si="35"/>
        <v>0</v>
      </c>
      <c r="AB79" s="76">
        <f t="shared" si="25"/>
        <v>6111001</v>
      </c>
      <c r="AC79" s="75">
        <f t="shared" si="36"/>
        <v>1306398</v>
      </c>
      <c r="AD79" s="75">
        <f t="shared" si="37"/>
        <v>298072</v>
      </c>
    </row>
    <row r="80" spans="1:30" s="50" customFormat="1" ht="12" customHeight="1">
      <c r="A80" s="53" t="s">
        <v>321</v>
      </c>
      <c r="B80" s="54" t="s">
        <v>560</v>
      </c>
      <c r="C80" s="53" t="s">
        <v>561</v>
      </c>
      <c r="D80" s="75">
        <f t="shared" si="26"/>
        <v>997768</v>
      </c>
      <c r="E80" s="75">
        <f t="shared" si="27"/>
        <v>705</v>
      </c>
      <c r="F80" s="75">
        <v>705</v>
      </c>
      <c r="G80" s="75">
        <v>0</v>
      </c>
      <c r="H80" s="75">
        <v>0</v>
      </c>
      <c r="I80" s="75">
        <v>0</v>
      </c>
      <c r="J80" s="76">
        <v>928271</v>
      </c>
      <c r="K80" s="75">
        <v>0</v>
      </c>
      <c r="L80" s="75">
        <v>997063</v>
      </c>
      <c r="M80" s="75">
        <f t="shared" si="28"/>
        <v>0</v>
      </c>
      <c r="N80" s="75">
        <f t="shared" si="29"/>
        <v>0</v>
      </c>
      <c r="O80" s="75">
        <v>0</v>
      </c>
      <c r="P80" s="75">
        <v>0</v>
      </c>
      <c r="Q80" s="75">
        <v>0</v>
      </c>
      <c r="R80" s="75">
        <v>0</v>
      </c>
      <c r="S80" s="76">
        <v>0</v>
      </c>
      <c r="T80" s="75">
        <v>0</v>
      </c>
      <c r="U80" s="75">
        <v>0</v>
      </c>
      <c r="V80" s="75">
        <f t="shared" si="30"/>
        <v>997768</v>
      </c>
      <c r="W80" s="75">
        <f t="shared" si="31"/>
        <v>705</v>
      </c>
      <c r="X80" s="75">
        <f t="shared" si="32"/>
        <v>705</v>
      </c>
      <c r="Y80" s="75">
        <f t="shared" si="33"/>
        <v>0</v>
      </c>
      <c r="Z80" s="75">
        <f t="shared" si="34"/>
        <v>0</v>
      </c>
      <c r="AA80" s="75">
        <f t="shared" si="35"/>
        <v>0</v>
      </c>
      <c r="AB80" s="76">
        <f t="shared" si="25"/>
        <v>928271</v>
      </c>
      <c r="AC80" s="75">
        <f t="shared" si="36"/>
        <v>0</v>
      </c>
      <c r="AD80" s="75">
        <f t="shared" si="37"/>
        <v>997063</v>
      </c>
    </row>
    <row r="81" spans="1:30" s="50" customFormat="1" ht="12" customHeight="1">
      <c r="A81" s="53" t="s">
        <v>321</v>
      </c>
      <c r="B81" s="54" t="s">
        <v>670</v>
      </c>
      <c r="C81" s="53" t="s">
        <v>671</v>
      </c>
      <c r="D81" s="75">
        <f t="shared" si="26"/>
        <v>38678242</v>
      </c>
      <c r="E81" s="75">
        <f t="shared" si="27"/>
        <v>22559211</v>
      </c>
      <c r="F81" s="75">
        <v>644648</v>
      </c>
      <c r="G81" s="75">
        <v>0</v>
      </c>
      <c r="H81" s="75">
        <v>602000</v>
      </c>
      <c r="I81" s="75">
        <v>13440217</v>
      </c>
      <c r="J81" s="76">
        <v>28070805</v>
      </c>
      <c r="K81" s="75">
        <v>7872346</v>
      </c>
      <c r="L81" s="75">
        <v>16119031</v>
      </c>
      <c r="M81" s="75">
        <f t="shared" si="28"/>
        <v>0</v>
      </c>
      <c r="N81" s="75">
        <f t="shared" si="29"/>
        <v>0</v>
      </c>
      <c r="O81" s="75">
        <v>0</v>
      </c>
      <c r="P81" s="75">
        <v>0</v>
      </c>
      <c r="Q81" s="75">
        <v>0</v>
      </c>
      <c r="R81" s="75">
        <v>0</v>
      </c>
      <c r="S81" s="76">
        <v>231726</v>
      </c>
      <c r="T81" s="75">
        <v>0</v>
      </c>
      <c r="U81" s="75">
        <v>0</v>
      </c>
      <c r="V81" s="75">
        <f t="shared" si="30"/>
        <v>38678242</v>
      </c>
      <c r="W81" s="75">
        <f t="shared" si="31"/>
        <v>22559211</v>
      </c>
      <c r="X81" s="75">
        <f t="shared" si="32"/>
        <v>644648</v>
      </c>
      <c r="Y81" s="75">
        <f t="shared" si="33"/>
        <v>0</v>
      </c>
      <c r="Z81" s="75">
        <f t="shared" si="34"/>
        <v>602000</v>
      </c>
      <c r="AA81" s="75">
        <f t="shared" si="35"/>
        <v>13440217</v>
      </c>
      <c r="AB81" s="76">
        <f t="shared" si="25"/>
        <v>28302531</v>
      </c>
      <c r="AC81" s="75">
        <f t="shared" si="36"/>
        <v>7872346</v>
      </c>
      <c r="AD81" s="75">
        <f t="shared" si="37"/>
        <v>16119031</v>
      </c>
    </row>
  </sheetData>
  <sheetProtection/>
  <mergeCells count="3"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8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4.69921875" style="77" customWidth="1"/>
    <col min="88" max="16384" width="9" style="47" customWidth="1"/>
  </cols>
  <sheetData>
    <row r="1" spans="1:87" s="45" customFormat="1" ht="17.25">
      <c r="A1" s="123" t="s">
        <v>672</v>
      </c>
      <c r="B1" s="44"/>
      <c r="C1" s="44"/>
      <c r="D1" s="44"/>
      <c r="E1" s="44"/>
      <c r="F1" s="44"/>
      <c r="G1" s="44"/>
      <c r="H1" s="78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7" t="s">
        <v>673</v>
      </c>
      <c r="B2" s="147" t="s">
        <v>674</v>
      </c>
      <c r="C2" s="153" t="s">
        <v>675</v>
      </c>
      <c r="D2" s="130" t="s">
        <v>676</v>
      </c>
      <c r="E2" s="81"/>
      <c r="F2" s="81"/>
      <c r="G2" s="81"/>
      <c r="H2" s="81"/>
      <c r="I2" s="81"/>
      <c r="J2" s="81"/>
      <c r="K2" s="82"/>
      <c r="L2" s="81"/>
      <c r="M2" s="81"/>
      <c r="N2" s="81"/>
      <c r="O2" s="81"/>
      <c r="P2" s="81"/>
      <c r="Q2" s="81"/>
      <c r="R2" s="81"/>
      <c r="S2" s="81"/>
      <c r="T2" s="81"/>
      <c r="U2" s="82"/>
      <c r="V2" s="82"/>
      <c r="W2" s="82"/>
      <c r="X2" s="81"/>
      <c r="Y2" s="81"/>
      <c r="Z2" s="81"/>
      <c r="AA2" s="81"/>
      <c r="AB2" s="81"/>
      <c r="AC2" s="81"/>
      <c r="AD2" s="81"/>
      <c r="AE2" s="83"/>
      <c r="AF2" s="130" t="s">
        <v>677</v>
      </c>
      <c r="AG2" s="81"/>
      <c r="AH2" s="81"/>
      <c r="AI2" s="81"/>
      <c r="AJ2" s="81"/>
      <c r="AK2" s="81"/>
      <c r="AL2" s="81"/>
      <c r="AM2" s="82"/>
      <c r="AN2" s="81"/>
      <c r="AO2" s="81"/>
      <c r="AP2" s="81"/>
      <c r="AQ2" s="81"/>
      <c r="AR2" s="81"/>
      <c r="AS2" s="81"/>
      <c r="AT2" s="81"/>
      <c r="AU2" s="81"/>
      <c r="AV2" s="81"/>
      <c r="AW2" s="82"/>
      <c r="AX2" s="82"/>
      <c r="AY2" s="82"/>
      <c r="AZ2" s="82"/>
      <c r="BA2" s="82"/>
      <c r="BB2" s="82"/>
      <c r="BC2" s="81"/>
      <c r="BD2" s="81"/>
      <c r="BE2" s="81"/>
      <c r="BF2" s="81"/>
      <c r="BG2" s="83"/>
      <c r="BH2" s="130" t="s">
        <v>678</v>
      </c>
      <c r="BI2" s="81"/>
      <c r="BJ2" s="81"/>
      <c r="BK2" s="81"/>
      <c r="BL2" s="81"/>
      <c r="BM2" s="81"/>
      <c r="BN2" s="81"/>
      <c r="BO2" s="82"/>
      <c r="BP2" s="81"/>
      <c r="BQ2" s="81"/>
      <c r="BR2" s="81"/>
      <c r="BS2" s="81"/>
      <c r="BT2" s="81"/>
      <c r="BU2" s="81"/>
      <c r="BV2" s="81"/>
      <c r="BW2" s="81"/>
      <c r="BX2" s="81"/>
      <c r="BY2" s="82"/>
      <c r="BZ2" s="82"/>
      <c r="CA2" s="82"/>
      <c r="CB2" s="82"/>
      <c r="CC2" s="82"/>
      <c r="CD2" s="82"/>
      <c r="CE2" s="81"/>
      <c r="CF2" s="81"/>
      <c r="CG2" s="81"/>
      <c r="CH2" s="81"/>
      <c r="CI2" s="83"/>
    </row>
    <row r="3" spans="1:87" s="45" customFormat="1" ht="13.5">
      <c r="A3" s="148"/>
      <c r="B3" s="148"/>
      <c r="C3" s="154"/>
      <c r="D3" s="132" t="s">
        <v>679</v>
      </c>
      <c r="E3" s="81"/>
      <c r="F3" s="81"/>
      <c r="G3" s="81"/>
      <c r="H3" s="81"/>
      <c r="I3" s="81"/>
      <c r="J3" s="81"/>
      <c r="K3" s="86"/>
      <c r="L3" s="82" t="s">
        <v>680</v>
      </c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8"/>
      <c r="AC3" s="89"/>
      <c r="AD3" s="96" t="s">
        <v>681</v>
      </c>
      <c r="AE3" s="91" t="s">
        <v>682</v>
      </c>
      <c r="AF3" s="132" t="s">
        <v>679</v>
      </c>
      <c r="AG3" s="81"/>
      <c r="AH3" s="81"/>
      <c r="AI3" s="81"/>
      <c r="AJ3" s="81"/>
      <c r="AK3" s="81"/>
      <c r="AL3" s="81"/>
      <c r="AM3" s="86"/>
      <c r="AN3" s="82" t="s">
        <v>680</v>
      </c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8"/>
      <c r="BE3" s="89"/>
      <c r="BF3" s="96" t="s">
        <v>681</v>
      </c>
      <c r="BG3" s="91" t="s">
        <v>682</v>
      </c>
      <c r="BH3" s="132" t="s">
        <v>679</v>
      </c>
      <c r="BI3" s="81"/>
      <c r="BJ3" s="81"/>
      <c r="BK3" s="81"/>
      <c r="BL3" s="81"/>
      <c r="BM3" s="81"/>
      <c r="BN3" s="81"/>
      <c r="BO3" s="86"/>
      <c r="BP3" s="82" t="s">
        <v>680</v>
      </c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8"/>
      <c r="CG3" s="89"/>
      <c r="CH3" s="96" t="s">
        <v>681</v>
      </c>
      <c r="CI3" s="91" t="s">
        <v>682</v>
      </c>
    </row>
    <row r="4" spans="1:87" s="45" customFormat="1" ht="13.5" customHeight="1">
      <c r="A4" s="148"/>
      <c r="B4" s="148"/>
      <c r="C4" s="154"/>
      <c r="D4" s="91" t="s">
        <v>682</v>
      </c>
      <c r="E4" s="96" t="s">
        <v>683</v>
      </c>
      <c r="F4" s="90"/>
      <c r="G4" s="94"/>
      <c r="H4" s="81"/>
      <c r="I4" s="95"/>
      <c r="J4" s="133" t="s">
        <v>684</v>
      </c>
      <c r="K4" s="145" t="s">
        <v>685</v>
      </c>
      <c r="L4" s="91" t="s">
        <v>682</v>
      </c>
      <c r="M4" s="132" t="s">
        <v>686</v>
      </c>
      <c r="N4" s="88"/>
      <c r="O4" s="88"/>
      <c r="P4" s="88"/>
      <c r="Q4" s="89"/>
      <c r="R4" s="132" t="s">
        <v>687</v>
      </c>
      <c r="S4" s="81"/>
      <c r="T4" s="81"/>
      <c r="U4" s="95"/>
      <c r="V4" s="96" t="s">
        <v>688</v>
      </c>
      <c r="W4" s="132" t="s">
        <v>689</v>
      </c>
      <c r="X4" s="87"/>
      <c r="Y4" s="88"/>
      <c r="Z4" s="88"/>
      <c r="AA4" s="89"/>
      <c r="AB4" s="96" t="s">
        <v>690</v>
      </c>
      <c r="AC4" s="96" t="s">
        <v>691</v>
      </c>
      <c r="AD4" s="91"/>
      <c r="AE4" s="91"/>
      <c r="AF4" s="91" t="s">
        <v>682</v>
      </c>
      <c r="AG4" s="96" t="s">
        <v>683</v>
      </c>
      <c r="AH4" s="90"/>
      <c r="AI4" s="94"/>
      <c r="AJ4" s="81"/>
      <c r="AK4" s="95"/>
      <c r="AL4" s="133" t="s">
        <v>684</v>
      </c>
      <c r="AM4" s="145" t="s">
        <v>685</v>
      </c>
      <c r="AN4" s="91" t="s">
        <v>682</v>
      </c>
      <c r="AO4" s="132" t="s">
        <v>686</v>
      </c>
      <c r="AP4" s="88"/>
      <c r="AQ4" s="88"/>
      <c r="AR4" s="88"/>
      <c r="AS4" s="89"/>
      <c r="AT4" s="132" t="s">
        <v>687</v>
      </c>
      <c r="AU4" s="81"/>
      <c r="AV4" s="81"/>
      <c r="AW4" s="95"/>
      <c r="AX4" s="96" t="s">
        <v>688</v>
      </c>
      <c r="AY4" s="132" t="s">
        <v>689</v>
      </c>
      <c r="AZ4" s="97"/>
      <c r="BA4" s="97"/>
      <c r="BB4" s="98"/>
      <c r="BC4" s="89"/>
      <c r="BD4" s="96" t="s">
        <v>690</v>
      </c>
      <c r="BE4" s="96" t="s">
        <v>691</v>
      </c>
      <c r="BF4" s="91"/>
      <c r="BG4" s="91"/>
      <c r="BH4" s="91" t="s">
        <v>682</v>
      </c>
      <c r="BI4" s="96" t="s">
        <v>683</v>
      </c>
      <c r="BJ4" s="90"/>
      <c r="BK4" s="94"/>
      <c r="BL4" s="81"/>
      <c r="BM4" s="95"/>
      <c r="BN4" s="133" t="s">
        <v>684</v>
      </c>
      <c r="BO4" s="145" t="s">
        <v>685</v>
      </c>
      <c r="BP4" s="91" t="s">
        <v>682</v>
      </c>
      <c r="BQ4" s="132" t="s">
        <v>686</v>
      </c>
      <c r="BR4" s="88"/>
      <c r="BS4" s="88"/>
      <c r="BT4" s="88"/>
      <c r="BU4" s="89"/>
      <c r="BV4" s="132" t="s">
        <v>687</v>
      </c>
      <c r="BW4" s="81"/>
      <c r="BX4" s="81"/>
      <c r="BY4" s="95"/>
      <c r="BZ4" s="96" t="s">
        <v>688</v>
      </c>
      <c r="CA4" s="132" t="s">
        <v>689</v>
      </c>
      <c r="CB4" s="88"/>
      <c r="CC4" s="88"/>
      <c r="CD4" s="88"/>
      <c r="CE4" s="89"/>
      <c r="CF4" s="96" t="s">
        <v>690</v>
      </c>
      <c r="CG4" s="96" t="s">
        <v>691</v>
      </c>
      <c r="CH4" s="91"/>
      <c r="CI4" s="91"/>
    </row>
    <row r="5" spans="1:87" s="45" customFormat="1" ht="23.25" customHeight="1">
      <c r="A5" s="148"/>
      <c r="B5" s="148"/>
      <c r="C5" s="154"/>
      <c r="D5" s="91"/>
      <c r="E5" s="91" t="s">
        <v>682</v>
      </c>
      <c r="F5" s="133" t="s">
        <v>692</v>
      </c>
      <c r="G5" s="133" t="s">
        <v>693</v>
      </c>
      <c r="H5" s="133" t="s">
        <v>694</v>
      </c>
      <c r="I5" s="133" t="s">
        <v>681</v>
      </c>
      <c r="J5" s="99"/>
      <c r="K5" s="146"/>
      <c r="L5" s="91"/>
      <c r="M5" s="91" t="s">
        <v>682</v>
      </c>
      <c r="N5" s="91" t="s">
        <v>695</v>
      </c>
      <c r="O5" s="91" t="s">
        <v>696</v>
      </c>
      <c r="P5" s="91" t="s">
        <v>697</v>
      </c>
      <c r="Q5" s="91" t="s">
        <v>698</v>
      </c>
      <c r="R5" s="91" t="s">
        <v>682</v>
      </c>
      <c r="S5" s="96" t="s">
        <v>699</v>
      </c>
      <c r="T5" s="96" t="s">
        <v>700</v>
      </c>
      <c r="U5" s="96" t="s">
        <v>701</v>
      </c>
      <c r="V5" s="91"/>
      <c r="W5" s="91" t="s">
        <v>682</v>
      </c>
      <c r="X5" s="96" t="s">
        <v>699</v>
      </c>
      <c r="Y5" s="96" t="s">
        <v>700</v>
      </c>
      <c r="Z5" s="96" t="s">
        <v>701</v>
      </c>
      <c r="AA5" s="96" t="s">
        <v>681</v>
      </c>
      <c r="AB5" s="91"/>
      <c r="AC5" s="91"/>
      <c r="AD5" s="91"/>
      <c r="AE5" s="91"/>
      <c r="AF5" s="91"/>
      <c r="AG5" s="91" t="s">
        <v>682</v>
      </c>
      <c r="AH5" s="133" t="s">
        <v>692</v>
      </c>
      <c r="AI5" s="133" t="s">
        <v>693</v>
      </c>
      <c r="AJ5" s="133" t="s">
        <v>694</v>
      </c>
      <c r="AK5" s="133" t="s">
        <v>681</v>
      </c>
      <c r="AL5" s="99"/>
      <c r="AM5" s="146"/>
      <c r="AN5" s="91"/>
      <c r="AO5" s="91" t="s">
        <v>682</v>
      </c>
      <c r="AP5" s="91" t="s">
        <v>695</v>
      </c>
      <c r="AQ5" s="91" t="s">
        <v>696</v>
      </c>
      <c r="AR5" s="91" t="s">
        <v>697</v>
      </c>
      <c r="AS5" s="91" t="s">
        <v>698</v>
      </c>
      <c r="AT5" s="91" t="s">
        <v>682</v>
      </c>
      <c r="AU5" s="96" t="s">
        <v>699</v>
      </c>
      <c r="AV5" s="96" t="s">
        <v>700</v>
      </c>
      <c r="AW5" s="96" t="s">
        <v>701</v>
      </c>
      <c r="AX5" s="91"/>
      <c r="AY5" s="91" t="s">
        <v>682</v>
      </c>
      <c r="AZ5" s="96" t="s">
        <v>699</v>
      </c>
      <c r="BA5" s="96" t="s">
        <v>700</v>
      </c>
      <c r="BB5" s="96" t="s">
        <v>701</v>
      </c>
      <c r="BC5" s="96" t="s">
        <v>681</v>
      </c>
      <c r="BD5" s="91"/>
      <c r="BE5" s="91"/>
      <c r="BF5" s="91"/>
      <c r="BG5" s="91"/>
      <c r="BH5" s="91"/>
      <c r="BI5" s="91" t="s">
        <v>682</v>
      </c>
      <c r="BJ5" s="133" t="s">
        <v>692</v>
      </c>
      <c r="BK5" s="133" t="s">
        <v>693</v>
      </c>
      <c r="BL5" s="133" t="s">
        <v>694</v>
      </c>
      <c r="BM5" s="133" t="s">
        <v>681</v>
      </c>
      <c r="BN5" s="99"/>
      <c r="BO5" s="146"/>
      <c r="BP5" s="91"/>
      <c r="BQ5" s="91" t="s">
        <v>682</v>
      </c>
      <c r="BR5" s="91" t="s">
        <v>695</v>
      </c>
      <c r="BS5" s="91" t="s">
        <v>696</v>
      </c>
      <c r="BT5" s="91" t="s">
        <v>697</v>
      </c>
      <c r="BU5" s="91" t="s">
        <v>698</v>
      </c>
      <c r="BV5" s="91" t="s">
        <v>682</v>
      </c>
      <c r="BW5" s="96" t="s">
        <v>699</v>
      </c>
      <c r="BX5" s="96" t="s">
        <v>700</v>
      </c>
      <c r="BY5" s="96" t="s">
        <v>701</v>
      </c>
      <c r="BZ5" s="91"/>
      <c r="CA5" s="91" t="s">
        <v>682</v>
      </c>
      <c r="CB5" s="96" t="s">
        <v>699</v>
      </c>
      <c r="CC5" s="96" t="s">
        <v>700</v>
      </c>
      <c r="CD5" s="96" t="s">
        <v>701</v>
      </c>
      <c r="CE5" s="96" t="s">
        <v>681</v>
      </c>
      <c r="CF5" s="91"/>
      <c r="CG5" s="91"/>
      <c r="CH5" s="91"/>
      <c r="CI5" s="91"/>
    </row>
    <row r="6" spans="1:87" s="46" customFormat="1" ht="13.5">
      <c r="A6" s="149"/>
      <c r="B6" s="149"/>
      <c r="C6" s="155"/>
      <c r="D6" s="102" t="s">
        <v>702</v>
      </c>
      <c r="E6" s="102" t="s">
        <v>702</v>
      </c>
      <c r="F6" s="103" t="s">
        <v>702</v>
      </c>
      <c r="G6" s="103" t="s">
        <v>702</v>
      </c>
      <c r="H6" s="103" t="s">
        <v>702</v>
      </c>
      <c r="I6" s="103" t="s">
        <v>702</v>
      </c>
      <c r="J6" s="103" t="s">
        <v>702</v>
      </c>
      <c r="K6" s="103" t="s">
        <v>702</v>
      </c>
      <c r="L6" s="102" t="s">
        <v>702</v>
      </c>
      <c r="M6" s="102" t="s">
        <v>702</v>
      </c>
      <c r="N6" s="102" t="s">
        <v>702</v>
      </c>
      <c r="O6" s="102" t="s">
        <v>702</v>
      </c>
      <c r="P6" s="102" t="s">
        <v>702</v>
      </c>
      <c r="Q6" s="102" t="s">
        <v>702</v>
      </c>
      <c r="R6" s="102" t="s">
        <v>702</v>
      </c>
      <c r="S6" s="102" t="s">
        <v>702</v>
      </c>
      <c r="T6" s="102" t="s">
        <v>702</v>
      </c>
      <c r="U6" s="102" t="s">
        <v>702</v>
      </c>
      <c r="V6" s="102" t="s">
        <v>702</v>
      </c>
      <c r="W6" s="102" t="s">
        <v>702</v>
      </c>
      <c r="X6" s="102" t="s">
        <v>702</v>
      </c>
      <c r="Y6" s="102" t="s">
        <v>702</v>
      </c>
      <c r="Z6" s="102" t="s">
        <v>702</v>
      </c>
      <c r="AA6" s="102" t="s">
        <v>702</v>
      </c>
      <c r="AB6" s="102" t="s">
        <v>702</v>
      </c>
      <c r="AC6" s="102" t="s">
        <v>702</v>
      </c>
      <c r="AD6" s="102" t="s">
        <v>702</v>
      </c>
      <c r="AE6" s="102" t="s">
        <v>702</v>
      </c>
      <c r="AF6" s="102" t="s">
        <v>702</v>
      </c>
      <c r="AG6" s="102" t="s">
        <v>702</v>
      </c>
      <c r="AH6" s="103" t="s">
        <v>702</v>
      </c>
      <c r="AI6" s="103" t="s">
        <v>702</v>
      </c>
      <c r="AJ6" s="103" t="s">
        <v>702</v>
      </c>
      <c r="AK6" s="103" t="s">
        <v>702</v>
      </c>
      <c r="AL6" s="103" t="s">
        <v>702</v>
      </c>
      <c r="AM6" s="103" t="s">
        <v>702</v>
      </c>
      <c r="AN6" s="102" t="s">
        <v>702</v>
      </c>
      <c r="AO6" s="102" t="s">
        <v>702</v>
      </c>
      <c r="AP6" s="102" t="s">
        <v>702</v>
      </c>
      <c r="AQ6" s="102" t="s">
        <v>702</v>
      </c>
      <c r="AR6" s="102" t="s">
        <v>702</v>
      </c>
      <c r="AS6" s="102" t="s">
        <v>702</v>
      </c>
      <c r="AT6" s="102" t="s">
        <v>702</v>
      </c>
      <c r="AU6" s="102" t="s">
        <v>702</v>
      </c>
      <c r="AV6" s="102" t="s">
        <v>702</v>
      </c>
      <c r="AW6" s="102" t="s">
        <v>702</v>
      </c>
      <c r="AX6" s="102" t="s">
        <v>702</v>
      </c>
      <c r="AY6" s="102" t="s">
        <v>702</v>
      </c>
      <c r="AZ6" s="102" t="s">
        <v>702</v>
      </c>
      <c r="BA6" s="102" t="s">
        <v>702</v>
      </c>
      <c r="BB6" s="102" t="s">
        <v>702</v>
      </c>
      <c r="BC6" s="102" t="s">
        <v>702</v>
      </c>
      <c r="BD6" s="102" t="s">
        <v>702</v>
      </c>
      <c r="BE6" s="102" t="s">
        <v>702</v>
      </c>
      <c r="BF6" s="102" t="s">
        <v>702</v>
      </c>
      <c r="BG6" s="102" t="s">
        <v>702</v>
      </c>
      <c r="BH6" s="102" t="s">
        <v>702</v>
      </c>
      <c r="BI6" s="102" t="s">
        <v>702</v>
      </c>
      <c r="BJ6" s="103" t="s">
        <v>702</v>
      </c>
      <c r="BK6" s="103" t="s">
        <v>702</v>
      </c>
      <c r="BL6" s="103" t="s">
        <v>702</v>
      </c>
      <c r="BM6" s="103" t="s">
        <v>702</v>
      </c>
      <c r="BN6" s="103" t="s">
        <v>702</v>
      </c>
      <c r="BO6" s="103" t="s">
        <v>702</v>
      </c>
      <c r="BP6" s="102" t="s">
        <v>702</v>
      </c>
      <c r="BQ6" s="102" t="s">
        <v>702</v>
      </c>
      <c r="BR6" s="103" t="s">
        <v>702</v>
      </c>
      <c r="BS6" s="103" t="s">
        <v>702</v>
      </c>
      <c r="BT6" s="103" t="s">
        <v>702</v>
      </c>
      <c r="BU6" s="103" t="s">
        <v>702</v>
      </c>
      <c r="BV6" s="102" t="s">
        <v>702</v>
      </c>
      <c r="BW6" s="102" t="s">
        <v>702</v>
      </c>
      <c r="BX6" s="102" t="s">
        <v>702</v>
      </c>
      <c r="BY6" s="102" t="s">
        <v>702</v>
      </c>
      <c r="BZ6" s="102" t="s">
        <v>702</v>
      </c>
      <c r="CA6" s="102" t="s">
        <v>702</v>
      </c>
      <c r="CB6" s="102" t="s">
        <v>702</v>
      </c>
      <c r="CC6" s="102" t="s">
        <v>702</v>
      </c>
      <c r="CD6" s="102" t="s">
        <v>702</v>
      </c>
      <c r="CE6" s="102" t="s">
        <v>702</v>
      </c>
      <c r="CF6" s="102" t="s">
        <v>702</v>
      </c>
      <c r="CG6" s="102" t="s">
        <v>702</v>
      </c>
      <c r="CH6" s="102" t="s">
        <v>702</v>
      </c>
      <c r="CI6" s="102" t="s">
        <v>702</v>
      </c>
    </row>
    <row r="7" spans="1:87" s="50" customFormat="1" ht="12" customHeight="1">
      <c r="A7" s="48" t="s">
        <v>564</v>
      </c>
      <c r="B7" s="63" t="s">
        <v>703</v>
      </c>
      <c r="C7" s="48" t="s">
        <v>682</v>
      </c>
      <c r="D7" s="71">
        <f aca="true" t="shared" si="0" ref="D7:AI7">SUM(D8:D81)</f>
        <v>7763597</v>
      </c>
      <c r="E7" s="71">
        <f t="shared" si="0"/>
        <v>7337115</v>
      </c>
      <c r="F7" s="71">
        <f t="shared" si="0"/>
        <v>601019</v>
      </c>
      <c r="G7" s="71">
        <f t="shared" si="0"/>
        <v>5195663</v>
      </c>
      <c r="H7" s="71">
        <f t="shared" si="0"/>
        <v>902709</v>
      </c>
      <c r="I7" s="71">
        <f t="shared" si="0"/>
        <v>637724</v>
      </c>
      <c r="J7" s="71">
        <f t="shared" si="0"/>
        <v>426482</v>
      </c>
      <c r="K7" s="71">
        <f t="shared" si="0"/>
        <v>2416177</v>
      </c>
      <c r="L7" s="71">
        <f t="shared" si="0"/>
        <v>196316065</v>
      </c>
      <c r="M7" s="71">
        <f t="shared" si="0"/>
        <v>64799058</v>
      </c>
      <c r="N7" s="71">
        <f t="shared" si="0"/>
        <v>20288824</v>
      </c>
      <c r="O7" s="71">
        <f t="shared" si="0"/>
        <v>38517487</v>
      </c>
      <c r="P7" s="71">
        <f t="shared" si="0"/>
        <v>5940054</v>
      </c>
      <c r="Q7" s="71">
        <f t="shared" si="0"/>
        <v>52693</v>
      </c>
      <c r="R7" s="71">
        <f t="shared" si="0"/>
        <v>60166333</v>
      </c>
      <c r="S7" s="71">
        <f t="shared" si="0"/>
        <v>21664298</v>
      </c>
      <c r="T7" s="71">
        <f t="shared" si="0"/>
        <v>31820665</v>
      </c>
      <c r="U7" s="71">
        <f t="shared" si="0"/>
        <v>6681370</v>
      </c>
      <c r="V7" s="71">
        <f t="shared" si="0"/>
        <v>432516</v>
      </c>
      <c r="W7" s="71">
        <f t="shared" si="0"/>
        <v>70780984</v>
      </c>
      <c r="X7" s="71">
        <f t="shared" si="0"/>
        <v>39596382</v>
      </c>
      <c r="Y7" s="71">
        <f t="shared" si="0"/>
        <v>26007833</v>
      </c>
      <c r="Z7" s="71">
        <f t="shared" si="0"/>
        <v>776196</v>
      </c>
      <c r="AA7" s="71">
        <f t="shared" si="0"/>
        <v>4400573</v>
      </c>
      <c r="AB7" s="71">
        <f t="shared" si="0"/>
        <v>39448505</v>
      </c>
      <c r="AC7" s="71">
        <f t="shared" si="0"/>
        <v>137174</v>
      </c>
      <c r="AD7" s="71">
        <f t="shared" si="0"/>
        <v>35951780</v>
      </c>
      <c r="AE7" s="71">
        <f t="shared" si="0"/>
        <v>240031442</v>
      </c>
      <c r="AF7" s="71">
        <f t="shared" si="0"/>
        <v>1201679</v>
      </c>
      <c r="AG7" s="71">
        <f t="shared" si="0"/>
        <v>1192407</v>
      </c>
      <c r="AH7" s="71">
        <f t="shared" si="0"/>
        <v>0</v>
      </c>
      <c r="AI7" s="71">
        <f t="shared" si="0"/>
        <v>1168828</v>
      </c>
      <c r="AJ7" s="71">
        <f aca="true" t="shared" si="1" ref="AJ7:BO7">SUM(AJ8:AJ81)</f>
        <v>0</v>
      </c>
      <c r="AK7" s="71">
        <f t="shared" si="1"/>
        <v>23579</v>
      </c>
      <c r="AL7" s="71">
        <f t="shared" si="1"/>
        <v>9272</v>
      </c>
      <c r="AM7" s="71">
        <f t="shared" si="1"/>
        <v>10518</v>
      </c>
      <c r="AN7" s="71">
        <f t="shared" si="1"/>
        <v>2589502</v>
      </c>
      <c r="AO7" s="71">
        <f t="shared" si="1"/>
        <v>822598</v>
      </c>
      <c r="AP7" s="71">
        <f t="shared" si="1"/>
        <v>516802</v>
      </c>
      <c r="AQ7" s="71">
        <f t="shared" si="1"/>
        <v>210040</v>
      </c>
      <c r="AR7" s="71">
        <f t="shared" si="1"/>
        <v>95756</v>
      </c>
      <c r="AS7" s="71">
        <f t="shared" si="1"/>
        <v>0</v>
      </c>
      <c r="AT7" s="71">
        <f t="shared" si="1"/>
        <v>586188</v>
      </c>
      <c r="AU7" s="71">
        <f t="shared" si="1"/>
        <v>257690</v>
      </c>
      <c r="AV7" s="71">
        <f t="shared" si="1"/>
        <v>323171</v>
      </c>
      <c r="AW7" s="71">
        <f t="shared" si="1"/>
        <v>5327</v>
      </c>
      <c r="AX7" s="71">
        <f t="shared" si="1"/>
        <v>6630</v>
      </c>
      <c r="AY7" s="71">
        <f t="shared" si="1"/>
        <v>1172565</v>
      </c>
      <c r="AZ7" s="71">
        <f t="shared" si="1"/>
        <v>631031</v>
      </c>
      <c r="BA7" s="71">
        <f t="shared" si="1"/>
        <v>484170</v>
      </c>
      <c r="BB7" s="71">
        <f t="shared" si="1"/>
        <v>4802</v>
      </c>
      <c r="BC7" s="71">
        <f t="shared" si="1"/>
        <v>52562</v>
      </c>
      <c r="BD7" s="71">
        <f t="shared" si="1"/>
        <v>681280</v>
      </c>
      <c r="BE7" s="71">
        <f t="shared" si="1"/>
        <v>1521</v>
      </c>
      <c r="BF7" s="71">
        <f t="shared" si="1"/>
        <v>644306</v>
      </c>
      <c r="BG7" s="71">
        <f t="shared" si="1"/>
        <v>4435487</v>
      </c>
      <c r="BH7" s="71">
        <f t="shared" si="1"/>
        <v>8965276</v>
      </c>
      <c r="BI7" s="71">
        <f t="shared" si="1"/>
        <v>8529522</v>
      </c>
      <c r="BJ7" s="71">
        <f t="shared" si="1"/>
        <v>601019</v>
      </c>
      <c r="BK7" s="71">
        <f t="shared" si="1"/>
        <v>6364491</v>
      </c>
      <c r="BL7" s="71">
        <f t="shared" si="1"/>
        <v>902709</v>
      </c>
      <c r="BM7" s="71">
        <f t="shared" si="1"/>
        <v>661303</v>
      </c>
      <c r="BN7" s="71">
        <f t="shared" si="1"/>
        <v>435754</v>
      </c>
      <c r="BO7" s="71">
        <f t="shared" si="1"/>
        <v>2426695</v>
      </c>
      <c r="BP7" s="71">
        <f aca="true" t="shared" si="2" ref="BP7:CI7">SUM(BP8:BP81)</f>
        <v>198905567</v>
      </c>
      <c r="BQ7" s="71">
        <f t="shared" si="2"/>
        <v>65621656</v>
      </c>
      <c r="BR7" s="71">
        <f t="shared" si="2"/>
        <v>20805626</v>
      </c>
      <c r="BS7" s="71">
        <f t="shared" si="2"/>
        <v>38727527</v>
      </c>
      <c r="BT7" s="71">
        <f t="shared" si="2"/>
        <v>6035810</v>
      </c>
      <c r="BU7" s="71">
        <f t="shared" si="2"/>
        <v>52693</v>
      </c>
      <c r="BV7" s="71">
        <f t="shared" si="2"/>
        <v>60752521</v>
      </c>
      <c r="BW7" s="71">
        <f t="shared" si="2"/>
        <v>21921988</v>
      </c>
      <c r="BX7" s="71">
        <f t="shared" si="2"/>
        <v>32143836</v>
      </c>
      <c r="BY7" s="71">
        <f t="shared" si="2"/>
        <v>6686697</v>
      </c>
      <c r="BZ7" s="71">
        <f t="shared" si="2"/>
        <v>439146</v>
      </c>
      <c r="CA7" s="71">
        <f t="shared" si="2"/>
        <v>71953549</v>
      </c>
      <c r="CB7" s="71">
        <f t="shared" si="2"/>
        <v>40227413</v>
      </c>
      <c r="CC7" s="71">
        <f t="shared" si="2"/>
        <v>26492003</v>
      </c>
      <c r="CD7" s="71">
        <f t="shared" si="2"/>
        <v>780998</v>
      </c>
      <c r="CE7" s="71">
        <f t="shared" si="2"/>
        <v>4453135</v>
      </c>
      <c r="CF7" s="71">
        <f t="shared" si="2"/>
        <v>40129785</v>
      </c>
      <c r="CG7" s="71">
        <f t="shared" si="2"/>
        <v>138695</v>
      </c>
      <c r="CH7" s="71">
        <f t="shared" si="2"/>
        <v>36596086</v>
      </c>
      <c r="CI7" s="71">
        <f t="shared" si="2"/>
        <v>244466929</v>
      </c>
    </row>
    <row r="8" spans="1:87" s="50" customFormat="1" ht="12" customHeight="1">
      <c r="A8" s="51" t="s">
        <v>321</v>
      </c>
      <c r="B8" s="64" t="s">
        <v>325</v>
      </c>
      <c r="C8" s="51" t="s">
        <v>326</v>
      </c>
      <c r="D8" s="73">
        <f aca="true" t="shared" si="3" ref="D8:D39">+SUM(E8,J8)</f>
        <v>46694</v>
      </c>
      <c r="E8" s="73">
        <f aca="true" t="shared" si="4" ref="E8:E39">+SUM(F8:I8)</f>
        <v>46694</v>
      </c>
      <c r="F8" s="73">
        <v>46694</v>
      </c>
      <c r="G8" s="73">
        <v>0</v>
      </c>
      <c r="H8" s="73">
        <v>0</v>
      </c>
      <c r="I8" s="73">
        <v>0</v>
      </c>
      <c r="J8" s="73">
        <v>0</v>
      </c>
      <c r="K8" s="74">
        <v>31773</v>
      </c>
      <c r="L8" s="73">
        <f aca="true" t="shared" si="5" ref="L8:L39">+SUM(M8,R8,V8,W8,AC8)</f>
        <v>1543896</v>
      </c>
      <c r="M8" s="73">
        <f aca="true" t="shared" si="6" ref="M8:M39">+SUM(N8:Q8)</f>
        <v>707959</v>
      </c>
      <c r="N8" s="73">
        <v>184075</v>
      </c>
      <c r="O8" s="73">
        <v>523884</v>
      </c>
      <c r="P8" s="73">
        <v>0</v>
      </c>
      <c r="Q8" s="73">
        <v>0</v>
      </c>
      <c r="R8" s="73">
        <f aca="true" t="shared" si="7" ref="R8:R39">+SUM(S8:U8)</f>
        <v>389898</v>
      </c>
      <c r="S8" s="73">
        <v>389898</v>
      </c>
      <c r="T8" s="73">
        <v>0</v>
      </c>
      <c r="U8" s="73">
        <v>0</v>
      </c>
      <c r="V8" s="73">
        <v>1918</v>
      </c>
      <c r="W8" s="73">
        <f aca="true" t="shared" si="8" ref="W8:W39">+SUM(X8:AA8)</f>
        <v>442117</v>
      </c>
      <c r="X8" s="73">
        <v>334357</v>
      </c>
      <c r="Y8" s="73">
        <v>86808</v>
      </c>
      <c r="Z8" s="73">
        <v>0</v>
      </c>
      <c r="AA8" s="73">
        <v>20952</v>
      </c>
      <c r="AB8" s="74">
        <v>454538</v>
      </c>
      <c r="AC8" s="73">
        <v>2004</v>
      </c>
      <c r="AD8" s="73">
        <v>74987</v>
      </c>
      <c r="AE8" s="73">
        <f aca="true" t="shared" si="9" ref="AE8:AE39">+SUM(D8,L8,AD8)</f>
        <v>1665577</v>
      </c>
      <c r="AF8" s="73">
        <f aca="true" t="shared" si="10" ref="AF8:AF39">+SUM(AG8,AL8)</f>
        <v>0</v>
      </c>
      <c r="AG8" s="73">
        <f aca="true" t="shared" si="11" ref="AG8:AG39">+SUM(AH8:AK8)</f>
        <v>0</v>
      </c>
      <c r="AH8" s="73">
        <v>0</v>
      </c>
      <c r="AI8" s="73">
        <v>0</v>
      </c>
      <c r="AJ8" s="73">
        <v>0</v>
      </c>
      <c r="AK8" s="73">
        <v>0</v>
      </c>
      <c r="AL8" s="73">
        <v>0</v>
      </c>
      <c r="AM8" s="74">
        <v>0</v>
      </c>
      <c r="AN8" s="73">
        <f aca="true" t="shared" si="12" ref="AN8:AN39">+SUM(AO8,AT8,AX8,AY8,BE8)</f>
        <v>0</v>
      </c>
      <c r="AO8" s="73">
        <f aca="true" t="shared" si="13" ref="AO8:AO39">+SUM(AP8:AS8)</f>
        <v>0</v>
      </c>
      <c r="AP8" s="73">
        <v>0</v>
      </c>
      <c r="AQ8" s="73">
        <v>0</v>
      </c>
      <c r="AR8" s="73">
        <v>0</v>
      </c>
      <c r="AS8" s="73">
        <v>0</v>
      </c>
      <c r="AT8" s="73">
        <f aca="true" t="shared" si="14" ref="AT8:AT39">+SUM(AU8:AW8)</f>
        <v>0</v>
      </c>
      <c r="AU8" s="73">
        <v>0</v>
      </c>
      <c r="AV8" s="73">
        <v>0</v>
      </c>
      <c r="AW8" s="73">
        <v>0</v>
      </c>
      <c r="AX8" s="73">
        <v>0</v>
      </c>
      <c r="AY8" s="73">
        <f aca="true" t="shared" si="15" ref="AY8:AY39">+SUM(AZ8:BC8)</f>
        <v>0</v>
      </c>
      <c r="AZ8" s="73">
        <v>0</v>
      </c>
      <c r="BA8" s="73">
        <v>0</v>
      </c>
      <c r="BB8" s="73">
        <v>0</v>
      </c>
      <c r="BC8" s="73">
        <v>0</v>
      </c>
      <c r="BD8" s="74">
        <v>4014</v>
      </c>
      <c r="BE8" s="73">
        <v>0</v>
      </c>
      <c r="BF8" s="73">
        <v>0</v>
      </c>
      <c r="BG8" s="73">
        <f aca="true" t="shared" si="16" ref="BG8:BG39">+SUM(BF8,AN8,AF8)</f>
        <v>0</v>
      </c>
      <c r="BH8" s="73">
        <f aca="true" t="shared" si="17" ref="BH8:BH39">SUM(D8,AF8)</f>
        <v>46694</v>
      </c>
      <c r="BI8" s="73">
        <f aca="true" t="shared" si="18" ref="BI8:BI39">SUM(E8,AG8)</f>
        <v>46694</v>
      </c>
      <c r="BJ8" s="73">
        <f aca="true" t="shared" si="19" ref="BJ8:BJ39">SUM(F8,AH8)</f>
        <v>46694</v>
      </c>
      <c r="BK8" s="73">
        <f aca="true" t="shared" si="20" ref="BK8:BK39">SUM(G8,AI8)</f>
        <v>0</v>
      </c>
      <c r="BL8" s="73">
        <f aca="true" t="shared" si="21" ref="BL8:BL39">SUM(H8,AJ8)</f>
        <v>0</v>
      </c>
      <c r="BM8" s="73">
        <f aca="true" t="shared" si="22" ref="BM8:BM39">SUM(I8,AK8)</f>
        <v>0</v>
      </c>
      <c r="BN8" s="73">
        <f aca="true" t="shared" si="23" ref="BN8:BN39">SUM(J8,AL8)</f>
        <v>0</v>
      </c>
      <c r="BO8" s="74">
        <f aca="true" t="shared" si="24" ref="BO8:BO39">SUM(K8,AM8)</f>
        <v>31773</v>
      </c>
      <c r="BP8" s="73">
        <f aca="true" t="shared" si="25" ref="BP8:BP39">SUM(L8,AN8)</f>
        <v>1543896</v>
      </c>
      <c r="BQ8" s="73">
        <f aca="true" t="shared" si="26" ref="BQ8:BQ39">SUM(M8,AO8)</f>
        <v>707959</v>
      </c>
      <c r="BR8" s="73">
        <f aca="true" t="shared" si="27" ref="BR8:BR39">SUM(N8,AP8)</f>
        <v>184075</v>
      </c>
      <c r="BS8" s="73">
        <f aca="true" t="shared" si="28" ref="BS8:BS39">SUM(O8,AQ8)</f>
        <v>523884</v>
      </c>
      <c r="BT8" s="73">
        <f aca="true" t="shared" si="29" ref="BT8:BT39">SUM(P8,AR8)</f>
        <v>0</v>
      </c>
      <c r="BU8" s="73">
        <f aca="true" t="shared" si="30" ref="BU8:BU39">SUM(Q8,AS8)</f>
        <v>0</v>
      </c>
      <c r="BV8" s="73">
        <f aca="true" t="shared" si="31" ref="BV8:BV39">SUM(R8,AT8)</f>
        <v>389898</v>
      </c>
      <c r="BW8" s="73">
        <f aca="true" t="shared" si="32" ref="BW8:BW39">SUM(S8,AU8)</f>
        <v>389898</v>
      </c>
      <c r="BX8" s="73">
        <f aca="true" t="shared" si="33" ref="BX8:BX39">SUM(T8,AV8)</f>
        <v>0</v>
      </c>
      <c r="BY8" s="73">
        <f aca="true" t="shared" si="34" ref="BY8:BY39">SUM(U8,AW8)</f>
        <v>0</v>
      </c>
      <c r="BZ8" s="73">
        <f aca="true" t="shared" si="35" ref="BZ8:BZ39">SUM(V8,AX8)</f>
        <v>1918</v>
      </c>
      <c r="CA8" s="73">
        <f aca="true" t="shared" si="36" ref="CA8:CA39">SUM(W8,AY8)</f>
        <v>442117</v>
      </c>
      <c r="CB8" s="73">
        <f aca="true" t="shared" si="37" ref="CB8:CB39">SUM(X8,AZ8)</f>
        <v>334357</v>
      </c>
      <c r="CC8" s="73">
        <f aca="true" t="shared" si="38" ref="CC8:CC39">SUM(Y8,BA8)</f>
        <v>86808</v>
      </c>
      <c r="CD8" s="73">
        <f aca="true" t="shared" si="39" ref="CD8:CD39">SUM(Z8,BB8)</f>
        <v>0</v>
      </c>
      <c r="CE8" s="73">
        <f aca="true" t="shared" si="40" ref="CE8:CE39">SUM(AA8,BC8)</f>
        <v>20952</v>
      </c>
      <c r="CF8" s="74">
        <f aca="true" t="shared" si="41" ref="CF8:CF39">SUM(AB8,BD8)</f>
        <v>458552</v>
      </c>
      <c r="CG8" s="73">
        <f aca="true" t="shared" si="42" ref="CG8:CG39">SUM(AC8,BE8)</f>
        <v>2004</v>
      </c>
      <c r="CH8" s="73">
        <f aca="true" t="shared" si="43" ref="CH8:CH39">SUM(AD8,BF8)</f>
        <v>74987</v>
      </c>
      <c r="CI8" s="73">
        <f aca="true" t="shared" si="44" ref="CI8:CI39">SUM(AE8,BG8)</f>
        <v>1665577</v>
      </c>
    </row>
    <row r="9" spans="1:87" s="50" customFormat="1" ht="12" customHeight="1">
      <c r="A9" s="51" t="s">
        <v>321</v>
      </c>
      <c r="B9" s="64" t="s">
        <v>327</v>
      </c>
      <c r="C9" s="51" t="s">
        <v>328</v>
      </c>
      <c r="D9" s="73">
        <f t="shared" si="3"/>
        <v>0</v>
      </c>
      <c r="E9" s="73">
        <f t="shared" si="4"/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4">
        <v>45507</v>
      </c>
      <c r="L9" s="73">
        <f t="shared" si="5"/>
        <v>1980780</v>
      </c>
      <c r="M9" s="73">
        <f t="shared" si="6"/>
        <v>1142223</v>
      </c>
      <c r="N9" s="73">
        <v>395499</v>
      </c>
      <c r="O9" s="73">
        <v>746724</v>
      </c>
      <c r="P9" s="73">
        <v>0</v>
      </c>
      <c r="Q9" s="73">
        <v>0</v>
      </c>
      <c r="R9" s="73">
        <f t="shared" si="7"/>
        <v>461140</v>
      </c>
      <c r="S9" s="73">
        <v>461140</v>
      </c>
      <c r="T9" s="73">
        <v>0</v>
      </c>
      <c r="U9" s="73">
        <v>0</v>
      </c>
      <c r="V9" s="73">
        <v>0</v>
      </c>
      <c r="W9" s="73">
        <f t="shared" si="8"/>
        <v>377417</v>
      </c>
      <c r="X9" s="73">
        <v>325978</v>
      </c>
      <c r="Y9" s="73">
        <v>34354</v>
      </c>
      <c r="Z9" s="73">
        <v>2</v>
      </c>
      <c r="AA9" s="73">
        <v>17083</v>
      </c>
      <c r="AB9" s="74">
        <v>651007</v>
      </c>
      <c r="AC9" s="73">
        <v>0</v>
      </c>
      <c r="AD9" s="73">
        <v>516515</v>
      </c>
      <c r="AE9" s="73">
        <f t="shared" si="9"/>
        <v>2497295</v>
      </c>
      <c r="AF9" s="73">
        <f t="shared" si="10"/>
        <v>0</v>
      </c>
      <c r="AG9" s="73">
        <f t="shared" si="11"/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4">
        <v>0</v>
      </c>
      <c r="AN9" s="73">
        <f t="shared" si="12"/>
        <v>0</v>
      </c>
      <c r="AO9" s="73">
        <f t="shared" si="13"/>
        <v>0</v>
      </c>
      <c r="AP9" s="73">
        <v>0</v>
      </c>
      <c r="AQ9" s="73">
        <v>0</v>
      </c>
      <c r="AR9" s="73">
        <v>0</v>
      </c>
      <c r="AS9" s="73">
        <v>0</v>
      </c>
      <c r="AT9" s="73">
        <f t="shared" si="14"/>
        <v>0</v>
      </c>
      <c r="AU9" s="73">
        <v>0</v>
      </c>
      <c r="AV9" s="73">
        <v>0</v>
      </c>
      <c r="AW9" s="73">
        <v>0</v>
      </c>
      <c r="AX9" s="73">
        <v>0</v>
      </c>
      <c r="AY9" s="73">
        <f t="shared" si="15"/>
        <v>0</v>
      </c>
      <c r="AZ9" s="73">
        <v>0</v>
      </c>
      <c r="BA9" s="73">
        <v>0</v>
      </c>
      <c r="BB9" s="73">
        <v>0</v>
      </c>
      <c r="BC9" s="73">
        <v>0</v>
      </c>
      <c r="BD9" s="74">
        <v>5750</v>
      </c>
      <c r="BE9" s="73">
        <v>0</v>
      </c>
      <c r="BF9" s="73">
        <v>0</v>
      </c>
      <c r="BG9" s="73">
        <f t="shared" si="16"/>
        <v>0</v>
      </c>
      <c r="BH9" s="73">
        <f t="shared" si="17"/>
        <v>0</v>
      </c>
      <c r="BI9" s="73">
        <f t="shared" si="18"/>
        <v>0</v>
      </c>
      <c r="BJ9" s="73">
        <f t="shared" si="19"/>
        <v>0</v>
      </c>
      <c r="BK9" s="73">
        <f t="shared" si="20"/>
        <v>0</v>
      </c>
      <c r="BL9" s="73">
        <f t="shared" si="21"/>
        <v>0</v>
      </c>
      <c r="BM9" s="73">
        <f t="shared" si="22"/>
        <v>0</v>
      </c>
      <c r="BN9" s="73">
        <f t="shared" si="23"/>
        <v>0</v>
      </c>
      <c r="BO9" s="74">
        <f t="shared" si="24"/>
        <v>45507</v>
      </c>
      <c r="BP9" s="73">
        <f t="shared" si="25"/>
        <v>1980780</v>
      </c>
      <c r="BQ9" s="73">
        <f t="shared" si="26"/>
        <v>1142223</v>
      </c>
      <c r="BR9" s="73">
        <f t="shared" si="27"/>
        <v>395499</v>
      </c>
      <c r="BS9" s="73">
        <f t="shared" si="28"/>
        <v>746724</v>
      </c>
      <c r="BT9" s="73">
        <f t="shared" si="29"/>
        <v>0</v>
      </c>
      <c r="BU9" s="73">
        <f t="shared" si="30"/>
        <v>0</v>
      </c>
      <c r="BV9" s="73">
        <f t="shared" si="31"/>
        <v>461140</v>
      </c>
      <c r="BW9" s="73">
        <f t="shared" si="32"/>
        <v>461140</v>
      </c>
      <c r="BX9" s="73">
        <f t="shared" si="33"/>
        <v>0</v>
      </c>
      <c r="BY9" s="73">
        <f t="shared" si="34"/>
        <v>0</v>
      </c>
      <c r="BZ9" s="73">
        <f t="shared" si="35"/>
        <v>0</v>
      </c>
      <c r="CA9" s="73">
        <f t="shared" si="36"/>
        <v>377417</v>
      </c>
      <c r="CB9" s="73">
        <f t="shared" si="37"/>
        <v>325978</v>
      </c>
      <c r="CC9" s="73">
        <f t="shared" si="38"/>
        <v>34354</v>
      </c>
      <c r="CD9" s="73">
        <f t="shared" si="39"/>
        <v>2</v>
      </c>
      <c r="CE9" s="73">
        <f t="shared" si="40"/>
        <v>17083</v>
      </c>
      <c r="CF9" s="74">
        <f t="shared" si="41"/>
        <v>656757</v>
      </c>
      <c r="CG9" s="73">
        <f t="shared" si="42"/>
        <v>0</v>
      </c>
      <c r="CH9" s="73">
        <f t="shared" si="43"/>
        <v>516515</v>
      </c>
      <c r="CI9" s="73">
        <f t="shared" si="44"/>
        <v>2497295</v>
      </c>
    </row>
    <row r="10" spans="1:87" s="50" customFormat="1" ht="12" customHeight="1">
      <c r="A10" s="51" t="s">
        <v>321</v>
      </c>
      <c r="B10" s="64" t="s">
        <v>330</v>
      </c>
      <c r="C10" s="51" t="s">
        <v>331</v>
      </c>
      <c r="D10" s="73">
        <f t="shared" si="3"/>
        <v>191851</v>
      </c>
      <c r="E10" s="73">
        <f t="shared" si="4"/>
        <v>191851</v>
      </c>
      <c r="F10" s="73">
        <v>0</v>
      </c>
      <c r="G10" s="73">
        <v>191851</v>
      </c>
      <c r="H10" s="73">
        <v>0</v>
      </c>
      <c r="I10" s="73">
        <v>0</v>
      </c>
      <c r="J10" s="73">
        <v>0</v>
      </c>
      <c r="K10" s="74">
        <v>63857</v>
      </c>
      <c r="L10" s="73">
        <f t="shared" si="5"/>
        <v>3497404</v>
      </c>
      <c r="M10" s="73">
        <f t="shared" si="6"/>
        <v>1249859</v>
      </c>
      <c r="N10" s="73">
        <v>314819</v>
      </c>
      <c r="O10" s="73">
        <v>935040</v>
      </c>
      <c r="P10" s="73">
        <v>0</v>
      </c>
      <c r="Q10" s="73">
        <v>0</v>
      </c>
      <c r="R10" s="73">
        <f t="shared" si="7"/>
        <v>1398909</v>
      </c>
      <c r="S10" s="73">
        <v>1239784</v>
      </c>
      <c r="T10" s="73">
        <v>159125</v>
      </c>
      <c r="U10" s="73">
        <v>0</v>
      </c>
      <c r="V10" s="73">
        <v>28348</v>
      </c>
      <c r="W10" s="73">
        <f t="shared" si="8"/>
        <v>810313</v>
      </c>
      <c r="X10" s="73">
        <v>287589</v>
      </c>
      <c r="Y10" s="73">
        <v>296064</v>
      </c>
      <c r="Z10" s="73">
        <v>32664</v>
      </c>
      <c r="AA10" s="73">
        <v>193996</v>
      </c>
      <c r="AB10" s="74">
        <v>913526</v>
      </c>
      <c r="AC10" s="73">
        <v>9975</v>
      </c>
      <c r="AD10" s="73">
        <v>1265947</v>
      </c>
      <c r="AE10" s="73">
        <f t="shared" si="9"/>
        <v>4955202</v>
      </c>
      <c r="AF10" s="73">
        <f t="shared" si="10"/>
        <v>0</v>
      </c>
      <c r="AG10" s="73">
        <f t="shared" si="11"/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4">
        <v>0</v>
      </c>
      <c r="AN10" s="73">
        <f t="shared" si="12"/>
        <v>0</v>
      </c>
      <c r="AO10" s="73">
        <f t="shared" si="13"/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f t="shared" si="14"/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f t="shared" si="15"/>
        <v>0</v>
      </c>
      <c r="AZ10" s="73">
        <v>0</v>
      </c>
      <c r="BA10" s="73">
        <v>0</v>
      </c>
      <c r="BB10" s="73">
        <v>0</v>
      </c>
      <c r="BC10" s="73">
        <v>0</v>
      </c>
      <c r="BD10" s="74">
        <v>8068</v>
      </c>
      <c r="BE10" s="73">
        <v>0</v>
      </c>
      <c r="BF10" s="73">
        <v>0</v>
      </c>
      <c r="BG10" s="73">
        <f t="shared" si="16"/>
        <v>0</v>
      </c>
      <c r="BH10" s="73">
        <f t="shared" si="17"/>
        <v>191851</v>
      </c>
      <c r="BI10" s="73">
        <f t="shared" si="18"/>
        <v>191851</v>
      </c>
      <c r="BJ10" s="73">
        <f t="shared" si="19"/>
        <v>0</v>
      </c>
      <c r="BK10" s="73">
        <f t="shared" si="20"/>
        <v>191851</v>
      </c>
      <c r="BL10" s="73">
        <f t="shared" si="21"/>
        <v>0</v>
      </c>
      <c r="BM10" s="73">
        <f t="shared" si="22"/>
        <v>0</v>
      </c>
      <c r="BN10" s="73">
        <f t="shared" si="23"/>
        <v>0</v>
      </c>
      <c r="BO10" s="74">
        <f t="shared" si="24"/>
        <v>63857</v>
      </c>
      <c r="BP10" s="73">
        <f t="shared" si="25"/>
        <v>3497404</v>
      </c>
      <c r="BQ10" s="73">
        <f t="shared" si="26"/>
        <v>1249859</v>
      </c>
      <c r="BR10" s="73">
        <f t="shared" si="27"/>
        <v>314819</v>
      </c>
      <c r="BS10" s="73">
        <f t="shared" si="28"/>
        <v>935040</v>
      </c>
      <c r="BT10" s="73">
        <f t="shared" si="29"/>
        <v>0</v>
      </c>
      <c r="BU10" s="73">
        <f t="shared" si="30"/>
        <v>0</v>
      </c>
      <c r="BV10" s="73">
        <f t="shared" si="31"/>
        <v>1398909</v>
      </c>
      <c r="BW10" s="73">
        <f t="shared" si="32"/>
        <v>1239784</v>
      </c>
      <c r="BX10" s="73">
        <f t="shared" si="33"/>
        <v>159125</v>
      </c>
      <c r="BY10" s="73">
        <f t="shared" si="34"/>
        <v>0</v>
      </c>
      <c r="BZ10" s="73">
        <f t="shared" si="35"/>
        <v>28348</v>
      </c>
      <c r="CA10" s="73">
        <f t="shared" si="36"/>
        <v>810313</v>
      </c>
      <c r="CB10" s="73">
        <f t="shared" si="37"/>
        <v>287589</v>
      </c>
      <c r="CC10" s="73">
        <f t="shared" si="38"/>
        <v>296064</v>
      </c>
      <c r="CD10" s="73">
        <f t="shared" si="39"/>
        <v>32664</v>
      </c>
      <c r="CE10" s="73">
        <f t="shared" si="40"/>
        <v>193996</v>
      </c>
      <c r="CF10" s="74">
        <f t="shared" si="41"/>
        <v>921594</v>
      </c>
      <c r="CG10" s="73">
        <f t="shared" si="42"/>
        <v>9975</v>
      </c>
      <c r="CH10" s="73">
        <f t="shared" si="43"/>
        <v>1265947</v>
      </c>
      <c r="CI10" s="73">
        <f t="shared" si="44"/>
        <v>4955202</v>
      </c>
    </row>
    <row r="11" spans="1:87" s="50" customFormat="1" ht="12" customHeight="1">
      <c r="A11" s="51" t="s">
        <v>321</v>
      </c>
      <c r="B11" s="64" t="s">
        <v>334</v>
      </c>
      <c r="C11" s="51" t="s">
        <v>335</v>
      </c>
      <c r="D11" s="73">
        <f t="shared" si="3"/>
        <v>538866</v>
      </c>
      <c r="E11" s="73">
        <f t="shared" si="4"/>
        <v>180853</v>
      </c>
      <c r="F11" s="73">
        <v>103393</v>
      </c>
      <c r="G11" s="73">
        <v>0</v>
      </c>
      <c r="H11" s="73">
        <v>0</v>
      </c>
      <c r="I11" s="73">
        <v>77460</v>
      </c>
      <c r="J11" s="73">
        <v>358013</v>
      </c>
      <c r="K11" s="74">
        <v>84585</v>
      </c>
      <c r="L11" s="73">
        <f t="shared" si="5"/>
        <v>4861883</v>
      </c>
      <c r="M11" s="73">
        <f t="shared" si="6"/>
        <v>2317648</v>
      </c>
      <c r="N11" s="73">
        <v>538542</v>
      </c>
      <c r="O11" s="73">
        <v>1779106</v>
      </c>
      <c r="P11" s="73">
        <v>0</v>
      </c>
      <c r="Q11" s="73">
        <v>0</v>
      </c>
      <c r="R11" s="73">
        <f t="shared" si="7"/>
        <v>1449898</v>
      </c>
      <c r="S11" s="73">
        <v>1449898</v>
      </c>
      <c r="T11" s="73">
        <v>0</v>
      </c>
      <c r="U11" s="73">
        <v>0</v>
      </c>
      <c r="V11" s="73">
        <v>30648</v>
      </c>
      <c r="W11" s="73">
        <f t="shared" si="8"/>
        <v>1018876</v>
      </c>
      <c r="X11" s="73">
        <v>874688</v>
      </c>
      <c r="Y11" s="73">
        <v>144088</v>
      </c>
      <c r="Z11" s="73">
        <v>0</v>
      </c>
      <c r="AA11" s="73">
        <v>100</v>
      </c>
      <c r="AB11" s="74">
        <v>1210057</v>
      </c>
      <c r="AC11" s="73">
        <v>44813</v>
      </c>
      <c r="AD11" s="73">
        <v>266641</v>
      </c>
      <c r="AE11" s="73">
        <f t="shared" si="9"/>
        <v>5667390</v>
      </c>
      <c r="AF11" s="73">
        <f t="shared" si="10"/>
        <v>0</v>
      </c>
      <c r="AG11" s="73">
        <f t="shared" si="11"/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4">
        <v>0</v>
      </c>
      <c r="AN11" s="73">
        <f t="shared" si="12"/>
        <v>2033</v>
      </c>
      <c r="AO11" s="73">
        <f t="shared" si="13"/>
        <v>0</v>
      </c>
      <c r="AP11" s="73">
        <v>0</v>
      </c>
      <c r="AQ11" s="73">
        <v>0</v>
      </c>
      <c r="AR11" s="73">
        <v>0</v>
      </c>
      <c r="AS11" s="73">
        <v>0</v>
      </c>
      <c r="AT11" s="73">
        <f t="shared" si="14"/>
        <v>2033</v>
      </c>
      <c r="AU11" s="73">
        <v>2033</v>
      </c>
      <c r="AV11" s="73">
        <v>0</v>
      </c>
      <c r="AW11" s="73">
        <v>0</v>
      </c>
      <c r="AX11" s="73">
        <v>0</v>
      </c>
      <c r="AY11" s="73">
        <f t="shared" si="15"/>
        <v>0</v>
      </c>
      <c r="AZ11" s="73">
        <v>0</v>
      </c>
      <c r="BA11" s="73">
        <v>0</v>
      </c>
      <c r="BB11" s="73">
        <v>0</v>
      </c>
      <c r="BC11" s="73">
        <v>0</v>
      </c>
      <c r="BD11" s="74">
        <v>10687</v>
      </c>
      <c r="BE11" s="73">
        <v>0</v>
      </c>
      <c r="BF11" s="73">
        <v>0</v>
      </c>
      <c r="BG11" s="73">
        <f t="shared" si="16"/>
        <v>2033</v>
      </c>
      <c r="BH11" s="73">
        <f t="shared" si="17"/>
        <v>538866</v>
      </c>
      <c r="BI11" s="73">
        <f t="shared" si="18"/>
        <v>180853</v>
      </c>
      <c r="BJ11" s="73">
        <f t="shared" si="19"/>
        <v>103393</v>
      </c>
      <c r="BK11" s="73">
        <f t="shared" si="20"/>
        <v>0</v>
      </c>
      <c r="BL11" s="73">
        <f t="shared" si="21"/>
        <v>0</v>
      </c>
      <c r="BM11" s="73">
        <f t="shared" si="22"/>
        <v>77460</v>
      </c>
      <c r="BN11" s="73">
        <f t="shared" si="23"/>
        <v>358013</v>
      </c>
      <c r="BO11" s="74">
        <f t="shared" si="24"/>
        <v>84585</v>
      </c>
      <c r="BP11" s="73">
        <f t="shared" si="25"/>
        <v>4863916</v>
      </c>
      <c r="BQ11" s="73">
        <f t="shared" si="26"/>
        <v>2317648</v>
      </c>
      <c r="BR11" s="73">
        <f t="shared" si="27"/>
        <v>538542</v>
      </c>
      <c r="BS11" s="73">
        <f t="shared" si="28"/>
        <v>1779106</v>
      </c>
      <c r="BT11" s="73">
        <f t="shared" si="29"/>
        <v>0</v>
      </c>
      <c r="BU11" s="73">
        <f t="shared" si="30"/>
        <v>0</v>
      </c>
      <c r="BV11" s="73">
        <f t="shared" si="31"/>
        <v>1451931</v>
      </c>
      <c r="BW11" s="73">
        <f t="shared" si="32"/>
        <v>1451931</v>
      </c>
      <c r="BX11" s="73">
        <f t="shared" si="33"/>
        <v>0</v>
      </c>
      <c r="BY11" s="73">
        <f t="shared" si="34"/>
        <v>0</v>
      </c>
      <c r="BZ11" s="73">
        <f t="shared" si="35"/>
        <v>30648</v>
      </c>
      <c r="CA11" s="73">
        <f t="shared" si="36"/>
        <v>1018876</v>
      </c>
      <c r="CB11" s="73">
        <f t="shared" si="37"/>
        <v>874688</v>
      </c>
      <c r="CC11" s="73">
        <f t="shared" si="38"/>
        <v>144088</v>
      </c>
      <c r="CD11" s="73">
        <f t="shared" si="39"/>
        <v>0</v>
      </c>
      <c r="CE11" s="73">
        <f t="shared" si="40"/>
        <v>100</v>
      </c>
      <c r="CF11" s="74">
        <f t="shared" si="41"/>
        <v>1220744</v>
      </c>
      <c r="CG11" s="73">
        <f t="shared" si="42"/>
        <v>44813</v>
      </c>
      <c r="CH11" s="73">
        <f t="shared" si="43"/>
        <v>266641</v>
      </c>
      <c r="CI11" s="73">
        <f t="shared" si="44"/>
        <v>5669423</v>
      </c>
    </row>
    <row r="12" spans="1:87" s="50" customFormat="1" ht="12" customHeight="1">
      <c r="A12" s="53" t="s">
        <v>321</v>
      </c>
      <c r="B12" s="54" t="s">
        <v>337</v>
      </c>
      <c r="C12" s="53" t="s">
        <v>338</v>
      </c>
      <c r="D12" s="75">
        <f t="shared" si="3"/>
        <v>0</v>
      </c>
      <c r="E12" s="75">
        <f t="shared" si="4"/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6">
        <v>46439</v>
      </c>
      <c r="L12" s="75">
        <f t="shared" si="5"/>
        <v>2264493</v>
      </c>
      <c r="M12" s="75">
        <f t="shared" si="6"/>
        <v>1161906</v>
      </c>
      <c r="N12" s="75">
        <v>180512</v>
      </c>
      <c r="O12" s="75">
        <v>981394</v>
      </c>
      <c r="P12" s="75">
        <v>0</v>
      </c>
      <c r="Q12" s="75">
        <v>0</v>
      </c>
      <c r="R12" s="75">
        <f t="shared" si="7"/>
        <v>31279</v>
      </c>
      <c r="S12" s="75">
        <v>31279</v>
      </c>
      <c r="T12" s="75">
        <v>0</v>
      </c>
      <c r="U12" s="75">
        <v>0</v>
      </c>
      <c r="V12" s="75">
        <v>19570</v>
      </c>
      <c r="W12" s="75">
        <f t="shared" si="8"/>
        <v>1051738</v>
      </c>
      <c r="X12" s="75">
        <v>940224</v>
      </c>
      <c r="Y12" s="75">
        <v>94410</v>
      </c>
      <c r="Z12" s="75">
        <v>0</v>
      </c>
      <c r="AA12" s="75">
        <v>17104</v>
      </c>
      <c r="AB12" s="76">
        <v>664342</v>
      </c>
      <c r="AC12" s="75">
        <v>0</v>
      </c>
      <c r="AD12" s="75">
        <v>0</v>
      </c>
      <c r="AE12" s="75">
        <f t="shared" si="9"/>
        <v>2264493</v>
      </c>
      <c r="AF12" s="75">
        <f t="shared" si="10"/>
        <v>0</v>
      </c>
      <c r="AG12" s="75">
        <f t="shared" si="11"/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0</v>
      </c>
      <c r="AM12" s="76">
        <v>0</v>
      </c>
      <c r="AN12" s="75">
        <f t="shared" si="12"/>
        <v>0</v>
      </c>
      <c r="AO12" s="75">
        <f t="shared" si="13"/>
        <v>0</v>
      </c>
      <c r="AP12" s="75">
        <v>0</v>
      </c>
      <c r="AQ12" s="75">
        <v>0</v>
      </c>
      <c r="AR12" s="75">
        <v>0</v>
      </c>
      <c r="AS12" s="75">
        <v>0</v>
      </c>
      <c r="AT12" s="75">
        <f t="shared" si="14"/>
        <v>0</v>
      </c>
      <c r="AU12" s="75">
        <v>0</v>
      </c>
      <c r="AV12" s="75">
        <v>0</v>
      </c>
      <c r="AW12" s="75">
        <v>0</v>
      </c>
      <c r="AX12" s="75">
        <v>0</v>
      </c>
      <c r="AY12" s="75">
        <f t="shared" si="15"/>
        <v>0</v>
      </c>
      <c r="AZ12" s="75">
        <v>0</v>
      </c>
      <c r="BA12" s="75">
        <v>0</v>
      </c>
      <c r="BB12" s="75">
        <v>0</v>
      </c>
      <c r="BC12" s="75">
        <v>0</v>
      </c>
      <c r="BD12" s="76">
        <v>5868</v>
      </c>
      <c r="BE12" s="75">
        <v>0</v>
      </c>
      <c r="BF12" s="75">
        <v>0</v>
      </c>
      <c r="BG12" s="75">
        <f t="shared" si="16"/>
        <v>0</v>
      </c>
      <c r="BH12" s="75">
        <f t="shared" si="17"/>
        <v>0</v>
      </c>
      <c r="BI12" s="75">
        <f t="shared" si="18"/>
        <v>0</v>
      </c>
      <c r="BJ12" s="75">
        <f t="shared" si="19"/>
        <v>0</v>
      </c>
      <c r="BK12" s="75">
        <f t="shared" si="20"/>
        <v>0</v>
      </c>
      <c r="BL12" s="75">
        <f t="shared" si="21"/>
        <v>0</v>
      </c>
      <c r="BM12" s="75">
        <f t="shared" si="22"/>
        <v>0</v>
      </c>
      <c r="BN12" s="75">
        <f t="shared" si="23"/>
        <v>0</v>
      </c>
      <c r="BO12" s="76">
        <f t="shared" si="24"/>
        <v>46439</v>
      </c>
      <c r="BP12" s="75">
        <f t="shared" si="25"/>
        <v>2264493</v>
      </c>
      <c r="BQ12" s="75">
        <f t="shared" si="26"/>
        <v>1161906</v>
      </c>
      <c r="BR12" s="75">
        <f t="shared" si="27"/>
        <v>180512</v>
      </c>
      <c r="BS12" s="75">
        <f t="shared" si="28"/>
        <v>981394</v>
      </c>
      <c r="BT12" s="75">
        <f t="shared" si="29"/>
        <v>0</v>
      </c>
      <c r="BU12" s="75">
        <f t="shared" si="30"/>
        <v>0</v>
      </c>
      <c r="BV12" s="75">
        <f t="shared" si="31"/>
        <v>31279</v>
      </c>
      <c r="BW12" s="75">
        <f t="shared" si="32"/>
        <v>31279</v>
      </c>
      <c r="BX12" s="75">
        <f t="shared" si="33"/>
        <v>0</v>
      </c>
      <c r="BY12" s="75">
        <f t="shared" si="34"/>
        <v>0</v>
      </c>
      <c r="BZ12" s="75">
        <f t="shared" si="35"/>
        <v>19570</v>
      </c>
      <c r="CA12" s="75">
        <f t="shared" si="36"/>
        <v>1051738</v>
      </c>
      <c r="CB12" s="75">
        <f t="shared" si="37"/>
        <v>940224</v>
      </c>
      <c r="CC12" s="75">
        <f t="shared" si="38"/>
        <v>94410</v>
      </c>
      <c r="CD12" s="75">
        <f t="shared" si="39"/>
        <v>0</v>
      </c>
      <c r="CE12" s="75">
        <f t="shared" si="40"/>
        <v>17104</v>
      </c>
      <c r="CF12" s="76">
        <f t="shared" si="41"/>
        <v>670210</v>
      </c>
      <c r="CG12" s="75">
        <f t="shared" si="42"/>
        <v>0</v>
      </c>
      <c r="CH12" s="75">
        <f t="shared" si="43"/>
        <v>0</v>
      </c>
      <c r="CI12" s="75">
        <f t="shared" si="44"/>
        <v>2264493</v>
      </c>
    </row>
    <row r="13" spans="1:87" s="50" customFormat="1" ht="12" customHeight="1">
      <c r="A13" s="53" t="s">
        <v>321</v>
      </c>
      <c r="B13" s="54" t="s">
        <v>704</v>
      </c>
      <c r="C13" s="53" t="s">
        <v>705</v>
      </c>
      <c r="D13" s="75">
        <f t="shared" si="3"/>
        <v>9713</v>
      </c>
      <c r="E13" s="75">
        <f t="shared" si="4"/>
        <v>9713</v>
      </c>
      <c r="F13" s="75">
        <v>0</v>
      </c>
      <c r="G13" s="75">
        <v>0</v>
      </c>
      <c r="H13" s="75">
        <v>0</v>
      </c>
      <c r="I13" s="75">
        <v>9713</v>
      </c>
      <c r="J13" s="75">
        <v>0</v>
      </c>
      <c r="K13" s="76">
        <v>46318</v>
      </c>
      <c r="L13" s="75">
        <f t="shared" si="5"/>
        <v>1897480</v>
      </c>
      <c r="M13" s="75">
        <f t="shared" si="6"/>
        <v>1151268</v>
      </c>
      <c r="N13" s="75">
        <v>175496</v>
      </c>
      <c r="O13" s="75">
        <v>975772</v>
      </c>
      <c r="P13" s="75">
        <v>0</v>
      </c>
      <c r="Q13" s="75">
        <v>0</v>
      </c>
      <c r="R13" s="75">
        <f t="shared" si="7"/>
        <v>0</v>
      </c>
      <c r="S13" s="75">
        <v>0</v>
      </c>
      <c r="T13" s="75">
        <v>0</v>
      </c>
      <c r="U13" s="75">
        <v>0</v>
      </c>
      <c r="V13" s="75">
        <v>8285</v>
      </c>
      <c r="W13" s="75">
        <f t="shared" si="8"/>
        <v>737927</v>
      </c>
      <c r="X13" s="75">
        <v>630208</v>
      </c>
      <c r="Y13" s="75">
        <v>107719</v>
      </c>
      <c r="Z13" s="75">
        <v>0</v>
      </c>
      <c r="AA13" s="75">
        <v>0</v>
      </c>
      <c r="AB13" s="76">
        <v>662608</v>
      </c>
      <c r="AC13" s="75">
        <v>0</v>
      </c>
      <c r="AD13" s="75">
        <v>703614</v>
      </c>
      <c r="AE13" s="75">
        <f t="shared" si="9"/>
        <v>2610807</v>
      </c>
      <c r="AF13" s="75">
        <f t="shared" si="10"/>
        <v>0</v>
      </c>
      <c r="AG13" s="75">
        <f t="shared" si="11"/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76">
        <v>0</v>
      </c>
      <c r="AN13" s="75">
        <f t="shared" si="12"/>
        <v>0</v>
      </c>
      <c r="AO13" s="75">
        <f t="shared" si="13"/>
        <v>0</v>
      </c>
      <c r="AP13" s="75">
        <v>0</v>
      </c>
      <c r="AQ13" s="75">
        <v>0</v>
      </c>
      <c r="AR13" s="75">
        <v>0</v>
      </c>
      <c r="AS13" s="75">
        <v>0</v>
      </c>
      <c r="AT13" s="75">
        <f t="shared" si="14"/>
        <v>0</v>
      </c>
      <c r="AU13" s="75">
        <v>0</v>
      </c>
      <c r="AV13" s="75">
        <v>0</v>
      </c>
      <c r="AW13" s="75">
        <v>0</v>
      </c>
      <c r="AX13" s="75">
        <v>0</v>
      </c>
      <c r="AY13" s="75">
        <f t="shared" si="15"/>
        <v>0</v>
      </c>
      <c r="AZ13" s="75">
        <v>0</v>
      </c>
      <c r="BA13" s="75">
        <v>0</v>
      </c>
      <c r="BB13" s="75">
        <v>0</v>
      </c>
      <c r="BC13" s="75">
        <v>0</v>
      </c>
      <c r="BD13" s="76">
        <v>5852</v>
      </c>
      <c r="BE13" s="75">
        <v>0</v>
      </c>
      <c r="BF13" s="75">
        <v>0</v>
      </c>
      <c r="BG13" s="75">
        <f t="shared" si="16"/>
        <v>0</v>
      </c>
      <c r="BH13" s="75">
        <f t="shared" si="17"/>
        <v>9713</v>
      </c>
      <c r="BI13" s="75">
        <f t="shared" si="18"/>
        <v>9713</v>
      </c>
      <c r="BJ13" s="75">
        <f t="shared" si="19"/>
        <v>0</v>
      </c>
      <c r="BK13" s="75">
        <f t="shared" si="20"/>
        <v>0</v>
      </c>
      <c r="BL13" s="75">
        <f t="shared" si="21"/>
        <v>0</v>
      </c>
      <c r="BM13" s="75">
        <f t="shared" si="22"/>
        <v>9713</v>
      </c>
      <c r="BN13" s="75">
        <f t="shared" si="23"/>
        <v>0</v>
      </c>
      <c r="BO13" s="76">
        <f t="shared" si="24"/>
        <v>46318</v>
      </c>
      <c r="BP13" s="75">
        <f t="shared" si="25"/>
        <v>1897480</v>
      </c>
      <c r="BQ13" s="75">
        <f t="shared" si="26"/>
        <v>1151268</v>
      </c>
      <c r="BR13" s="75">
        <f t="shared" si="27"/>
        <v>175496</v>
      </c>
      <c r="BS13" s="75">
        <f t="shared" si="28"/>
        <v>975772</v>
      </c>
      <c r="BT13" s="75">
        <f t="shared" si="29"/>
        <v>0</v>
      </c>
      <c r="BU13" s="75">
        <f t="shared" si="30"/>
        <v>0</v>
      </c>
      <c r="BV13" s="75">
        <f t="shared" si="31"/>
        <v>0</v>
      </c>
      <c r="BW13" s="75">
        <f t="shared" si="32"/>
        <v>0</v>
      </c>
      <c r="BX13" s="75">
        <f t="shared" si="33"/>
        <v>0</v>
      </c>
      <c r="BY13" s="75">
        <f t="shared" si="34"/>
        <v>0</v>
      </c>
      <c r="BZ13" s="75">
        <f t="shared" si="35"/>
        <v>8285</v>
      </c>
      <c r="CA13" s="75">
        <f t="shared" si="36"/>
        <v>737927</v>
      </c>
      <c r="CB13" s="75">
        <f t="shared" si="37"/>
        <v>630208</v>
      </c>
      <c r="CC13" s="75">
        <f t="shared" si="38"/>
        <v>107719</v>
      </c>
      <c r="CD13" s="75">
        <f t="shared" si="39"/>
        <v>0</v>
      </c>
      <c r="CE13" s="75">
        <f t="shared" si="40"/>
        <v>0</v>
      </c>
      <c r="CF13" s="76">
        <f t="shared" si="41"/>
        <v>668460</v>
      </c>
      <c r="CG13" s="75">
        <f t="shared" si="42"/>
        <v>0</v>
      </c>
      <c r="CH13" s="75">
        <f t="shared" si="43"/>
        <v>703614</v>
      </c>
      <c r="CI13" s="75">
        <f t="shared" si="44"/>
        <v>2610807</v>
      </c>
    </row>
    <row r="14" spans="1:87" s="50" customFormat="1" ht="12" customHeight="1">
      <c r="A14" s="53" t="s">
        <v>321</v>
      </c>
      <c r="B14" s="54" t="s">
        <v>706</v>
      </c>
      <c r="C14" s="53" t="s">
        <v>707</v>
      </c>
      <c r="D14" s="75">
        <f t="shared" si="3"/>
        <v>0</v>
      </c>
      <c r="E14" s="75">
        <f t="shared" si="4"/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6">
        <v>53781</v>
      </c>
      <c r="L14" s="75">
        <f t="shared" si="5"/>
        <v>2992890</v>
      </c>
      <c r="M14" s="75">
        <f t="shared" si="6"/>
        <v>1243920</v>
      </c>
      <c r="N14" s="75">
        <v>178968</v>
      </c>
      <c r="O14" s="75">
        <v>1064952</v>
      </c>
      <c r="P14" s="75">
        <v>0</v>
      </c>
      <c r="Q14" s="75">
        <v>0</v>
      </c>
      <c r="R14" s="75">
        <f t="shared" si="7"/>
        <v>1035579</v>
      </c>
      <c r="S14" s="75">
        <v>1035579</v>
      </c>
      <c r="T14" s="75">
        <v>0</v>
      </c>
      <c r="U14" s="75">
        <v>0</v>
      </c>
      <c r="V14" s="75">
        <v>27009</v>
      </c>
      <c r="W14" s="75">
        <f t="shared" si="8"/>
        <v>686382</v>
      </c>
      <c r="X14" s="75">
        <v>685121</v>
      </c>
      <c r="Y14" s="75">
        <v>0</v>
      </c>
      <c r="Z14" s="75">
        <v>1161</v>
      </c>
      <c r="AA14" s="75">
        <v>100</v>
      </c>
      <c r="AB14" s="76">
        <v>769384</v>
      </c>
      <c r="AC14" s="75">
        <v>0</v>
      </c>
      <c r="AD14" s="75">
        <v>0</v>
      </c>
      <c r="AE14" s="75">
        <f t="shared" si="9"/>
        <v>2992890</v>
      </c>
      <c r="AF14" s="75">
        <f t="shared" si="10"/>
        <v>0</v>
      </c>
      <c r="AG14" s="75">
        <f t="shared" si="11"/>
        <v>0</v>
      </c>
      <c r="AH14" s="75">
        <v>0</v>
      </c>
      <c r="AI14" s="75">
        <v>0</v>
      </c>
      <c r="AJ14" s="75">
        <v>0</v>
      </c>
      <c r="AK14" s="75">
        <v>0</v>
      </c>
      <c r="AL14" s="75">
        <v>0</v>
      </c>
      <c r="AM14" s="76">
        <v>0</v>
      </c>
      <c r="AN14" s="75">
        <f t="shared" si="12"/>
        <v>0</v>
      </c>
      <c r="AO14" s="75">
        <f t="shared" si="13"/>
        <v>0</v>
      </c>
      <c r="AP14" s="75">
        <v>0</v>
      </c>
      <c r="AQ14" s="75">
        <v>0</v>
      </c>
      <c r="AR14" s="75">
        <v>0</v>
      </c>
      <c r="AS14" s="75">
        <v>0</v>
      </c>
      <c r="AT14" s="75">
        <f t="shared" si="14"/>
        <v>0</v>
      </c>
      <c r="AU14" s="75">
        <v>0</v>
      </c>
      <c r="AV14" s="75">
        <v>0</v>
      </c>
      <c r="AW14" s="75">
        <v>0</v>
      </c>
      <c r="AX14" s="75">
        <v>0</v>
      </c>
      <c r="AY14" s="75">
        <f t="shared" si="15"/>
        <v>0</v>
      </c>
      <c r="AZ14" s="75">
        <v>0</v>
      </c>
      <c r="BA14" s="75">
        <v>0</v>
      </c>
      <c r="BB14" s="75">
        <v>0</v>
      </c>
      <c r="BC14" s="75">
        <v>0</v>
      </c>
      <c r="BD14" s="76">
        <v>6795</v>
      </c>
      <c r="BE14" s="75">
        <v>0</v>
      </c>
      <c r="BF14" s="75">
        <v>0</v>
      </c>
      <c r="BG14" s="75">
        <f t="shared" si="16"/>
        <v>0</v>
      </c>
      <c r="BH14" s="75">
        <f t="shared" si="17"/>
        <v>0</v>
      </c>
      <c r="BI14" s="75">
        <f t="shared" si="18"/>
        <v>0</v>
      </c>
      <c r="BJ14" s="75">
        <f t="shared" si="19"/>
        <v>0</v>
      </c>
      <c r="BK14" s="75">
        <f t="shared" si="20"/>
        <v>0</v>
      </c>
      <c r="BL14" s="75">
        <f t="shared" si="21"/>
        <v>0</v>
      </c>
      <c r="BM14" s="75">
        <f t="shared" si="22"/>
        <v>0</v>
      </c>
      <c r="BN14" s="75">
        <f t="shared" si="23"/>
        <v>0</v>
      </c>
      <c r="BO14" s="76">
        <f t="shared" si="24"/>
        <v>53781</v>
      </c>
      <c r="BP14" s="75">
        <f t="shared" si="25"/>
        <v>2992890</v>
      </c>
      <c r="BQ14" s="75">
        <f t="shared" si="26"/>
        <v>1243920</v>
      </c>
      <c r="BR14" s="75">
        <f t="shared" si="27"/>
        <v>178968</v>
      </c>
      <c r="BS14" s="75">
        <f t="shared" si="28"/>
        <v>1064952</v>
      </c>
      <c r="BT14" s="75">
        <f t="shared" si="29"/>
        <v>0</v>
      </c>
      <c r="BU14" s="75">
        <f t="shared" si="30"/>
        <v>0</v>
      </c>
      <c r="BV14" s="75">
        <f t="shared" si="31"/>
        <v>1035579</v>
      </c>
      <c r="BW14" s="75">
        <f t="shared" si="32"/>
        <v>1035579</v>
      </c>
      <c r="BX14" s="75">
        <f t="shared" si="33"/>
        <v>0</v>
      </c>
      <c r="BY14" s="75">
        <f t="shared" si="34"/>
        <v>0</v>
      </c>
      <c r="BZ14" s="75">
        <f t="shared" si="35"/>
        <v>27009</v>
      </c>
      <c r="CA14" s="75">
        <f t="shared" si="36"/>
        <v>686382</v>
      </c>
      <c r="CB14" s="75">
        <f t="shared" si="37"/>
        <v>685121</v>
      </c>
      <c r="CC14" s="75">
        <f t="shared" si="38"/>
        <v>0</v>
      </c>
      <c r="CD14" s="75">
        <f t="shared" si="39"/>
        <v>1161</v>
      </c>
      <c r="CE14" s="75">
        <f t="shared" si="40"/>
        <v>100</v>
      </c>
      <c r="CF14" s="76">
        <f t="shared" si="41"/>
        <v>776179</v>
      </c>
      <c r="CG14" s="75">
        <f t="shared" si="42"/>
        <v>0</v>
      </c>
      <c r="CH14" s="75">
        <f t="shared" si="43"/>
        <v>0</v>
      </c>
      <c r="CI14" s="75">
        <f t="shared" si="44"/>
        <v>2992890</v>
      </c>
    </row>
    <row r="15" spans="1:87" s="50" customFormat="1" ht="12" customHeight="1">
      <c r="A15" s="53" t="s">
        <v>321</v>
      </c>
      <c r="B15" s="54" t="s">
        <v>708</v>
      </c>
      <c r="C15" s="53" t="s">
        <v>709</v>
      </c>
      <c r="D15" s="75">
        <f t="shared" si="3"/>
        <v>0</v>
      </c>
      <c r="E15" s="75">
        <f t="shared" si="4"/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6">
        <v>80913</v>
      </c>
      <c r="L15" s="75">
        <f t="shared" si="5"/>
        <v>4449129</v>
      </c>
      <c r="M15" s="75">
        <f t="shared" si="6"/>
        <v>1586340</v>
      </c>
      <c r="N15" s="75">
        <v>205078</v>
      </c>
      <c r="O15" s="75">
        <v>1381262</v>
      </c>
      <c r="P15" s="75">
        <v>0</v>
      </c>
      <c r="Q15" s="75">
        <v>0</v>
      </c>
      <c r="R15" s="75">
        <f t="shared" si="7"/>
        <v>1554083</v>
      </c>
      <c r="S15" s="75">
        <v>1500909</v>
      </c>
      <c r="T15" s="75">
        <v>53174</v>
      </c>
      <c r="U15" s="75">
        <v>0</v>
      </c>
      <c r="V15" s="75">
        <v>7934</v>
      </c>
      <c r="W15" s="75">
        <f t="shared" si="8"/>
        <v>1294422</v>
      </c>
      <c r="X15" s="75">
        <v>1201983</v>
      </c>
      <c r="Y15" s="75">
        <v>92301</v>
      </c>
      <c r="Z15" s="75">
        <v>38</v>
      </c>
      <c r="AA15" s="75">
        <v>100</v>
      </c>
      <c r="AB15" s="76">
        <v>1157517</v>
      </c>
      <c r="AC15" s="75">
        <v>6350</v>
      </c>
      <c r="AD15" s="75">
        <v>399019</v>
      </c>
      <c r="AE15" s="75">
        <f t="shared" si="9"/>
        <v>4848148</v>
      </c>
      <c r="AF15" s="75">
        <f t="shared" si="10"/>
        <v>0</v>
      </c>
      <c r="AG15" s="75">
        <f t="shared" si="11"/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6">
        <v>0</v>
      </c>
      <c r="AN15" s="75">
        <f t="shared" si="12"/>
        <v>0</v>
      </c>
      <c r="AO15" s="75">
        <f t="shared" si="13"/>
        <v>0</v>
      </c>
      <c r="AP15" s="75">
        <v>0</v>
      </c>
      <c r="AQ15" s="75">
        <v>0</v>
      </c>
      <c r="AR15" s="75">
        <v>0</v>
      </c>
      <c r="AS15" s="75">
        <v>0</v>
      </c>
      <c r="AT15" s="75">
        <f t="shared" si="14"/>
        <v>0</v>
      </c>
      <c r="AU15" s="75">
        <v>0</v>
      </c>
      <c r="AV15" s="75">
        <v>0</v>
      </c>
      <c r="AW15" s="75">
        <v>0</v>
      </c>
      <c r="AX15" s="75">
        <v>0</v>
      </c>
      <c r="AY15" s="75">
        <f t="shared" si="15"/>
        <v>0</v>
      </c>
      <c r="AZ15" s="75">
        <v>0</v>
      </c>
      <c r="BA15" s="75">
        <v>0</v>
      </c>
      <c r="BB15" s="75">
        <v>0</v>
      </c>
      <c r="BC15" s="75">
        <v>0</v>
      </c>
      <c r="BD15" s="76">
        <v>10223</v>
      </c>
      <c r="BE15" s="75">
        <v>0</v>
      </c>
      <c r="BF15" s="75">
        <v>0</v>
      </c>
      <c r="BG15" s="75">
        <f t="shared" si="16"/>
        <v>0</v>
      </c>
      <c r="BH15" s="75">
        <f t="shared" si="17"/>
        <v>0</v>
      </c>
      <c r="BI15" s="75">
        <f t="shared" si="18"/>
        <v>0</v>
      </c>
      <c r="BJ15" s="75">
        <f t="shared" si="19"/>
        <v>0</v>
      </c>
      <c r="BK15" s="75">
        <f t="shared" si="20"/>
        <v>0</v>
      </c>
      <c r="BL15" s="75">
        <f t="shared" si="21"/>
        <v>0</v>
      </c>
      <c r="BM15" s="75">
        <f t="shared" si="22"/>
        <v>0</v>
      </c>
      <c r="BN15" s="75">
        <f t="shared" si="23"/>
        <v>0</v>
      </c>
      <c r="BO15" s="76">
        <f t="shared" si="24"/>
        <v>80913</v>
      </c>
      <c r="BP15" s="75">
        <f t="shared" si="25"/>
        <v>4449129</v>
      </c>
      <c r="BQ15" s="75">
        <f t="shared" si="26"/>
        <v>1586340</v>
      </c>
      <c r="BR15" s="75">
        <f t="shared" si="27"/>
        <v>205078</v>
      </c>
      <c r="BS15" s="75">
        <f t="shared" si="28"/>
        <v>1381262</v>
      </c>
      <c r="BT15" s="75">
        <f t="shared" si="29"/>
        <v>0</v>
      </c>
      <c r="BU15" s="75">
        <f t="shared" si="30"/>
        <v>0</v>
      </c>
      <c r="BV15" s="75">
        <f t="shared" si="31"/>
        <v>1554083</v>
      </c>
      <c r="BW15" s="75">
        <f t="shared" si="32"/>
        <v>1500909</v>
      </c>
      <c r="BX15" s="75">
        <f t="shared" si="33"/>
        <v>53174</v>
      </c>
      <c r="BY15" s="75">
        <f t="shared" si="34"/>
        <v>0</v>
      </c>
      <c r="BZ15" s="75">
        <f t="shared" si="35"/>
        <v>7934</v>
      </c>
      <c r="CA15" s="75">
        <f t="shared" si="36"/>
        <v>1294422</v>
      </c>
      <c r="CB15" s="75">
        <f t="shared" si="37"/>
        <v>1201983</v>
      </c>
      <c r="CC15" s="75">
        <f t="shared" si="38"/>
        <v>92301</v>
      </c>
      <c r="CD15" s="75">
        <f t="shared" si="39"/>
        <v>38</v>
      </c>
      <c r="CE15" s="75">
        <f t="shared" si="40"/>
        <v>100</v>
      </c>
      <c r="CF15" s="76">
        <f t="shared" si="41"/>
        <v>1167740</v>
      </c>
      <c r="CG15" s="75">
        <f t="shared" si="42"/>
        <v>6350</v>
      </c>
      <c r="CH15" s="75">
        <f t="shared" si="43"/>
        <v>399019</v>
      </c>
      <c r="CI15" s="75">
        <f t="shared" si="44"/>
        <v>4848148</v>
      </c>
    </row>
    <row r="16" spans="1:87" s="50" customFormat="1" ht="12" customHeight="1">
      <c r="A16" s="53" t="s">
        <v>321</v>
      </c>
      <c r="B16" s="54" t="s">
        <v>710</v>
      </c>
      <c r="C16" s="53" t="s">
        <v>711</v>
      </c>
      <c r="D16" s="75">
        <f t="shared" si="3"/>
        <v>0</v>
      </c>
      <c r="E16" s="75">
        <f t="shared" si="4"/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6">
        <v>73235</v>
      </c>
      <c r="L16" s="75">
        <f t="shared" si="5"/>
        <v>4280790</v>
      </c>
      <c r="M16" s="75">
        <f t="shared" si="6"/>
        <v>2110916</v>
      </c>
      <c r="N16" s="75">
        <v>180064</v>
      </c>
      <c r="O16" s="75">
        <v>1930852</v>
      </c>
      <c r="P16" s="75">
        <v>0</v>
      </c>
      <c r="Q16" s="75">
        <v>0</v>
      </c>
      <c r="R16" s="75">
        <f t="shared" si="7"/>
        <v>394158</v>
      </c>
      <c r="S16" s="75">
        <v>378096</v>
      </c>
      <c r="T16" s="75">
        <v>16062</v>
      </c>
      <c r="U16" s="75">
        <v>0</v>
      </c>
      <c r="V16" s="75">
        <v>11641</v>
      </c>
      <c r="W16" s="75">
        <f t="shared" si="8"/>
        <v>1764075</v>
      </c>
      <c r="X16" s="75">
        <v>1489937</v>
      </c>
      <c r="Y16" s="75">
        <v>274038</v>
      </c>
      <c r="Z16" s="75">
        <v>0</v>
      </c>
      <c r="AA16" s="75">
        <v>100</v>
      </c>
      <c r="AB16" s="76">
        <v>1047676</v>
      </c>
      <c r="AC16" s="75">
        <v>0</v>
      </c>
      <c r="AD16" s="75">
        <v>0</v>
      </c>
      <c r="AE16" s="75">
        <f t="shared" si="9"/>
        <v>4280790</v>
      </c>
      <c r="AF16" s="75">
        <f t="shared" si="10"/>
        <v>0</v>
      </c>
      <c r="AG16" s="75">
        <f t="shared" si="11"/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76">
        <v>0</v>
      </c>
      <c r="AN16" s="75">
        <f t="shared" si="12"/>
        <v>4237</v>
      </c>
      <c r="AO16" s="75">
        <f t="shared" si="13"/>
        <v>0</v>
      </c>
      <c r="AP16" s="75">
        <v>0</v>
      </c>
      <c r="AQ16" s="75">
        <v>0</v>
      </c>
      <c r="AR16" s="75">
        <v>0</v>
      </c>
      <c r="AS16" s="75">
        <v>0</v>
      </c>
      <c r="AT16" s="75">
        <f t="shared" si="14"/>
        <v>0</v>
      </c>
      <c r="AU16" s="75">
        <v>0</v>
      </c>
      <c r="AV16" s="75">
        <v>0</v>
      </c>
      <c r="AW16" s="75">
        <v>0</v>
      </c>
      <c r="AX16" s="75">
        <v>0</v>
      </c>
      <c r="AY16" s="75">
        <f t="shared" si="15"/>
        <v>4237</v>
      </c>
      <c r="AZ16" s="75">
        <v>4237</v>
      </c>
      <c r="BA16" s="75">
        <v>0</v>
      </c>
      <c r="BB16" s="75">
        <v>0</v>
      </c>
      <c r="BC16" s="75">
        <v>0</v>
      </c>
      <c r="BD16" s="76">
        <v>9253</v>
      </c>
      <c r="BE16" s="75">
        <v>0</v>
      </c>
      <c r="BF16" s="75">
        <v>0</v>
      </c>
      <c r="BG16" s="75">
        <f t="shared" si="16"/>
        <v>4237</v>
      </c>
      <c r="BH16" s="75">
        <f t="shared" si="17"/>
        <v>0</v>
      </c>
      <c r="BI16" s="75">
        <f t="shared" si="18"/>
        <v>0</v>
      </c>
      <c r="BJ16" s="75">
        <f t="shared" si="19"/>
        <v>0</v>
      </c>
      <c r="BK16" s="75">
        <f t="shared" si="20"/>
        <v>0</v>
      </c>
      <c r="BL16" s="75">
        <f t="shared" si="21"/>
        <v>0</v>
      </c>
      <c r="BM16" s="75">
        <f t="shared" si="22"/>
        <v>0</v>
      </c>
      <c r="BN16" s="75">
        <f t="shared" si="23"/>
        <v>0</v>
      </c>
      <c r="BO16" s="76">
        <f t="shared" si="24"/>
        <v>73235</v>
      </c>
      <c r="BP16" s="75">
        <f t="shared" si="25"/>
        <v>4285027</v>
      </c>
      <c r="BQ16" s="75">
        <f t="shared" si="26"/>
        <v>2110916</v>
      </c>
      <c r="BR16" s="75">
        <f t="shared" si="27"/>
        <v>180064</v>
      </c>
      <c r="BS16" s="75">
        <f t="shared" si="28"/>
        <v>1930852</v>
      </c>
      <c r="BT16" s="75">
        <f t="shared" si="29"/>
        <v>0</v>
      </c>
      <c r="BU16" s="75">
        <f t="shared" si="30"/>
        <v>0</v>
      </c>
      <c r="BV16" s="75">
        <f t="shared" si="31"/>
        <v>394158</v>
      </c>
      <c r="BW16" s="75">
        <f t="shared" si="32"/>
        <v>378096</v>
      </c>
      <c r="BX16" s="75">
        <f t="shared" si="33"/>
        <v>16062</v>
      </c>
      <c r="BY16" s="75">
        <f t="shared" si="34"/>
        <v>0</v>
      </c>
      <c r="BZ16" s="75">
        <f t="shared" si="35"/>
        <v>11641</v>
      </c>
      <c r="CA16" s="75">
        <f t="shared" si="36"/>
        <v>1768312</v>
      </c>
      <c r="CB16" s="75">
        <f t="shared" si="37"/>
        <v>1494174</v>
      </c>
      <c r="CC16" s="75">
        <f t="shared" si="38"/>
        <v>274038</v>
      </c>
      <c r="CD16" s="75">
        <f t="shared" si="39"/>
        <v>0</v>
      </c>
      <c r="CE16" s="75">
        <f t="shared" si="40"/>
        <v>100</v>
      </c>
      <c r="CF16" s="76">
        <f t="shared" si="41"/>
        <v>1056929</v>
      </c>
      <c r="CG16" s="75">
        <f t="shared" si="42"/>
        <v>0</v>
      </c>
      <c r="CH16" s="75">
        <f t="shared" si="43"/>
        <v>0</v>
      </c>
      <c r="CI16" s="75">
        <f t="shared" si="44"/>
        <v>4285027</v>
      </c>
    </row>
    <row r="17" spans="1:87" s="50" customFormat="1" ht="12" customHeight="1">
      <c r="A17" s="53" t="s">
        <v>321</v>
      </c>
      <c r="B17" s="54" t="s">
        <v>712</v>
      </c>
      <c r="C17" s="53" t="s">
        <v>713</v>
      </c>
      <c r="D17" s="75">
        <f t="shared" si="3"/>
        <v>0</v>
      </c>
      <c r="E17" s="75">
        <f t="shared" si="4"/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6">
        <v>47067</v>
      </c>
      <c r="L17" s="75">
        <f t="shared" si="5"/>
        <v>2416488</v>
      </c>
      <c r="M17" s="75">
        <f t="shared" si="6"/>
        <v>1104842</v>
      </c>
      <c r="N17" s="75">
        <v>227609</v>
      </c>
      <c r="O17" s="75">
        <v>877233</v>
      </c>
      <c r="P17" s="75">
        <v>0</v>
      </c>
      <c r="Q17" s="75">
        <v>0</v>
      </c>
      <c r="R17" s="75">
        <f t="shared" si="7"/>
        <v>10319</v>
      </c>
      <c r="S17" s="75">
        <v>10319</v>
      </c>
      <c r="T17" s="75">
        <v>0</v>
      </c>
      <c r="U17" s="75">
        <v>0</v>
      </c>
      <c r="V17" s="75">
        <v>10233</v>
      </c>
      <c r="W17" s="75">
        <f t="shared" si="8"/>
        <v>1291094</v>
      </c>
      <c r="X17" s="75">
        <v>1113414</v>
      </c>
      <c r="Y17" s="75">
        <v>177355</v>
      </c>
      <c r="Z17" s="75">
        <v>225</v>
      </c>
      <c r="AA17" s="75">
        <v>100</v>
      </c>
      <c r="AB17" s="76">
        <v>673324</v>
      </c>
      <c r="AC17" s="75">
        <v>0</v>
      </c>
      <c r="AD17" s="75">
        <v>924904</v>
      </c>
      <c r="AE17" s="75">
        <f t="shared" si="9"/>
        <v>3341392</v>
      </c>
      <c r="AF17" s="75">
        <f t="shared" si="10"/>
        <v>0</v>
      </c>
      <c r="AG17" s="75">
        <f t="shared" si="11"/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76">
        <v>0</v>
      </c>
      <c r="AN17" s="75">
        <f t="shared" si="12"/>
        <v>4270</v>
      </c>
      <c r="AO17" s="75">
        <f t="shared" si="13"/>
        <v>0</v>
      </c>
      <c r="AP17" s="75">
        <v>0</v>
      </c>
      <c r="AQ17" s="75">
        <v>0</v>
      </c>
      <c r="AR17" s="75">
        <v>0</v>
      </c>
      <c r="AS17" s="75">
        <v>0</v>
      </c>
      <c r="AT17" s="75">
        <f t="shared" si="14"/>
        <v>0</v>
      </c>
      <c r="AU17" s="75">
        <v>0</v>
      </c>
      <c r="AV17" s="75">
        <v>0</v>
      </c>
      <c r="AW17" s="75">
        <v>0</v>
      </c>
      <c r="AX17" s="75">
        <v>0</v>
      </c>
      <c r="AY17" s="75">
        <f t="shared" si="15"/>
        <v>4270</v>
      </c>
      <c r="AZ17" s="75">
        <v>4270</v>
      </c>
      <c r="BA17" s="75">
        <v>0</v>
      </c>
      <c r="BB17" s="75">
        <v>0</v>
      </c>
      <c r="BC17" s="75">
        <v>0</v>
      </c>
      <c r="BD17" s="76">
        <v>5947</v>
      </c>
      <c r="BE17" s="75">
        <v>0</v>
      </c>
      <c r="BF17" s="75">
        <v>0</v>
      </c>
      <c r="BG17" s="75">
        <f t="shared" si="16"/>
        <v>4270</v>
      </c>
      <c r="BH17" s="75">
        <f t="shared" si="17"/>
        <v>0</v>
      </c>
      <c r="BI17" s="75">
        <f t="shared" si="18"/>
        <v>0</v>
      </c>
      <c r="BJ17" s="75">
        <f t="shared" si="19"/>
        <v>0</v>
      </c>
      <c r="BK17" s="75">
        <f t="shared" si="20"/>
        <v>0</v>
      </c>
      <c r="BL17" s="75">
        <f t="shared" si="21"/>
        <v>0</v>
      </c>
      <c r="BM17" s="75">
        <f t="shared" si="22"/>
        <v>0</v>
      </c>
      <c r="BN17" s="75">
        <f t="shared" si="23"/>
        <v>0</v>
      </c>
      <c r="BO17" s="76">
        <f t="shared" si="24"/>
        <v>47067</v>
      </c>
      <c r="BP17" s="75">
        <f t="shared" si="25"/>
        <v>2420758</v>
      </c>
      <c r="BQ17" s="75">
        <f t="shared" si="26"/>
        <v>1104842</v>
      </c>
      <c r="BR17" s="75">
        <f t="shared" si="27"/>
        <v>227609</v>
      </c>
      <c r="BS17" s="75">
        <f t="shared" si="28"/>
        <v>877233</v>
      </c>
      <c r="BT17" s="75">
        <f t="shared" si="29"/>
        <v>0</v>
      </c>
      <c r="BU17" s="75">
        <f t="shared" si="30"/>
        <v>0</v>
      </c>
      <c r="BV17" s="75">
        <f t="shared" si="31"/>
        <v>10319</v>
      </c>
      <c r="BW17" s="75">
        <f t="shared" si="32"/>
        <v>10319</v>
      </c>
      <c r="BX17" s="75">
        <f t="shared" si="33"/>
        <v>0</v>
      </c>
      <c r="BY17" s="75">
        <f t="shared" si="34"/>
        <v>0</v>
      </c>
      <c r="BZ17" s="75">
        <f t="shared" si="35"/>
        <v>10233</v>
      </c>
      <c r="CA17" s="75">
        <f t="shared" si="36"/>
        <v>1295364</v>
      </c>
      <c r="CB17" s="75">
        <f t="shared" si="37"/>
        <v>1117684</v>
      </c>
      <c r="CC17" s="75">
        <f t="shared" si="38"/>
        <v>177355</v>
      </c>
      <c r="CD17" s="75">
        <f t="shared" si="39"/>
        <v>225</v>
      </c>
      <c r="CE17" s="75">
        <f t="shared" si="40"/>
        <v>100</v>
      </c>
      <c r="CF17" s="76">
        <f t="shared" si="41"/>
        <v>679271</v>
      </c>
      <c r="CG17" s="75">
        <f t="shared" si="42"/>
        <v>0</v>
      </c>
      <c r="CH17" s="75">
        <f t="shared" si="43"/>
        <v>924904</v>
      </c>
      <c r="CI17" s="75">
        <f t="shared" si="44"/>
        <v>3345662</v>
      </c>
    </row>
    <row r="18" spans="1:87" s="50" customFormat="1" ht="12" customHeight="1">
      <c r="A18" s="53" t="s">
        <v>714</v>
      </c>
      <c r="B18" s="54" t="s">
        <v>715</v>
      </c>
      <c r="C18" s="53" t="s">
        <v>716</v>
      </c>
      <c r="D18" s="75">
        <f t="shared" si="3"/>
        <v>12289</v>
      </c>
      <c r="E18" s="75">
        <f t="shared" si="4"/>
        <v>12289</v>
      </c>
      <c r="F18" s="75">
        <v>0</v>
      </c>
      <c r="G18" s="75">
        <v>0</v>
      </c>
      <c r="H18" s="75">
        <v>0</v>
      </c>
      <c r="I18" s="75">
        <v>12289</v>
      </c>
      <c r="J18" s="75">
        <v>0</v>
      </c>
      <c r="K18" s="76">
        <v>137650</v>
      </c>
      <c r="L18" s="75">
        <f t="shared" si="5"/>
        <v>6001005</v>
      </c>
      <c r="M18" s="75">
        <f t="shared" si="6"/>
        <v>3252851</v>
      </c>
      <c r="N18" s="75">
        <v>480301</v>
      </c>
      <c r="O18" s="75">
        <v>2772550</v>
      </c>
      <c r="P18" s="75">
        <v>0</v>
      </c>
      <c r="Q18" s="75">
        <v>0</v>
      </c>
      <c r="R18" s="75">
        <f t="shared" si="7"/>
        <v>1702348</v>
      </c>
      <c r="S18" s="75">
        <v>1702348</v>
      </c>
      <c r="T18" s="75">
        <v>0</v>
      </c>
      <c r="U18" s="75">
        <v>0</v>
      </c>
      <c r="V18" s="75">
        <v>6049</v>
      </c>
      <c r="W18" s="75">
        <f t="shared" si="8"/>
        <v>1039757</v>
      </c>
      <c r="X18" s="75">
        <v>977790</v>
      </c>
      <c r="Y18" s="75">
        <v>369</v>
      </c>
      <c r="Z18" s="75">
        <v>0</v>
      </c>
      <c r="AA18" s="75">
        <v>61598</v>
      </c>
      <c r="AB18" s="76">
        <v>1969184</v>
      </c>
      <c r="AC18" s="75">
        <v>0</v>
      </c>
      <c r="AD18" s="75">
        <v>516348</v>
      </c>
      <c r="AE18" s="75">
        <f t="shared" si="9"/>
        <v>6529642</v>
      </c>
      <c r="AF18" s="75">
        <f t="shared" si="10"/>
        <v>0</v>
      </c>
      <c r="AG18" s="75">
        <f t="shared" si="11"/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6">
        <v>0</v>
      </c>
      <c r="AN18" s="75">
        <f t="shared" si="12"/>
        <v>0</v>
      </c>
      <c r="AO18" s="75">
        <f t="shared" si="13"/>
        <v>0</v>
      </c>
      <c r="AP18" s="75">
        <v>0</v>
      </c>
      <c r="AQ18" s="75">
        <v>0</v>
      </c>
      <c r="AR18" s="75">
        <v>0</v>
      </c>
      <c r="AS18" s="75">
        <v>0</v>
      </c>
      <c r="AT18" s="75">
        <f t="shared" si="14"/>
        <v>0</v>
      </c>
      <c r="AU18" s="75">
        <v>0</v>
      </c>
      <c r="AV18" s="75">
        <v>0</v>
      </c>
      <c r="AW18" s="75">
        <v>0</v>
      </c>
      <c r="AX18" s="75">
        <v>0</v>
      </c>
      <c r="AY18" s="75">
        <f t="shared" si="15"/>
        <v>0</v>
      </c>
      <c r="AZ18" s="75">
        <v>0</v>
      </c>
      <c r="BA18" s="75">
        <v>0</v>
      </c>
      <c r="BB18" s="75">
        <v>0</v>
      </c>
      <c r="BC18" s="75">
        <v>0</v>
      </c>
      <c r="BD18" s="76">
        <v>17392</v>
      </c>
      <c r="BE18" s="75">
        <v>0</v>
      </c>
      <c r="BF18" s="75">
        <v>0</v>
      </c>
      <c r="BG18" s="75">
        <f t="shared" si="16"/>
        <v>0</v>
      </c>
      <c r="BH18" s="75">
        <f t="shared" si="17"/>
        <v>12289</v>
      </c>
      <c r="BI18" s="75">
        <f t="shared" si="18"/>
        <v>12289</v>
      </c>
      <c r="BJ18" s="75">
        <f t="shared" si="19"/>
        <v>0</v>
      </c>
      <c r="BK18" s="75">
        <f t="shared" si="20"/>
        <v>0</v>
      </c>
      <c r="BL18" s="75">
        <f t="shared" si="21"/>
        <v>0</v>
      </c>
      <c r="BM18" s="75">
        <f t="shared" si="22"/>
        <v>12289</v>
      </c>
      <c r="BN18" s="75">
        <f t="shared" si="23"/>
        <v>0</v>
      </c>
      <c r="BO18" s="76">
        <f t="shared" si="24"/>
        <v>137650</v>
      </c>
      <c r="BP18" s="75">
        <f t="shared" si="25"/>
        <v>6001005</v>
      </c>
      <c r="BQ18" s="75">
        <f t="shared" si="26"/>
        <v>3252851</v>
      </c>
      <c r="BR18" s="75">
        <f t="shared" si="27"/>
        <v>480301</v>
      </c>
      <c r="BS18" s="75">
        <f t="shared" si="28"/>
        <v>2772550</v>
      </c>
      <c r="BT18" s="75">
        <f t="shared" si="29"/>
        <v>0</v>
      </c>
      <c r="BU18" s="75">
        <f t="shared" si="30"/>
        <v>0</v>
      </c>
      <c r="BV18" s="75">
        <f t="shared" si="31"/>
        <v>1702348</v>
      </c>
      <c r="BW18" s="75">
        <f t="shared" si="32"/>
        <v>1702348</v>
      </c>
      <c r="BX18" s="75">
        <f t="shared" si="33"/>
        <v>0</v>
      </c>
      <c r="BY18" s="75">
        <f t="shared" si="34"/>
        <v>0</v>
      </c>
      <c r="BZ18" s="75">
        <f t="shared" si="35"/>
        <v>6049</v>
      </c>
      <c r="CA18" s="75">
        <f t="shared" si="36"/>
        <v>1039757</v>
      </c>
      <c r="CB18" s="75">
        <f t="shared" si="37"/>
        <v>977790</v>
      </c>
      <c r="CC18" s="75">
        <f t="shared" si="38"/>
        <v>369</v>
      </c>
      <c r="CD18" s="75">
        <f t="shared" si="39"/>
        <v>0</v>
      </c>
      <c r="CE18" s="75">
        <f t="shared" si="40"/>
        <v>61598</v>
      </c>
      <c r="CF18" s="76">
        <f t="shared" si="41"/>
        <v>1986576</v>
      </c>
      <c r="CG18" s="75">
        <f t="shared" si="42"/>
        <v>0</v>
      </c>
      <c r="CH18" s="75">
        <f t="shared" si="43"/>
        <v>516348</v>
      </c>
      <c r="CI18" s="75">
        <f t="shared" si="44"/>
        <v>6529642</v>
      </c>
    </row>
    <row r="19" spans="1:87" s="50" customFormat="1" ht="12" customHeight="1">
      <c r="A19" s="53" t="s">
        <v>564</v>
      </c>
      <c r="B19" s="54" t="s">
        <v>595</v>
      </c>
      <c r="C19" s="53" t="s">
        <v>596</v>
      </c>
      <c r="D19" s="75">
        <f t="shared" si="3"/>
        <v>179697</v>
      </c>
      <c r="E19" s="75">
        <f t="shared" si="4"/>
        <v>179697</v>
      </c>
      <c r="F19" s="75">
        <v>179697</v>
      </c>
      <c r="G19" s="75">
        <v>0</v>
      </c>
      <c r="H19" s="75">
        <v>0</v>
      </c>
      <c r="I19" s="75">
        <v>0</v>
      </c>
      <c r="J19" s="75">
        <v>0</v>
      </c>
      <c r="K19" s="76">
        <v>166647</v>
      </c>
      <c r="L19" s="75">
        <f t="shared" si="5"/>
        <v>5754441</v>
      </c>
      <c r="M19" s="75">
        <f t="shared" si="6"/>
        <v>3262165</v>
      </c>
      <c r="N19" s="75">
        <v>381126</v>
      </c>
      <c r="O19" s="75">
        <v>2881039</v>
      </c>
      <c r="P19" s="75">
        <v>0</v>
      </c>
      <c r="Q19" s="75">
        <v>0</v>
      </c>
      <c r="R19" s="75">
        <f t="shared" si="7"/>
        <v>2067447</v>
      </c>
      <c r="S19" s="75">
        <v>2067447</v>
      </c>
      <c r="T19" s="75">
        <v>0</v>
      </c>
      <c r="U19" s="75">
        <v>0</v>
      </c>
      <c r="V19" s="75">
        <v>114414</v>
      </c>
      <c r="W19" s="75">
        <f t="shared" si="8"/>
        <v>307832</v>
      </c>
      <c r="X19" s="75">
        <v>0</v>
      </c>
      <c r="Y19" s="75">
        <v>0</v>
      </c>
      <c r="Z19" s="75">
        <v>3</v>
      </c>
      <c r="AA19" s="75">
        <v>307829</v>
      </c>
      <c r="AB19" s="76">
        <v>2384017</v>
      </c>
      <c r="AC19" s="75">
        <v>2583</v>
      </c>
      <c r="AD19" s="75">
        <v>135959</v>
      </c>
      <c r="AE19" s="75">
        <f t="shared" si="9"/>
        <v>6070097</v>
      </c>
      <c r="AF19" s="75">
        <f t="shared" si="10"/>
        <v>0</v>
      </c>
      <c r="AG19" s="75">
        <f t="shared" si="11"/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6">
        <v>0</v>
      </c>
      <c r="AN19" s="75">
        <f t="shared" si="12"/>
        <v>27670</v>
      </c>
      <c r="AO19" s="75">
        <f t="shared" si="13"/>
        <v>464</v>
      </c>
      <c r="AP19" s="75">
        <v>53</v>
      </c>
      <c r="AQ19" s="75">
        <v>411</v>
      </c>
      <c r="AR19" s="75">
        <v>0</v>
      </c>
      <c r="AS19" s="75">
        <v>0</v>
      </c>
      <c r="AT19" s="75">
        <f t="shared" si="14"/>
        <v>27206</v>
      </c>
      <c r="AU19" s="75">
        <v>27206</v>
      </c>
      <c r="AV19" s="75">
        <v>0</v>
      </c>
      <c r="AW19" s="75">
        <v>0</v>
      </c>
      <c r="AX19" s="75">
        <v>0</v>
      </c>
      <c r="AY19" s="75">
        <f t="shared" si="15"/>
        <v>0</v>
      </c>
      <c r="AZ19" s="75">
        <v>0</v>
      </c>
      <c r="BA19" s="75">
        <v>0</v>
      </c>
      <c r="BB19" s="75">
        <v>0</v>
      </c>
      <c r="BC19" s="75">
        <v>0</v>
      </c>
      <c r="BD19" s="76">
        <v>21056</v>
      </c>
      <c r="BE19" s="75">
        <v>0</v>
      </c>
      <c r="BF19" s="75">
        <v>0</v>
      </c>
      <c r="BG19" s="75">
        <f t="shared" si="16"/>
        <v>27670</v>
      </c>
      <c r="BH19" s="75">
        <f t="shared" si="17"/>
        <v>179697</v>
      </c>
      <c r="BI19" s="75">
        <f t="shared" si="18"/>
        <v>179697</v>
      </c>
      <c r="BJ19" s="75">
        <f t="shared" si="19"/>
        <v>179697</v>
      </c>
      <c r="BK19" s="75">
        <f t="shared" si="20"/>
        <v>0</v>
      </c>
      <c r="BL19" s="75">
        <f t="shared" si="21"/>
        <v>0</v>
      </c>
      <c r="BM19" s="75">
        <f t="shared" si="22"/>
        <v>0</v>
      </c>
      <c r="BN19" s="75">
        <f t="shared" si="23"/>
        <v>0</v>
      </c>
      <c r="BO19" s="76">
        <f t="shared" si="24"/>
        <v>166647</v>
      </c>
      <c r="BP19" s="75">
        <f t="shared" si="25"/>
        <v>5782111</v>
      </c>
      <c r="BQ19" s="75">
        <f t="shared" si="26"/>
        <v>3262629</v>
      </c>
      <c r="BR19" s="75">
        <f t="shared" si="27"/>
        <v>381179</v>
      </c>
      <c r="BS19" s="75">
        <f t="shared" si="28"/>
        <v>2881450</v>
      </c>
      <c r="BT19" s="75">
        <f t="shared" si="29"/>
        <v>0</v>
      </c>
      <c r="BU19" s="75">
        <f t="shared" si="30"/>
        <v>0</v>
      </c>
      <c r="BV19" s="75">
        <f t="shared" si="31"/>
        <v>2094653</v>
      </c>
      <c r="BW19" s="75">
        <f t="shared" si="32"/>
        <v>2094653</v>
      </c>
      <c r="BX19" s="75">
        <f t="shared" si="33"/>
        <v>0</v>
      </c>
      <c r="BY19" s="75">
        <f t="shared" si="34"/>
        <v>0</v>
      </c>
      <c r="BZ19" s="75">
        <f t="shared" si="35"/>
        <v>114414</v>
      </c>
      <c r="CA19" s="75">
        <f t="shared" si="36"/>
        <v>307832</v>
      </c>
      <c r="CB19" s="75">
        <f t="shared" si="37"/>
        <v>0</v>
      </c>
      <c r="CC19" s="75">
        <f t="shared" si="38"/>
        <v>0</v>
      </c>
      <c r="CD19" s="75">
        <f t="shared" si="39"/>
        <v>3</v>
      </c>
      <c r="CE19" s="75">
        <f t="shared" si="40"/>
        <v>307829</v>
      </c>
      <c r="CF19" s="76">
        <f t="shared" si="41"/>
        <v>2405073</v>
      </c>
      <c r="CG19" s="75">
        <f t="shared" si="42"/>
        <v>2583</v>
      </c>
      <c r="CH19" s="75">
        <f t="shared" si="43"/>
        <v>135959</v>
      </c>
      <c r="CI19" s="75">
        <f t="shared" si="44"/>
        <v>6097767</v>
      </c>
    </row>
    <row r="20" spans="1:87" s="50" customFormat="1" ht="12" customHeight="1">
      <c r="A20" s="53" t="s">
        <v>717</v>
      </c>
      <c r="B20" s="54" t="s">
        <v>718</v>
      </c>
      <c r="C20" s="53" t="s">
        <v>719</v>
      </c>
      <c r="D20" s="75">
        <f t="shared" si="3"/>
        <v>0</v>
      </c>
      <c r="E20" s="75">
        <f t="shared" si="4"/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6">
        <v>61419</v>
      </c>
      <c r="L20" s="75">
        <f t="shared" si="5"/>
        <v>2705468</v>
      </c>
      <c r="M20" s="75">
        <f t="shared" si="6"/>
        <v>1364645</v>
      </c>
      <c r="N20" s="75">
        <v>310627</v>
      </c>
      <c r="O20" s="75">
        <v>1054018</v>
      </c>
      <c r="P20" s="75">
        <v>0</v>
      </c>
      <c r="Q20" s="75">
        <v>0</v>
      </c>
      <c r="R20" s="75">
        <f t="shared" si="7"/>
        <v>23468</v>
      </c>
      <c r="S20" s="75">
        <v>23468</v>
      </c>
      <c r="T20" s="75">
        <v>0</v>
      </c>
      <c r="U20" s="75">
        <v>0</v>
      </c>
      <c r="V20" s="75">
        <v>15803</v>
      </c>
      <c r="W20" s="75">
        <f t="shared" si="8"/>
        <v>1301552</v>
      </c>
      <c r="X20" s="75">
        <v>1110014</v>
      </c>
      <c r="Y20" s="75">
        <v>190191</v>
      </c>
      <c r="Z20" s="75">
        <v>22</v>
      </c>
      <c r="AA20" s="75">
        <v>1325</v>
      </c>
      <c r="AB20" s="76">
        <v>878652</v>
      </c>
      <c r="AC20" s="75">
        <v>0</v>
      </c>
      <c r="AD20" s="75">
        <v>386565</v>
      </c>
      <c r="AE20" s="75">
        <f t="shared" si="9"/>
        <v>3092033</v>
      </c>
      <c r="AF20" s="75">
        <f t="shared" si="10"/>
        <v>0</v>
      </c>
      <c r="AG20" s="75">
        <f t="shared" si="11"/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6">
        <v>0</v>
      </c>
      <c r="AN20" s="75">
        <f t="shared" si="12"/>
        <v>0</v>
      </c>
      <c r="AO20" s="75">
        <f t="shared" si="13"/>
        <v>0</v>
      </c>
      <c r="AP20" s="75">
        <v>0</v>
      </c>
      <c r="AQ20" s="75">
        <v>0</v>
      </c>
      <c r="AR20" s="75">
        <v>0</v>
      </c>
      <c r="AS20" s="75">
        <v>0</v>
      </c>
      <c r="AT20" s="75">
        <f t="shared" si="14"/>
        <v>0</v>
      </c>
      <c r="AU20" s="75">
        <v>0</v>
      </c>
      <c r="AV20" s="75">
        <v>0</v>
      </c>
      <c r="AW20" s="75">
        <v>0</v>
      </c>
      <c r="AX20" s="75">
        <v>0</v>
      </c>
      <c r="AY20" s="75">
        <f t="shared" si="15"/>
        <v>0</v>
      </c>
      <c r="AZ20" s="75">
        <v>0</v>
      </c>
      <c r="BA20" s="75">
        <v>0</v>
      </c>
      <c r="BB20" s="75">
        <v>0</v>
      </c>
      <c r="BC20" s="75">
        <v>0</v>
      </c>
      <c r="BD20" s="76">
        <v>7760</v>
      </c>
      <c r="BE20" s="75">
        <v>0</v>
      </c>
      <c r="BF20" s="75">
        <v>0</v>
      </c>
      <c r="BG20" s="75">
        <f t="shared" si="16"/>
        <v>0</v>
      </c>
      <c r="BH20" s="75">
        <f t="shared" si="17"/>
        <v>0</v>
      </c>
      <c r="BI20" s="75">
        <f t="shared" si="18"/>
        <v>0</v>
      </c>
      <c r="BJ20" s="75">
        <f t="shared" si="19"/>
        <v>0</v>
      </c>
      <c r="BK20" s="75">
        <f t="shared" si="20"/>
        <v>0</v>
      </c>
      <c r="BL20" s="75">
        <f t="shared" si="21"/>
        <v>0</v>
      </c>
      <c r="BM20" s="75">
        <f t="shared" si="22"/>
        <v>0</v>
      </c>
      <c r="BN20" s="75">
        <f t="shared" si="23"/>
        <v>0</v>
      </c>
      <c r="BO20" s="76">
        <f t="shared" si="24"/>
        <v>61419</v>
      </c>
      <c r="BP20" s="75">
        <f t="shared" si="25"/>
        <v>2705468</v>
      </c>
      <c r="BQ20" s="75">
        <f t="shared" si="26"/>
        <v>1364645</v>
      </c>
      <c r="BR20" s="75">
        <f t="shared" si="27"/>
        <v>310627</v>
      </c>
      <c r="BS20" s="75">
        <f t="shared" si="28"/>
        <v>1054018</v>
      </c>
      <c r="BT20" s="75">
        <f t="shared" si="29"/>
        <v>0</v>
      </c>
      <c r="BU20" s="75">
        <f t="shared" si="30"/>
        <v>0</v>
      </c>
      <c r="BV20" s="75">
        <f t="shared" si="31"/>
        <v>23468</v>
      </c>
      <c r="BW20" s="75">
        <f t="shared" si="32"/>
        <v>23468</v>
      </c>
      <c r="BX20" s="75">
        <f t="shared" si="33"/>
        <v>0</v>
      </c>
      <c r="BY20" s="75">
        <f t="shared" si="34"/>
        <v>0</v>
      </c>
      <c r="BZ20" s="75">
        <f t="shared" si="35"/>
        <v>15803</v>
      </c>
      <c r="CA20" s="75">
        <f t="shared" si="36"/>
        <v>1301552</v>
      </c>
      <c r="CB20" s="75">
        <f t="shared" si="37"/>
        <v>1110014</v>
      </c>
      <c r="CC20" s="75">
        <f t="shared" si="38"/>
        <v>190191</v>
      </c>
      <c r="CD20" s="75">
        <f t="shared" si="39"/>
        <v>22</v>
      </c>
      <c r="CE20" s="75">
        <f t="shared" si="40"/>
        <v>1325</v>
      </c>
      <c r="CF20" s="76">
        <f t="shared" si="41"/>
        <v>886412</v>
      </c>
      <c r="CG20" s="75">
        <f t="shared" si="42"/>
        <v>0</v>
      </c>
      <c r="CH20" s="75">
        <f t="shared" si="43"/>
        <v>386565</v>
      </c>
      <c r="CI20" s="75">
        <f t="shared" si="44"/>
        <v>3092033</v>
      </c>
    </row>
    <row r="21" spans="1:87" s="50" customFormat="1" ht="12" customHeight="1">
      <c r="A21" s="53" t="s">
        <v>720</v>
      </c>
      <c r="B21" s="54" t="s">
        <v>721</v>
      </c>
      <c r="C21" s="53" t="s">
        <v>722</v>
      </c>
      <c r="D21" s="75">
        <f t="shared" si="3"/>
        <v>0</v>
      </c>
      <c r="E21" s="75">
        <f t="shared" si="4"/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6">
        <v>56325</v>
      </c>
      <c r="L21" s="75">
        <f t="shared" si="5"/>
        <v>3230258</v>
      </c>
      <c r="M21" s="75">
        <f t="shared" si="6"/>
        <v>1350083</v>
      </c>
      <c r="N21" s="75">
        <v>201264</v>
      </c>
      <c r="O21" s="75">
        <v>1148819</v>
      </c>
      <c r="P21" s="75">
        <v>0</v>
      </c>
      <c r="Q21" s="75">
        <v>0</v>
      </c>
      <c r="R21" s="75">
        <f t="shared" si="7"/>
        <v>753828</v>
      </c>
      <c r="S21" s="75">
        <v>753828</v>
      </c>
      <c r="T21" s="75">
        <v>0</v>
      </c>
      <c r="U21" s="75">
        <v>0</v>
      </c>
      <c r="V21" s="75">
        <v>15463</v>
      </c>
      <c r="W21" s="75">
        <f t="shared" si="8"/>
        <v>1110840</v>
      </c>
      <c r="X21" s="75">
        <v>879666</v>
      </c>
      <c r="Y21" s="75">
        <v>231074</v>
      </c>
      <c r="Z21" s="75">
        <v>0</v>
      </c>
      <c r="AA21" s="75">
        <v>100</v>
      </c>
      <c r="AB21" s="76">
        <v>805765</v>
      </c>
      <c r="AC21" s="75">
        <v>44</v>
      </c>
      <c r="AD21" s="75">
        <v>163842</v>
      </c>
      <c r="AE21" s="75">
        <f t="shared" si="9"/>
        <v>3394100</v>
      </c>
      <c r="AF21" s="75">
        <f t="shared" si="10"/>
        <v>0</v>
      </c>
      <c r="AG21" s="75">
        <f t="shared" si="11"/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0</v>
      </c>
      <c r="AM21" s="76">
        <v>0</v>
      </c>
      <c r="AN21" s="75">
        <f t="shared" si="12"/>
        <v>0</v>
      </c>
      <c r="AO21" s="75">
        <f t="shared" si="13"/>
        <v>0</v>
      </c>
      <c r="AP21" s="75">
        <v>0</v>
      </c>
      <c r="AQ21" s="75">
        <v>0</v>
      </c>
      <c r="AR21" s="75">
        <v>0</v>
      </c>
      <c r="AS21" s="75">
        <v>0</v>
      </c>
      <c r="AT21" s="75">
        <f t="shared" si="14"/>
        <v>0</v>
      </c>
      <c r="AU21" s="75">
        <v>0</v>
      </c>
      <c r="AV21" s="75">
        <v>0</v>
      </c>
      <c r="AW21" s="75">
        <v>0</v>
      </c>
      <c r="AX21" s="75">
        <v>0</v>
      </c>
      <c r="AY21" s="75">
        <f t="shared" si="15"/>
        <v>0</v>
      </c>
      <c r="AZ21" s="75">
        <v>0</v>
      </c>
      <c r="BA21" s="75">
        <v>0</v>
      </c>
      <c r="BB21" s="75">
        <v>0</v>
      </c>
      <c r="BC21" s="75">
        <v>0</v>
      </c>
      <c r="BD21" s="76">
        <v>7117</v>
      </c>
      <c r="BE21" s="75">
        <v>0</v>
      </c>
      <c r="BF21" s="75">
        <v>0</v>
      </c>
      <c r="BG21" s="75">
        <f t="shared" si="16"/>
        <v>0</v>
      </c>
      <c r="BH21" s="75">
        <f t="shared" si="17"/>
        <v>0</v>
      </c>
      <c r="BI21" s="75">
        <f t="shared" si="18"/>
        <v>0</v>
      </c>
      <c r="BJ21" s="75">
        <f t="shared" si="19"/>
        <v>0</v>
      </c>
      <c r="BK21" s="75">
        <f t="shared" si="20"/>
        <v>0</v>
      </c>
      <c r="BL21" s="75">
        <f t="shared" si="21"/>
        <v>0</v>
      </c>
      <c r="BM21" s="75">
        <f t="shared" si="22"/>
        <v>0</v>
      </c>
      <c r="BN21" s="75">
        <f t="shared" si="23"/>
        <v>0</v>
      </c>
      <c r="BO21" s="76">
        <f t="shared" si="24"/>
        <v>56325</v>
      </c>
      <c r="BP21" s="75">
        <f t="shared" si="25"/>
        <v>3230258</v>
      </c>
      <c r="BQ21" s="75">
        <f t="shared" si="26"/>
        <v>1350083</v>
      </c>
      <c r="BR21" s="75">
        <f t="shared" si="27"/>
        <v>201264</v>
      </c>
      <c r="BS21" s="75">
        <f t="shared" si="28"/>
        <v>1148819</v>
      </c>
      <c r="BT21" s="75">
        <f t="shared" si="29"/>
        <v>0</v>
      </c>
      <c r="BU21" s="75">
        <f t="shared" si="30"/>
        <v>0</v>
      </c>
      <c r="BV21" s="75">
        <f t="shared" si="31"/>
        <v>753828</v>
      </c>
      <c r="BW21" s="75">
        <f t="shared" si="32"/>
        <v>753828</v>
      </c>
      <c r="BX21" s="75">
        <f t="shared" si="33"/>
        <v>0</v>
      </c>
      <c r="BY21" s="75">
        <f t="shared" si="34"/>
        <v>0</v>
      </c>
      <c r="BZ21" s="75">
        <f t="shared" si="35"/>
        <v>15463</v>
      </c>
      <c r="CA21" s="75">
        <f t="shared" si="36"/>
        <v>1110840</v>
      </c>
      <c r="CB21" s="75">
        <f t="shared" si="37"/>
        <v>879666</v>
      </c>
      <c r="CC21" s="75">
        <f t="shared" si="38"/>
        <v>231074</v>
      </c>
      <c r="CD21" s="75">
        <f t="shared" si="39"/>
        <v>0</v>
      </c>
      <c r="CE21" s="75">
        <f t="shared" si="40"/>
        <v>100</v>
      </c>
      <c r="CF21" s="76">
        <f t="shared" si="41"/>
        <v>812882</v>
      </c>
      <c r="CG21" s="75">
        <f t="shared" si="42"/>
        <v>44</v>
      </c>
      <c r="CH21" s="75">
        <f t="shared" si="43"/>
        <v>163842</v>
      </c>
      <c r="CI21" s="75">
        <f t="shared" si="44"/>
        <v>3394100</v>
      </c>
    </row>
    <row r="22" spans="1:87" s="50" customFormat="1" ht="12" customHeight="1">
      <c r="A22" s="53" t="s">
        <v>723</v>
      </c>
      <c r="B22" s="54" t="s">
        <v>724</v>
      </c>
      <c r="C22" s="53" t="s">
        <v>725</v>
      </c>
      <c r="D22" s="75">
        <f t="shared" si="3"/>
        <v>0</v>
      </c>
      <c r="E22" s="75">
        <f t="shared" si="4"/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6">
        <v>93476</v>
      </c>
      <c r="L22" s="75">
        <f t="shared" si="5"/>
        <v>6046926</v>
      </c>
      <c r="M22" s="75">
        <f t="shared" si="6"/>
        <v>2789961</v>
      </c>
      <c r="N22" s="75">
        <v>291401</v>
      </c>
      <c r="O22" s="75">
        <v>2498560</v>
      </c>
      <c r="P22" s="75">
        <v>0</v>
      </c>
      <c r="Q22" s="75">
        <v>0</v>
      </c>
      <c r="R22" s="75">
        <f t="shared" si="7"/>
        <v>1171429</v>
      </c>
      <c r="S22" s="75">
        <v>1171429</v>
      </c>
      <c r="T22" s="75">
        <v>0</v>
      </c>
      <c r="U22" s="75">
        <v>0</v>
      </c>
      <c r="V22" s="75">
        <v>1979</v>
      </c>
      <c r="W22" s="75">
        <f t="shared" si="8"/>
        <v>2083557</v>
      </c>
      <c r="X22" s="75">
        <v>1382735</v>
      </c>
      <c r="Y22" s="75">
        <v>609084</v>
      </c>
      <c r="Z22" s="75">
        <v>0</v>
      </c>
      <c r="AA22" s="75">
        <v>91738</v>
      </c>
      <c r="AB22" s="76">
        <v>1337243</v>
      </c>
      <c r="AC22" s="75"/>
      <c r="AD22" s="75">
        <v>269031</v>
      </c>
      <c r="AE22" s="75">
        <f t="shared" si="9"/>
        <v>6315957</v>
      </c>
      <c r="AF22" s="75">
        <f t="shared" si="10"/>
        <v>0</v>
      </c>
      <c r="AG22" s="75">
        <f t="shared" si="11"/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6">
        <v>0</v>
      </c>
      <c r="AN22" s="75">
        <f t="shared" si="12"/>
        <v>41356</v>
      </c>
      <c r="AO22" s="75">
        <f t="shared" si="13"/>
        <v>2458</v>
      </c>
      <c r="AP22" s="75">
        <v>0</v>
      </c>
      <c r="AQ22" s="75">
        <v>2458</v>
      </c>
      <c r="AR22" s="75">
        <v>0</v>
      </c>
      <c r="AS22" s="75">
        <v>0</v>
      </c>
      <c r="AT22" s="75">
        <f t="shared" si="14"/>
        <v>34244</v>
      </c>
      <c r="AU22" s="75">
        <v>34244</v>
      </c>
      <c r="AV22" s="75">
        <v>0</v>
      </c>
      <c r="AW22" s="75">
        <v>0</v>
      </c>
      <c r="AX22" s="75">
        <v>0</v>
      </c>
      <c r="AY22" s="75">
        <f t="shared" si="15"/>
        <v>4654</v>
      </c>
      <c r="AZ22" s="75">
        <v>0</v>
      </c>
      <c r="BA22" s="75">
        <v>4654</v>
      </c>
      <c r="BB22" s="75">
        <v>0</v>
      </c>
      <c r="BC22" s="75">
        <v>0</v>
      </c>
      <c r="BD22" s="76">
        <v>11811</v>
      </c>
      <c r="BE22" s="75">
        <v>0</v>
      </c>
      <c r="BF22" s="75">
        <v>21150</v>
      </c>
      <c r="BG22" s="75">
        <f t="shared" si="16"/>
        <v>62506</v>
      </c>
      <c r="BH22" s="75">
        <f t="shared" si="17"/>
        <v>0</v>
      </c>
      <c r="BI22" s="75">
        <f t="shared" si="18"/>
        <v>0</v>
      </c>
      <c r="BJ22" s="75">
        <f t="shared" si="19"/>
        <v>0</v>
      </c>
      <c r="BK22" s="75">
        <f t="shared" si="20"/>
        <v>0</v>
      </c>
      <c r="BL22" s="75">
        <f t="shared" si="21"/>
        <v>0</v>
      </c>
      <c r="BM22" s="75">
        <f t="shared" si="22"/>
        <v>0</v>
      </c>
      <c r="BN22" s="75">
        <f t="shared" si="23"/>
        <v>0</v>
      </c>
      <c r="BO22" s="76">
        <f t="shared" si="24"/>
        <v>93476</v>
      </c>
      <c r="BP22" s="75">
        <f t="shared" si="25"/>
        <v>6088282</v>
      </c>
      <c r="BQ22" s="75">
        <f t="shared" si="26"/>
        <v>2792419</v>
      </c>
      <c r="BR22" s="75">
        <f t="shared" si="27"/>
        <v>291401</v>
      </c>
      <c r="BS22" s="75">
        <f t="shared" si="28"/>
        <v>2501018</v>
      </c>
      <c r="BT22" s="75">
        <f t="shared" si="29"/>
        <v>0</v>
      </c>
      <c r="BU22" s="75">
        <f t="shared" si="30"/>
        <v>0</v>
      </c>
      <c r="BV22" s="75">
        <f t="shared" si="31"/>
        <v>1205673</v>
      </c>
      <c r="BW22" s="75">
        <f t="shared" si="32"/>
        <v>1205673</v>
      </c>
      <c r="BX22" s="75">
        <f t="shared" si="33"/>
        <v>0</v>
      </c>
      <c r="BY22" s="75">
        <f t="shared" si="34"/>
        <v>0</v>
      </c>
      <c r="BZ22" s="75">
        <f t="shared" si="35"/>
        <v>1979</v>
      </c>
      <c r="CA22" s="75">
        <f t="shared" si="36"/>
        <v>2088211</v>
      </c>
      <c r="CB22" s="75">
        <f t="shared" si="37"/>
        <v>1382735</v>
      </c>
      <c r="CC22" s="75">
        <f t="shared" si="38"/>
        <v>613738</v>
      </c>
      <c r="CD22" s="75">
        <f t="shared" si="39"/>
        <v>0</v>
      </c>
      <c r="CE22" s="75">
        <f t="shared" si="40"/>
        <v>91738</v>
      </c>
      <c r="CF22" s="76">
        <f t="shared" si="41"/>
        <v>1349054</v>
      </c>
      <c r="CG22" s="75">
        <f t="shared" si="42"/>
        <v>0</v>
      </c>
      <c r="CH22" s="75">
        <f t="shared" si="43"/>
        <v>290181</v>
      </c>
      <c r="CI22" s="75">
        <f t="shared" si="44"/>
        <v>6378463</v>
      </c>
    </row>
    <row r="23" spans="1:87" s="50" customFormat="1" ht="12" customHeight="1">
      <c r="A23" s="53" t="s">
        <v>321</v>
      </c>
      <c r="B23" s="54" t="s">
        <v>371</v>
      </c>
      <c r="C23" s="53" t="s">
        <v>372</v>
      </c>
      <c r="D23" s="75">
        <f t="shared" si="3"/>
        <v>0</v>
      </c>
      <c r="E23" s="75">
        <f t="shared" si="4"/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6">
        <v>60860</v>
      </c>
      <c r="L23" s="75">
        <f t="shared" si="5"/>
        <v>2764009</v>
      </c>
      <c r="M23" s="75">
        <f t="shared" si="6"/>
        <v>1278161</v>
      </c>
      <c r="N23" s="75">
        <v>293011</v>
      </c>
      <c r="O23" s="75">
        <v>985150</v>
      </c>
      <c r="P23" s="75">
        <v>0</v>
      </c>
      <c r="Q23" s="75">
        <v>0</v>
      </c>
      <c r="R23" s="75">
        <f t="shared" si="7"/>
        <v>561268</v>
      </c>
      <c r="S23" s="75">
        <v>561268</v>
      </c>
      <c r="T23" s="75">
        <v>0</v>
      </c>
      <c r="U23" s="75">
        <v>0</v>
      </c>
      <c r="V23" s="75">
        <v>31674</v>
      </c>
      <c r="W23" s="75">
        <f t="shared" si="8"/>
        <v>880411</v>
      </c>
      <c r="X23" s="75">
        <v>880311</v>
      </c>
      <c r="Y23" s="75">
        <v>0</v>
      </c>
      <c r="Z23" s="75">
        <v>0</v>
      </c>
      <c r="AA23" s="75">
        <v>100</v>
      </c>
      <c r="AB23" s="76">
        <v>870652</v>
      </c>
      <c r="AC23" s="75">
        <v>12495</v>
      </c>
      <c r="AD23" s="75">
        <v>0</v>
      </c>
      <c r="AE23" s="75">
        <f t="shared" si="9"/>
        <v>2764009</v>
      </c>
      <c r="AF23" s="75">
        <f t="shared" si="10"/>
        <v>0</v>
      </c>
      <c r="AG23" s="75">
        <f t="shared" si="11"/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6">
        <v>0</v>
      </c>
      <c r="AN23" s="75">
        <f t="shared" si="12"/>
        <v>0</v>
      </c>
      <c r="AO23" s="75">
        <f t="shared" si="13"/>
        <v>0</v>
      </c>
      <c r="AP23" s="75">
        <v>0</v>
      </c>
      <c r="AQ23" s="75">
        <v>0</v>
      </c>
      <c r="AR23" s="75">
        <v>0</v>
      </c>
      <c r="AS23" s="75">
        <v>0</v>
      </c>
      <c r="AT23" s="75">
        <f t="shared" si="14"/>
        <v>0</v>
      </c>
      <c r="AU23" s="75">
        <v>0</v>
      </c>
      <c r="AV23" s="75">
        <v>0</v>
      </c>
      <c r="AW23" s="75">
        <v>0</v>
      </c>
      <c r="AX23" s="75">
        <v>0</v>
      </c>
      <c r="AY23" s="75">
        <f t="shared" si="15"/>
        <v>0</v>
      </c>
      <c r="AZ23" s="75">
        <v>0</v>
      </c>
      <c r="BA23" s="75">
        <v>0</v>
      </c>
      <c r="BB23" s="75">
        <v>0</v>
      </c>
      <c r="BC23" s="75">
        <v>0</v>
      </c>
      <c r="BD23" s="76">
        <v>7690</v>
      </c>
      <c r="BE23" s="75">
        <v>0</v>
      </c>
      <c r="BF23" s="75">
        <v>0</v>
      </c>
      <c r="BG23" s="75">
        <f t="shared" si="16"/>
        <v>0</v>
      </c>
      <c r="BH23" s="75">
        <f t="shared" si="17"/>
        <v>0</v>
      </c>
      <c r="BI23" s="75">
        <f t="shared" si="18"/>
        <v>0</v>
      </c>
      <c r="BJ23" s="75">
        <f t="shared" si="19"/>
        <v>0</v>
      </c>
      <c r="BK23" s="75">
        <f t="shared" si="20"/>
        <v>0</v>
      </c>
      <c r="BL23" s="75">
        <f t="shared" si="21"/>
        <v>0</v>
      </c>
      <c r="BM23" s="75">
        <f t="shared" si="22"/>
        <v>0</v>
      </c>
      <c r="BN23" s="75">
        <f t="shared" si="23"/>
        <v>0</v>
      </c>
      <c r="BO23" s="76">
        <f t="shared" si="24"/>
        <v>60860</v>
      </c>
      <c r="BP23" s="75">
        <f t="shared" si="25"/>
        <v>2764009</v>
      </c>
      <c r="BQ23" s="75">
        <f t="shared" si="26"/>
        <v>1278161</v>
      </c>
      <c r="BR23" s="75">
        <f t="shared" si="27"/>
        <v>293011</v>
      </c>
      <c r="BS23" s="75">
        <f t="shared" si="28"/>
        <v>985150</v>
      </c>
      <c r="BT23" s="75">
        <f t="shared" si="29"/>
        <v>0</v>
      </c>
      <c r="BU23" s="75">
        <f t="shared" si="30"/>
        <v>0</v>
      </c>
      <c r="BV23" s="75">
        <f t="shared" si="31"/>
        <v>561268</v>
      </c>
      <c r="BW23" s="75">
        <f t="shared" si="32"/>
        <v>561268</v>
      </c>
      <c r="BX23" s="75">
        <f t="shared" si="33"/>
        <v>0</v>
      </c>
      <c r="BY23" s="75">
        <f t="shared" si="34"/>
        <v>0</v>
      </c>
      <c r="BZ23" s="75">
        <f t="shared" si="35"/>
        <v>31674</v>
      </c>
      <c r="CA23" s="75">
        <f t="shared" si="36"/>
        <v>880411</v>
      </c>
      <c r="CB23" s="75">
        <f t="shared" si="37"/>
        <v>880311</v>
      </c>
      <c r="CC23" s="75">
        <f t="shared" si="38"/>
        <v>0</v>
      </c>
      <c r="CD23" s="75">
        <f t="shared" si="39"/>
        <v>0</v>
      </c>
      <c r="CE23" s="75">
        <f t="shared" si="40"/>
        <v>100</v>
      </c>
      <c r="CF23" s="76">
        <f t="shared" si="41"/>
        <v>878342</v>
      </c>
      <c r="CG23" s="75">
        <f t="shared" si="42"/>
        <v>12495</v>
      </c>
      <c r="CH23" s="75">
        <f t="shared" si="43"/>
        <v>0</v>
      </c>
      <c r="CI23" s="75">
        <f t="shared" si="44"/>
        <v>2764009</v>
      </c>
    </row>
    <row r="24" spans="1:87" s="50" customFormat="1" ht="12" customHeight="1">
      <c r="A24" s="53" t="s">
        <v>321</v>
      </c>
      <c r="B24" s="54" t="s">
        <v>373</v>
      </c>
      <c r="C24" s="53" t="s">
        <v>374</v>
      </c>
      <c r="D24" s="75">
        <f t="shared" si="3"/>
        <v>0</v>
      </c>
      <c r="E24" s="75">
        <f t="shared" si="4"/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6">
        <v>64506</v>
      </c>
      <c r="L24" s="75">
        <f t="shared" si="5"/>
        <v>2297078</v>
      </c>
      <c r="M24" s="75">
        <f t="shared" si="6"/>
        <v>1456653</v>
      </c>
      <c r="N24" s="75">
        <v>159049</v>
      </c>
      <c r="O24" s="75">
        <v>1297604</v>
      </c>
      <c r="P24" s="75">
        <v>0</v>
      </c>
      <c r="Q24" s="75">
        <v>0</v>
      </c>
      <c r="R24" s="75">
        <f t="shared" si="7"/>
        <v>0</v>
      </c>
      <c r="S24" s="75">
        <v>0</v>
      </c>
      <c r="T24" s="75">
        <v>0</v>
      </c>
      <c r="U24" s="75">
        <v>0</v>
      </c>
      <c r="V24" s="75">
        <v>0</v>
      </c>
      <c r="W24" s="75">
        <f t="shared" si="8"/>
        <v>840425</v>
      </c>
      <c r="X24" s="75">
        <v>593083</v>
      </c>
      <c r="Y24" s="75">
        <v>168054</v>
      </c>
      <c r="Z24" s="75">
        <v>7153</v>
      </c>
      <c r="AA24" s="75">
        <v>72135</v>
      </c>
      <c r="AB24" s="76">
        <v>922802</v>
      </c>
      <c r="AC24" s="75">
        <v>0</v>
      </c>
      <c r="AD24" s="75">
        <v>974773</v>
      </c>
      <c r="AE24" s="75">
        <f t="shared" si="9"/>
        <v>3271851</v>
      </c>
      <c r="AF24" s="75">
        <f t="shared" si="10"/>
        <v>0</v>
      </c>
      <c r="AG24" s="75">
        <f t="shared" si="11"/>
        <v>0</v>
      </c>
      <c r="AH24" s="75">
        <v>0</v>
      </c>
      <c r="AI24" s="75">
        <v>0</v>
      </c>
      <c r="AJ24" s="75">
        <v>0</v>
      </c>
      <c r="AK24" s="75">
        <v>0</v>
      </c>
      <c r="AL24" s="75">
        <v>0</v>
      </c>
      <c r="AM24" s="76">
        <v>0</v>
      </c>
      <c r="AN24" s="75">
        <f t="shared" si="12"/>
        <v>0</v>
      </c>
      <c r="AO24" s="75">
        <f t="shared" si="13"/>
        <v>0</v>
      </c>
      <c r="AP24" s="75">
        <v>0</v>
      </c>
      <c r="AQ24" s="75">
        <v>0</v>
      </c>
      <c r="AR24" s="75">
        <v>0</v>
      </c>
      <c r="AS24" s="75">
        <v>0</v>
      </c>
      <c r="AT24" s="75">
        <f t="shared" si="14"/>
        <v>0</v>
      </c>
      <c r="AU24" s="75">
        <v>0</v>
      </c>
      <c r="AV24" s="75">
        <v>0</v>
      </c>
      <c r="AW24" s="75">
        <v>0</v>
      </c>
      <c r="AX24" s="75">
        <v>0</v>
      </c>
      <c r="AY24" s="75">
        <f t="shared" si="15"/>
        <v>0</v>
      </c>
      <c r="AZ24" s="75">
        <v>0</v>
      </c>
      <c r="BA24" s="75">
        <v>0</v>
      </c>
      <c r="BB24" s="75">
        <v>0</v>
      </c>
      <c r="BC24" s="75">
        <v>0</v>
      </c>
      <c r="BD24" s="76">
        <v>8150</v>
      </c>
      <c r="BE24" s="75">
        <v>0</v>
      </c>
      <c r="BF24" s="75">
        <v>0</v>
      </c>
      <c r="BG24" s="75">
        <f t="shared" si="16"/>
        <v>0</v>
      </c>
      <c r="BH24" s="75">
        <f t="shared" si="17"/>
        <v>0</v>
      </c>
      <c r="BI24" s="75">
        <f t="shared" si="18"/>
        <v>0</v>
      </c>
      <c r="BJ24" s="75">
        <f t="shared" si="19"/>
        <v>0</v>
      </c>
      <c r="BK24" s="75">
        <f t="shared" si="20"/>
        <v>0</v>
      </c>
      <c r="BL24" s="75">
        <f t="shared" si="21"/>
        <v>0</v>
      </c>
      <c r="BM24" s="75">
        <f t="shared" si="22"/>
        <v>0</v>
      </c>
      <c r="BN24" s="75">
        <f t="shared" si="23"/>
        <v>0</v>
      </c>
      <c r="BO24" s="76">
        <f t="shared" si="24"/>
        <v>64506</v>
      </c>
      <c r="BP24" s="75">
        <f t="shared" si="25"/>
        <v>2297078</v>
      </c>
      <c r="BQ24" s="75">
        <f t="shared" si="26"/>
        <v>1456653</v>
      </c>
      <c r="BR24" s="75">
        <f t="shared" si="27"/>
        <v>159049</v>
      </c>
      <c r="BS24" s="75">
        <f t="shared" si="28"/>
        <v>1297604</v>
      </c>
      <c r="BT24" s="75">
        <f t="shared" si="29"/>
        <v>0</v>
      </c>
      <c r="BU24" s="75">
        <f t="shared" si="30"/>
        <v>0</v>
      </c>
      <c r="BV24" s="75">
        <f t="shared" si="31"/>
        <v>0</v>
      </c>
      <c r="BW24" s="75">
        <f t="shared" si="32"/>
        <v>0</v>
      </c>
      <c r="BX24" s="75">
        <f t="shared" si="33"/>
        <v>0</v>
      </c>
      <c r="BY24" s="75">
        <f t="shared" si="34"/>
        <v>0</v>
      </c>
      <c r="BZ24" s="75">
        <f t="shared" si="35"/>
        <v>0</v>
      </c>
      <c r="CA24" s="75">
        <f t="shared" si="36"/>
        <v>840425</v>
      </c>
      <c r="CB24" s="75">
        <f t="shared" si="37"/>
        <v>593083</v>
      </c>
      <c r="CC24" s="75">
        <f t="shared" si="38"/>
        <v>168054</v>
      </c>
      <c r="CD24" s="75">
        <f t="shared" si="39"/>
        <v>7153</v>
      </c>
      <c r="CE24" s="75">
        <f t="shared" si="40"/>
        <v>72135</v>
      </c>
      <c r="CF24" s="76">
        <f t="shared" si="41"/>
        <v>930952</v>
      </c>
      <c r="CG24" s="75">
        <f t="shared" si="42"/>
        <v>0</v>
      </c>
      <c r="CH24" s="75">
        <f t="shared" si="43"/>
        <v>974773</v>
      </c>
      <c r="CI24" s="75">
        <f t="shared" si="44"/>
        <v>3271851</v>
      </c>
    </row>
    <row r="25" spans="1:87" s="50" customFormat="1" ht="12" customHeight="1">
      <c r="A25" s="53" t="s">
        <v>321</v>
      </c>
      <c r="B25" s="54" t="s">
        <v>375</v>
      </c>
      <c r="C25" s="53" t="s">
        <v>376</v>
      </c>
      <c r="D25" s="75">
        <f t="shared" si="3"/>
        <v>0</v>
      </c>
      <c r="E25" s="75">
        <f t="shared" si="4"/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6">
        <v>44096</v>
      </c>
      <c r="L25" s="75">
        <f t="shared" si="5"/>
        <v>1844228</v>
      </c>
      <c r="M25" s="75">
        <f t="shared" si="6"/>
        <v>960112</v>
      </c>
      <c r="N25" s="75">
        <v>327828</v>
      </c>
      <c r="O25" s="75">
        <v>632284</v>
      </c>
      <c r="P25" s="75">
        <v>0</v>
      </c>
      <c r="Q25" s="75">
        <v>0</v>
      </c>
      <c r="R25" s="75">
        <f t="shared" si="7"/>
        <v>699669</v>
      </c>
      <c r="S25" s="75">
        <v>699669</v>
      </c>
      <c r="T25" s="75">
        <v>0</v>
      </c>
      <c r="U25" s="75">
        <v>0</v>
      </c>
      <c r="V25" s="75">
        <v>881</v>
      </c>
      <c r="W25" s="75">
        <f t="shared" si="8"/>
        <v>182350</v>
      </c>
      <c r="X25" s="75">
        <v>175527</v>
      </c>
      <c r="Y25" s="75">
        <v>6723</v>
      </c>
      <c r="Z25" s="75">
        <v>0</v>
      </c>
      <c r="AA25" s="75">
        <v>100</v>
      </c>
      <c r="AB25" s="76">
        <v>630825</v>
      </c>
      <c r="AC25" s="75">
        <v>1216</v>
      </c>
      <c r="AD25" s="75">
        <v>383</v>
      </c>
      <c r="AE25" s="75">
        <f t="shared" si="9"/>
        <v>1844611</v>
      </c>
      <c r="AF25" s="75">
        <f t="shared" si="10"/>
        <v>0</v>
      </c>
      <c r="AG25" s="75">
        <f t="shared" si="11"/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6">
        <v>0</v>
      </c>
      <c r="AN25" s="75">
        <f t="shared" si="12"/>
        <v>0</v>
      </c>
      <c r="AO25" s="75">
        <f t="shared" si="13"/>
        <v>0</v>
      </c>
      <c r="AP25" s="75">
        <v>0</v>
      </c>
      <c r="AQ25" s="75">
        <v>0</v>
      </c>
      <c r="AR25" s="75">
        <v>0</v>
      </c>
      <c r="AS25" s="75">
        <v>0</v>
      </c>
      <c r="AT25" s="75">
        <f t="shared" si="14"/>
        <v>0</v>
      </c>
      <c r="AU25" s="75">
        <v>0</v>
      </c>
      <c r="AV25" s="75">
        <v>0</v>
      </c>
      <c r="AW25" s="75">
        <v>0</v>
      </c>
      <c r="AX25" s="75">
        <v>0</v>
      </c>
      <c r="AY25" s="75">
        <f t="shared" si="15"/>
        <v>0</v>
      </c>
      <c r="AZ25" s="75">
        <v>0</v>
      </c>
      <c r="BA25" s="75">
        <v>0</v>
      </c>
      <c r="BB25" s="75">
        <v>0</v>
      </c>
      <c r="BC25" s="75">
        <v>0</v>
      </c>
      <c r="BD25" s="76">
        <v>5572</v>
      </c>
      <c r="BE25" s="75">
        <v>0</v>
      </c>
      <c r="BF25" s="75">
        <v>0</v>
      </c>
      <c r="BG25" s="75">
        <f t="shared" si="16"/>
        <v>0</v>
      </c>
      <c r="BH25" s="75">
        <f t="shared" si="17"/>
        <v>0</v>
      </c>
      <c r="BI25" s="75">
        <f t="shared" si="18"/>
        <v>0</v>
      </c>
      <c r="BJ25" s="75">
        <f t="shared" si="19"/>
        <v>0</v>
      </c>
      <c r="BK25" s="75">
        <f t="shared" si="20"/>
        <v>0</v>
      </c>
      <c r="BL25" s="75">
        <f t="shared" si="21"/>
        <v>0</v>
      </c>
      <c r="BM25" s="75">
        <f t="shared" si="22"/>
        <v>0</v>
      </c>
      <c r="BN25" s="75">
        <f t="shared" si="23"/>
        <v>0</v>
      </c>
      <c r="BO25" s="76">
        <f t="shared" si="24"/>
        <v>44096</v>
      </c>
      <c r="BP25" s="75">
        <f t="shared" si="25"/>
        <v>1844228</v>
      </c>
      <c r="BQ25" s="75">
        <f t="shared" si="26"/>
        <v>960112</v>
      </c>
      <c r="BR25" s="75">
        <f t="shared" si="27"/>
        <v>327828</v>
      </c>
      <c r="BS25" s="75">
        <f t="shared" si="28"/>
        <v>632284</v>
      </c>
      <c r="BT25" s="75">
        <f t="shared" si="29"/>
        <v>0</v>
      </c>
      <c r="BU25" s="75">
        <f t="shared" si="30"/>
        <v>0</v>
      </c>
      <c r="BV25" s="75">
        <f t="shared" si="31"/>
        <v>699669</v>
      </c>
      <c r="BW25" s="75">
        <f t="shared" si="32"/>
        <v>699669</v>
      </c>
      <c r="BX25" s="75">
        <f t="shared" si="33"/>
        <v>0</v>
      </c>
      <c r="BY25" s="75">
        <f t="shared" si="34"/>
        <v>0</v>
      </c>
      <c r="BZ25" s="75">
        <f t="shared" si="35"/>
        <v>881</v>
      </c>
      <c r="CA25" s="75">
        <f t="shared" si="36"/>
        <v>182350</v>
      </c>
      <c r="CB25" s="75">
        <f t="shared" si="37"/>
        <v>175527</v>
      </c>
      <c r="CC25" s="75">
        <f t="shared" si="38"/>
        <v>6723</v>
      </c>
      <c r="CD25" s="75">
        <f t="shared" si="39"/>
        <v>0</v>
      </c>
      <c r="CE25" s="75">
        <f t="shared" si="40"/>
        <v>100</v>
      </c>
      <c r="CF25" s="76">
        <f t="shared" si="41"/>
        <v>636397</v>
      </c>
      <c r="CG25" s="75">
        <f t="shared" si="42"/>
        <v>1216</v>
      </c>
      <c r="CH25" s="75">
        <f t="shared" si="43"/>
        <v>383</v>
      </c>
      <c r="CI25" s="75">
        <f t="shared" si="44"/>
        <v>1844611</v>
      </c>
    </row>
    <row r="26" spans="1:87" s="50" customFormat="1" ht="12" customHeight="1">
      <c r="A26" s="53" t="s">
        <v>321</v>
      </c>
      <c r="B26" s="54" t="s">
        <v>377</v>
      </c>
      <c r="C26" s="53" t="s">
        <v>378</v>
      </c>
      <c r="D26" s="75">
        <f t="shared" si="3"/>
        <v>0</v>
      </c>
      <c r="E26" s="75">
        <f t="shared" si="4"/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6">
        <v>108545</v>
      </c>
      <c r="L26" s="75">
        <f t="shared" si="5"/>
        <v>4568595</v>
      </c>
      <c r="M26" s="75">
        <f t="shared" si="6"/>
        <v>2218925</v>
      </c>
      <c r="N26" s="75">
        <v>309314</v>
      </c>
      <c r="O26" s="75">
        <v>1909611</v>
      </c>
      <c r="P26" s="75">
        <v>0</v>
      </c>
      <c r="Q26" s="75">
        <v>0</v>
      </c>
      <c r="R26" s="75">
        <f t="shared" si="7"/>
        <v>2079355</v>
      </c>
      <c r="S26" s="75">
        <v>2079355</v>
      </c>
      <c r="T26" s="75">
        <v>0</v>
      </c>
      <c r="U26" s="75">
        <v>0</v>
      </c>
      <c r="V26" s="75">
        <v>0</v>
      </c>
      <c r="W26" s="75">
        <f t="shared" si="8"/>
        <v>270315</v>
      </c>
      <c r="X26" s="75">
        <v>270208</v>
      </c>
      <c r="Y26" s="75">
        <v>7</v>
      </c>
      <c r="Z26" s="75">
        <v>0</v>
      </c>
      <c r="AA26" s="75">
        <v>100</v>
      </c>
      <c r="AB26" s="76">
        <v>1552819</v>
      </c>
      <c r="AC26" s="75">
        <v>0</v>
      </c>
      <c r="AD26" s="75">
        <v>2528096</v>
      </c>
      <c r="AE26" s="75">
        <f t="shared" si="9"/>
        <v>7096691</v>
      </c>
      <c r="AF26" s="75">
        <f t="shared" si="10"/>
        <v>0</v>
      </c>
      <c r="AG26" s="75">
        <f t="shared" si="11"/>
        <v>0</v>
      </c>
      <c r="AH26" s="75">
        <v>0</v>
      </c>
      <c r="AI26" s="75">
        <v>0</v>
      </c>
      <c r="AJ26" s="75">
        <v>0</v>
      </c>
      <c r="AK26" s="75">
        <v>0</v>
      </c>
      <c r="AL26" s="75">
        <v>0</v>
      </c>
      <c r="AM26" s="76">
        <v>0</v>
      </c>
      <c r="AN26" s="75">
        <f t="shared" si="12"/>
        <v>8597</v>
      </c>
      <c r="AO26" s="75">
        <f t="shared" si="13"/>
        <v>4438</v>
      </c>
      <c r="AP26" s="75">
        <v>0</v>
      </c>
      <c r="AQ26" s="75">
        <v>4438</v>
      </c>
      <c r="AR26" s="75">
        <v>0</v>
      </c>
      <c r="AS26" s="75">
        <v>0</v>
      </c>
      <c r="AT26" s="75">
        <f t="shared" si="14"/>
        <v>4159</v>
      </c>
      <c r="AU26" s="75">
        <v>4159</v>
      </c>
      <c r="AV26" s="75">
        <v>0</v>
      </c>
      <c r="AW26" s="75">
        <v>0</v>
      </c>
      <c r="AX26" s="75">
        <v>0</v>
      </c>
      <c r="AY26" s="75">
        <f t="shared" si="15"/>
        <v>0</v>
      </c>
      <c r="AZ26" s="75">
        <v>0</v>
      </c>
      <c r="BA26" s="75">
        <v>0</v>
      </c>
      <c r="BB26" s="75">
        <v>0</v>
      </c>
      <c r="BC26" s="75">
        <v>0</v>
      </c>
      <c r="BD26" s="76">
        <v>13715</v>
      </c>
      <c r="BE26" s="75">
        <v>0</v>
      </c>
      <c r="BF26" s="75">
        <v>0</v>
      </c>
      <c r="BG26" s="75">
        <f t="shared" si="16"/>
        <v>8597</v>
      </c>
      <c r="BH26" s="75">
        <f t="shared" si="17"/>
        <v>0</v>
      </c>
      <c r="BI26" s="75">
        <f t="shared" si="18"/>
        <v>0</v>
      </c>
      <c r="BJ26" s="75">
        <f t="shared" si="19"/>
        <v>0</v>
      </c>
      <c r="BK26" s="75">
        <f t="shared" si="20"/>
        <v>0</v>
      </c>
      <c r="BL26" s="75">
        <f t="shared" si="21"/>
        <v>0</v>
      </c>
      <c r="BM26" s="75">
        <f t="shared" si="22"/>
        <v>0</v>
      </c>
      <c r="BN26" s="75">
        <f t="shared" si="23"/>
        <v>0</v>
      </c>
      <c r="BO26" s="76">
        <f t="shared" si="24"/>
        <v>108545</v>
      </c>
      <c r="BP26" s="75">
        <f t="shared" si="25"/>
        <v>4577192</v>
      </c>
      <c r="BQ26" s="75">
        <f t="shared" si="26"/>
        <v>2223363</v>
      </c>
      <c r="BR26" s="75">
        <f t="shared" si="27"/>
        <v>309314</v>
      </c>
      <c r="BS26" s="75">
        <f t="shared" si="28"/>
        <v>1914049</v>
      </c>
      <c r="BT26" s="75">
        <f t="shared" si="29"/>
        <v>0</v>
      </c>
      <c r="BU26" s="75">
        <f t="shared" si="30"/>
        <v>0</v>
      </c>
      <c r="BV26" s="75">
        <f t="shared" si="31"/>
        <v>2083514</v>
      </c>
      <c r="BW26" s="75">
        <f t="shared" si="32"/>
        <v>2083514</v>
      </c>
      <c r="BX26" s="75">
        <f t="shared" si="33"/>
        <v>0</v>
      </c>
      <c r="BY26" s="75">
        <f t="shared" si="34"/>
        <v>0</v>
      </c>
      <c r="BZ26" s="75">
        <f t="shared" si="35"/>
        <v>0</v>
      </c>
      <c r="CA26" s="75">
        <f t="shared" si="36"/>
        <v>270315</v>
      </c>
      <c r="CB26" s="75">
        <f t="shared" si="37"/>
        <v>270208</v>
      </c>
      <c r="CC26" s="75">
        <f t="shared" si="38"/>
        <v>7</v>
      </c>
      <c r="CD26" s="75">
        <f t="shared" si="39"/>
        <v>0</v>
      </c>
      <c r="CE26" s="75">
        <f t="shared" si="40"/>
        <v>100</v>
      </c>
      <c r="CF26" s="76">
        <f t="shared" si="41"/>
        <v>1566534</v>
      </c>
      <c r="CG26" s="75">
        <f t="shared" si="42"/>
        <v>0</v>
      </c>
      <c r="CH26" s="75">
        <f t="shared" si="43"/>
        <v>2528096</v>
      </c>
      <c r="CI26" s="75">
        <f t="shared" si="44"/>
        <v>7105288</v>
      </c>
    </row>
    <row r="27" spans="1:87" s="50" customFormat="1" ht="12" customHeight="1">
      <c r="A27" s="53" t="s">
        <v>726</v>
      </c>
      <c r="B27" s="54" t="s">
        <v>727</v>
      </c>
      <c r="C27" s="53" t="s">
        <v>728</v>
      </c>
      <c r="D27" s="75">
        <f t="shared" si="3"/>
        <v>442851</v>
      </c>
      <c r="E27" s="75">
        <f t="shared" si="4"/>
        <v>442851</v>
      </c>
      <c r="F27" s="75">
        <v>0</v>
      </c>
      <c r="G27" s="75">
        <v>0</v>
      </c>
      <c r="H27" s="75">
        <v>0</v>
      </c>
      <c r="I27" s="75">
        <v>442851</v>
      </c>
      <c r="J27" s="75">
        <v>0</v>
      </c>
      <c r="K27" s="76">
        <v>117823</v>
      </c>
      <c r="L27" s="75">
        <f t="shared" si="5"/>
        <v>7168771</v>
      </c>
      <c r="M27" s="75">
        <f t="shared" si="6"/>
        <v>2674598</v>
      </c>
      <c r="N27" s="75">
        <v>393468</v>
      </c>
      <c r="O27" s="75">
        <v>2281130</v>
      </c>
      <c r="P27" s="75">
        <v>0</v>
      </c>
      <c r="Q27" s="75">
        <v>0</v>
      </c>
      <c r="R27" s="75">
        <f t="shared" si="7"/>
        <v>1453267</v>
      </c>
      <c r="S27" s="75">
        <v>1453267</v>
      </c>
      <c r="T27" s="75">
        <v>0</v>
      </c>
      <c r="U27" s="75">
        <v>0</v>
      </c>
      <c r="V27" s="75">
        <v>32334</v>
      </c>
      <c r="W27" s="75">
        <f t="shared" si="8"/>
        <v>3005375</v>
      </c>
      <c r="X27" s="75">
        <v>2001961</v>
      </c>
      <c r="Y27" s="75">
        <v>700143</v>
      </c>
      <c r="Z27" s="75">
        <v>0</v>
      </c>
      <c r="AA27" s="75">
        <v>303271</v>
      </c>
      <c r="AB27" s="76">
        <v>1685542</v>
      </c>
      <c r="AC27" s="75">
        <v>3197</v>
      </c>
      <c r="AD27" s="75">
        <v>477423</v>
      </c>
      <c r="AE27" s="75">
        <f t="shared" si="9"/>
        <v>8089045</v>
      </c>
      <c r="AF27" s="75">
        <f t="shared" si="10"/>
        <v>0</v>
      </c>
      <c r="AG27" s="75">
        <f t="shared" si="11"/>
        <v>0</v>
      </c>
      <c r="AH27" s="75">
        <v>0</v>
      </c>
      <c r="AI27" s="75">
        <v>0</v>
      </c>
      <c r="AJ27" s="75">
        <v>0</v>
      </c>
      <c r="AK27" s="75">
        <v>0</v>
      </c>
      <c r="AL27" s="75">
        <v>0</v>
      </c>
      <c r="AM27" s="76">
        <v>0</v>
      </c>
      <c r="AN27" s="75">
        <f t="shared" si="12"/>
        <v>17195</v>
      </c>
      <c r="AO27" s="75">
        <f t="shared" si="13"/>
        <v>0</v>
      </c>
      <c r="AP27" s="75">
        <v>0</v>
      </c>
      <c r="AQ27" s="75">
        <v>0</v>
      </c>
      <c r="AR27" s="75">
        <v>0</v>
      </c>
      <c r="AS27" s="75">
        <v>0</v>
      </c>
      <c r="AT27" s="75">
        <f t="shared" si="14"/>
        <v>17195</v>
      </c>
      <c r="AU27" s="75">
        <v>17195</v>
      </c>
      <c r="AV27" s="75">
        <v>0</v>
      </c>
      <c r="AW27" s="75">
        <v>0</v>
      </c>
      <c r="AX27" s="75">
        <v>0</v>
      </c>
      <c r="AY27" s="75">
        <f t="shared" si="15"/>
        <v>0</v>
      </c>
      <c r="AZ27" s="75">
        <v>0</v>
      </c>
      <c r="BA27" s="75">
        <v>0</v>
      </c>
      <c r="BB27" s="75">
        <v>0</v>
      </c>
      <c r="BC27" s="75">
        <v>0</v>
      </c>
      <c r="BD27" s="76">
        <v>14887</v>
      </c>
      <c r="BE27" s="75">
        <v>0</v>
      </c>
      <c r="BF27" s="75">
        <v>0</v>
      </c>
      <c r="BG27" s="75">
        <f t="shared" si="16"/>
        <v>17195</v>
      </c>
      <c r="BH27" s="75">
        <f t="shared" si="17"/>
        <v>442851</v>
      </c>
      <c r="BI27" s="75">
        <f t="shared" si="18"/>
        <v>442851</v>
      </c>
      <c r="BJ27" s="75">
        <f t="shared" si="19"/>
        <v>0</v>
      </c>
      <c r="BK27" s="75">
        <f t="shared" si="20"/>
        <v>0</v>
      </c>
      <c r="BL27" s="75">
        <f t="shared" si="21"/>
        <v>0</v>
      </c>
      <c r="BM27" s="75">
        <f t="shared" si="22"/>
        <v>442851</v>
      </c>
      <c r="BN27" s="75">
        <f t="shared" si="23"/>
        <v>0</v>
      </c>
      <c r="BO27" s="76">
        <f t="shared" si="24"/>
        <v>117823</v>
      </c>
      <c r="BP27" s="75">
        <f t="shared" si="25"/>
        <v>7185966</v>
      </c>
      <c r="BQ27" s="75">
        <f t="shared" si="26"/>
        <v>2674598</v>
      </c>
      <c r="BR27" s="75">
        <f t="shared" si="27"/>
        <v>393468</v>
      </c>
      <c r="BS27" s="75">
        <f t="shared" si="28"/>
        <v>2281130</v>
      </c>
      <c r="BT27" s="75">
        <f t="shared" si="29"/>
        <v>0</v>
      </c>
      <c r="BU27" s="75">
        <f t="shared" si="30"/>
        <v>0</v>
      </c>
      <c r="BV27" s="75">
        <f t="shared" si="31"/>
        <v>1470462</v>
      </c>
      <c r="BW27" s="75">
        <f t="shared" si="32"/>
        <v>1470462</v>
      </c>
      <c r="BX27" s="75">
        <f t="shared" si="33"/>
        <v>0</v>
      </c>
      <c r="BY27" s="75">
        <f t="shared" si="34"/>
        <v>0</v>
      </c>
      <c r="BZ27" s="75">
        <f t="shared" si="35"/>
        <v>32334</v>
      </c>
      <c r="CA27" s="75">
        <f t="shared" si="36"/>
        <v>3005375</v>
      </c>
      <c r="CB27" s="75">
        <f t="shared" si="37"/>
        <v>2001961</v>
      </c>
      <c r="CC27" s="75">
        <f t="shared" si="38"/>
        <v>700143</v>
      </c>
      <c r="CD27" s="75">
        <f t="shared" si="39"/>
        <v>0</v>
      </c>
      <c r="CE27" s="75">
        <f t="shared" si="40"/>
        <v>303271</v>
      </c>
      <c r="CF27" s="76">
        <f t="shared" si="41"/>
        <v>1700429</v>
      </c>
      <c r="CG27" s="75">
        <f t="shared" si="42"/>
        <v>3197</v>
      </c>
      <c r="CH27" s="75">
        <f t="shared" si="43"/>
        <v>477423</v>
      </c>
      <c r="CI27" s="75">
        <f t="shared" si="44"/>
        <v>8106240</v>
      </c>
    </row>
    <row r="28" spans="1:87" s="50" customFormat="1" ht="12" customHeight="1">
      <c r="A28" s="53" t="s">
        <v>729</v>
      </c>
      <c r="B28" s="54" t="s">
        <v>730</v>
      </c>
      <c r="C28" s="53" t="s">
        <v>731</v>
      </c>
      <c r="D28" s="75">
        <f t="shared" si="3"/>
        <v>0</v>
      </c>
      <c r="E28" s="75">
        <f t="shared" si="4"/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6">
        <v>139709</v>
      </c>
      <c r="L28" s="75">
        <f t="shared" si="5"/>
        <v>4721737</v>
      </c>
      <c r="M28" s="75">
        <f t="shared" si="6"/>
        <v>2227114</v>
      </c>
      <c r="N28" s="75">
        <v>557958</v>
      </c>
      <c r="O28" s="75">
        <v>1669156</v>
      </c>
      <c r="P28" s="75">
        <v>0</v>
      </c>
      <c r="Q28" s="75">
        <v>0</v>
      </c>
      <c r="R28" s="75">
        <f t="shared" si="7"/>
        <v>1320645</v>
      </c>
      <c r="S28" s="75">
        <v>1320645</v>
      </c>
      <c r="T28" s="75">
        <v>0</v>
      </c>
      <c r="U28" s="75">
        <v>0</v>
      </c>
      <c r="V28" s="75">
        <v>1203</v>
      </c>
      <c r="W28" s="75">
        <f t="shared" si="8"/>
        <v>1172775</v>
      </c>
      <c r="X28" s="75">
        <v>639904</v>
      </c>
      <c r="Y28" s="75">
        <v>361161</v>
      </c>
      <c r="Z28" s="75">
        <v>930</v>
      </c>
      <c r="AA28" s="75">
        <v>170780</v>
      </c>
      <c r="AB28" s="76">
        <v>1998648</v>
      </c>
      <c r="AC28" s="75">
        <v>0</v>
      </c>
      <c r="AD28" s="75">
        <v>361717</v>
      </c>
      <c r="AE28" s="75">
        <f t="shared" si="9"/>
        <v>5083454</v>
      </c>
      <c r="AF28" s="75">
        <f t="shared" si="10"/>
        <v>0</v>
      </c>
      <c r="AG28" s="75">
        <f t="shared" si="11"/>
        <v>0</v>
      </c>
      <c r="AH28" s="75">
        <v>0</v>
      </c>
      <c r="AI28" s="75">
        <v>0</v>
      </c>
      <c r="AJ28" s="75">
        <v>0</v>
      </c>
      <c r="AK28" s="75">
        <v>0</v>
      </c>
      <c r="AL28" s="75">
        <v>0</v>
      </c>
      <c r="AM28" s="76">
        <v>0</v>
      </c>
      <c r="AN28" s="75">
        <f t="shared" si="12"/>
        <v>60195</v>
      </c>
      <c r="AO28" s="75">
        <f t="shared" si="13"/>
        <v>0</v>
      </c>
      <c r="AP28" s="75">
        <v>0</v>
      </c>
      <c r="AQ28" s="75">
        <v>0</v>
      </c>
      <c r="AR28" s="75">
        <v>0</v>
      </c>
      <c r="AS28" s="75">
        <v>0</v>
      </c>
      <c r="AT28" s="75">
        <f t="shared" si="14"/>
        <v>60195</v>
      </c>
      <c r="AU28" s="75">
        <v>60195</v>
      </c>
      <c r="AV28" s="75">
        <v>0</v>
      </c>
      <c r="AW28" s="75">
        <v>0</v>
      </c>
      <c r="AX28" s="75">
        <v>0</v>
      </c>
      <c r="AY28" s="75">
        <f t="shared" si="15"/>
        <v>0</v>
      </c>
      <c r="AZ28" s="75">
        <v>0</v>
      </c>
      <c r="BA28" s="75">
        <v>0</v>
      </c>
      <c r="BB28" s="75">
        <v>0</v>
      </c>
      <c r="BC28" s="75">
        <v>0</v>
      </c>
      <c r="BD28" s="76">
        <v>17652</v>
      </c>
      <c r="BE28" s="75">
        <v>0</v>
      </c>
      <c r="BF28" s="75">
        <v>653</v>
      </c>
      <c r="BG28" s="75">
        <f t="shared" si="16"/>
        <v>60848</v>
      </c>
      <c r="BH28" s="75">
        <f t="shared" si="17"/>
        <v>0</v>
      </c>
      <c r="BI28" s="75">
        <f t="shared" si="18"/>
        <v>0</v>
      </c>
      <c r="BJ28" s="75">
        <f t="shared" si="19"/>
        <v>0</v>
      </c>
      <c r="BK28" s="75">
        <f t="shared" si="20"/>
        <v>0</v>
      </c>
      <c r="BL28" s="75">
        <f t="shared" si="21"/>
        <v>0</v>
      </c>
      <c r="BM28" s="75">
        <f t="shared" si="22"/>
        <v>0</v>
      </c>
      <c r="BN28" s="75">
        <f t="shared" si="23"/>
        <v>0</v>
      </c>
      <c r="BO28" s="76">
        <f t="shared" si="24"/>
        <v>139709</v>
      </c>
      <c r="BP28" s="75">
        <f t="shared" si="25"/>
        <v>4781932</v>
      </c>
      <c r="BQ28" s="75">
        <f t="shared" si="26"/>
        <v>2227114</v>
      </c>
      <c r="BR28" s="75">
        <f t="shared" si="27"/>
        <v>557958</v>
      </c>
      <c r="BS28" s="75">
        <f t="shared" si="28"/>
        <v>1669156</v>
      </c>
      <c r="BT28" s="75">
        <f t="shared" si="29"/>
        <v>0</v>
      </c>
      <c r="BU28" s="75">
        <f t="shared" si="30"/>
        <v>0</v>
      </c>
      <c r="BV28" s="75">
        <f t="shared" si="31"/>
        <v>1380840</v>
      </c>
      <c r="BW28" s="75">
        <f t="shared" si="32"/>
        <v>1380840</v>
      </c>
      <c r="BX28" s="75">
        <f t="shared" si="33"/>
        <v>0</v>
      </c>
      <c r="BY28" s="75">
        <f t="shared" si="34"/>
        <v>0</v>
      </c>
      <c r="BZ28" s="75">
        <f t="shared" si="35"/>
        <v>1203</v>
      </c>
      <c r="CA28" s="75">
        <f t="shared" si="36"/>
        <v>1172775</v>
      </c>
      <c r="CB28" s="75">
        <f t="shared" si="37"/>
        <v>639904</v>
      </c>
      <c r="CC28" s="75">
        <f t="shared" si="38"/>
        <v>361161</v>
      </c>
      <c r="CD28" s="75">
        <f t="shared" si="39"/>
        <v>930</v>
      </c>
      <c r="CE28" s="75">
        <f t="shared" si="40"/>
        <v>170780</v>
      </c>
      <c r="CF28" s="76">
        <f t="shared" si="41"/>
        <v>2016300</v>
      </c>
      <c r="CG28" s="75">
        <f t="shared" si="42"/>
        <v>0</v>
      </c>
      <c r="CH28" s="75">
        <f t="shared" si="43"/>
        <v>362370</v>
      </c>
      <c r="CI28" s="75">
        <f t="shared" si="44"/>
        <v>5144302</v>
      </c>
    </row>
    <row r="29" spans="1:87" s="50" customFormat="1" ht="12" customHeight="1">
      <c r="A29" s="53" t="s">
        <v>732</v>
      </c>
      <c r="B29" s="54" t="s">
        <v>733</v>
      </c>
      <c r="C29" s="53" t="s">
        <v>734</v>
      </c>
      <c r="D29" s="75">
        <f t="shared" si="3"/>
        <v>16853</v>
      </c>
      <c r="E29" s="75">
        <f t="shared" si="4"/>
        <v>16853</v>
      </c>
      <c r="F29" s="75">
        <v>12338</v>
      </c>
      <c r="G29" s="75">
        <v>0</v>
      </c>
      <c r="H29" s="75">
        <v>0</v>
      </c>
      <c r="I29" s="75">
        <v>4515</v>
      </c>
      <c r="J29" s="75">
        <v>0</v>
      </c>
      <c r="K29" s="76">
        <v>81015</v>
      </c>
      <c r="L29" s="75">
        <f t="shared" si="5"/>
        <v>3807857</v>
      </c>
      <c r="M29" s="75">
        <f t="shared" si="6"/>
        <v>1584538</v>
      </c>
      <c r="N29" s="75">
        <v>256544</v>
      </c>
      <c r="O29" s="75">
        <v>1327994</v>
      </c>
      <c r="P29" s="75">
        <v>0</v>
      </c>
      <c r="Q29" s="75">
        <v>0</v>
      </c>
      <c r="R29" s="75">
        <f t="shared" si="7"/>
        <v>1305988</v>
      </c>
      <c r="S29" s="75">
        <v>1305988</v>
      </c>
      <c r="T29" s="75">
        <v>0</v>
      </c>
      <c r="U29" s="75">
        <v>0</v>
      </c>
      <c r="V29" s="75">
        <v>25066</v>
      </c>
      <c r="W29" s="75">
        <f t="shared" si="8"/>
        <v>892265</v>
      </c>
      <c r="X29" s="75">
        <v>622737</v>
      </c>
      <c r="Y29" s="75">
        <v>269523</v>
      </c>
      <c r="Z29" s="75">
        <v>5</v>
      </c>
      <c r="AA29" s="75">
        <v>0</v>
      </c>
      <c r="AB29" s="76">
        <v>1158986</v>
      </c>
      <c r="AC29" s="75">
        <v>0</v>
      </c>
      <c r="AD29" s="75">
        <v>165237</v>
      </c>
      <c r="AE29" s="75">
        <f t="shared" si="9"/>
        <v>3989947</v>
      </c>
      <c r="AF29" s="75">
        <f t="shared" si="10"/>
        <v>0</v>
      </c>
      <c r="AG29" s="75">
        <f t="shared" si="11"/>
        <v>0</v>
      </c>
      <c r="AH29" s="75">
        <v>0</v>
      </c>
      <c r="AI29" s="75">
        <v>0</v>
      </c>
      <c r="AJ29" s="75">
        <v>0</v>
      </c>
      <c r="AK29" s="75">
        <v>0</v>
      </c>
      <c r="AL29" s="75">
        <v>0</v>
      </c>
      <c r="AM29" s="76">
        <v>0</v>
      </c>
      <c r="AN29" s="75">
        <f t="shared" si="12"/>
        <v>31797</v>
      </c>
      <c r="AO29" s="75">
        <f t="shared" si="13"/>
        <v>2432</v>
      </c>
      <c r="AP29" s="75">
        <v>2432</v>
      </c>
      <c r="AQ29" s="75">
        <v>0</v>
      </c>
      <c r="AR29" s="75">
        <v>0</v>
      </c>
      <c r="AS29" s="75">
        <v>0</v>
      </c>
      <c r="AT29" s="75">
        <f t="shared" si="14"/>
        <v>29365</v>
      </c>
      <c r="AU29" s="75">
        <v>29365</v>
      </c>
      <c r="AV29" s="75">
        <v>0</v>
      </c>
      <c r="AW29" s="75">
        <v>0</v>
      </c>
      <c r="AX29" s="75">
        <v>0</v>
      </c>
      <c r="AY29" s="75">
        <f t="shared" si="15"/>
        <v>0</v>
      </c>
      <c r="AZ29" s="75">
        <v>0</v>
      </c>
      <c r="BA29" s="75">
        <v>0</v>
      </c>
      <c r="BB29" s="75">
        <v>0</v>
      </c>
      <c r="BC29" s="75">
        <v>0</v>
      </c>
      <c r="BD29" s="76">
        <v>10236</v>
      </c>
      <c r="BE29" s="75">
        <v>0</v>
      </c>
      <c r="BF29" s="75">
        <v>0</v>
      </c>
      <c r="BG29" s="75">
        <f t="shared" si="16"/>
        <v>31797</v>
      </c>
      <c r="BH29" s="75">
        <f t="shared" si="17"/>
        <v>16853</v>
      </c>
      <c r="BI29" s="75">
        <f t="shared" si="18"/>
        <v>16853</v>
      </c>
      <c r="BJ29" s="75">
        <f t="shared" si="19"/>
        <v>12338</v>
      </c>
      <c r="BK29" s="75">
        <f t="shared" si="20"/>
        <v>0</v>
      </c>
      <c r="BL29" s="75">
        <f t="shared" si="21"/>
        <v>0</v>
      </c>
      <c r="BM29" s="75">
        <f t="shared" si="22"/>
        <v>4515</v>
      </c>
      <c r="BN29" s="75">
        <f t="shared" si="23"/>
        <v>0</v>
      </c>
      <c r="BO29" s="76">
        <f t="shared" si="24"/>
        <v>81015</v>
      </c>
      <c r="BP29" s="75">
        <f t="shared" si="25"/>
        <v>3839654</v>
      </c>
      <c r="BQ29" s="75">
        <f t="shared" si="26"/>
        <v>1586970</v>
      </c>
      <c r="BR29" s="75">
        <f t="shared" si="27"/>
        <v>258976</v>
      </c>
      <c r="BS29" s="75">
        <f t="shared" si="28"/>
        <v>1327994</v>
      </c>
      <c r="BT29" s="75">
        <f t="shared" si="29"/>
        <v>0</v>
      </c>
      <c r="BU29" s="75">
        <f t="shared" si="30"/>
        <v>0</v>
      </c>
      <c r="BV29" s="75">
        <f t="shared" si="31"/>
        <v>1335353</v>
      </c>
      <c r="BW29" s="75">
        <f t="shared" si="32"/>
        <v>1335353</v>
      </c>
      <c r="BX29" s="75">
        <f t="shared" si="33"/>
        <v>0</v>
      </c>
      <c r="BY29" s="75">
        <f t="shared" si="34"/>
        <v>0</v>
      </c>
      <c r="BZ29" s="75">
        <f t="shared" si="35"/>
        <v>25066</v>
      </c>
      <c r="CA29" s="75">
        <f t="shared" si="36"/>
        <v>892265</v>
      </c>
      <c r="CB29" s="75">
        <f t="shared" si="37"/>
        <v>622737</v>
      </c>
      <c r="CC29" s="75">
        <f t="shared" si="38"/>
        <v>269523</v>
      </c>
      <c r="CD29" s="75">
        <f t="shared" si="39"/>
        <v>5</v>
      </c>
      <c r="CE29" s="75">
        <f t="shared" si="40"/>
        <v>0</v>
      </c>
      <c r="CF29" s="76">
        <f t="shared" si="41"/>
        <v>1169222</v>
      </c>
      <c r="CG29" s="75">
        <f t="shared" si="42"/>
        <v>0</v>
      </c>
      <c r="CH29" s="75">
        <f t="shared" si="43"/>
        <v>165237</v>
      </c>
      <c r="CI29" s="75">
        <f t="shared" si="44"/>
        <v>4021744</v>
      </c>
    </row>
    <row r="30" spans="1:87" s="50" customFormat="1" ht="12" customHeight="1">
      <c r="A30" s="53" t="s">
        <v>735</v>
      </c>
      <c r="B30" s="54" t="s">
        <v>736</v>
      </c>
      <c r="C30" s="53" t="s">
        <v>737</v>
      </c>
      <c r="D30" s="75">
        <f t="shared" si="3"/>
        <v>90896</v>
      </c>
      <c r="E30" s="75">
        <f t="shared" si="4"/>
        <v>90896</v>
      </c>
      <c r="F30" s="75">
        <v>0</v>
      </c>
      <c r="G30" s="75">
        <v>0</v>
      </c>
      <c r="H30" s="75">
        <v>0</v>
      </c>
      <c r="I30" s="75">
        <v>90896</v>
      </c>
      <c r="J30" s="75">
        <v>0</v>
      </c>
      <c r="K30" s="76">
        <v>128458</v>
      </c>
      <c r="L30" s="75">
        <f t="shared" si="5"/>
        <v>5766604</v>
      </c>
      <c r="M30" s="75">
        <f t="shared" si="6"/>
        <v>2364830</v>
      </c>
      <c r="N30" s="75">
        <v>477811</v>
      </c>
      <c r="O30" s="75">
        <v>1887019</v>
      </c>
      <c r="P30" s="75">
        <v>0</v>
      </c>
      <c r="Q30" s="75">
        <v>0</v>
      </c>
      <c r="R30" s="75">
        <f t="shared" si="7"/>
        <v>1456402</v>
      </c>
      <c r="S30" s="75">
        <v>1456402</v>
      </c>
      <c r="T30" s="75">
        <v>0</v>
      </c>
      <c r="U30" s="75">
        <v>0</v>
      </c>
      <c r="V30" s="75">
        <v>2095</v>
      </c>
      <c r="W30" s="75">
        <f t="shared" si="8"/>
        <v>1943277</v>
      </c>
      <c r="X30" s="75">
        <v>1382089</v>
      </c>
      <c r="Y30" s="75">
        <v>473920</v>
      </c>
      <c r="Z30" s="75">
        <v>0</v>
      </c>
      <c r="AA30" s="75">
        <v>87268</v>
      </c>
      <c r="AB30" s="76">
        <v>1837687</v>
      </c>
      <c r="AC30" s="75">
        <v>0</v>
      </c>
      <c r="AD30" s="75">
        <v>1117316</v>
      </c>
      <c r="AE30" s="75">
        <f t="shared" si="9"/>
        <v>6974816</v>
      </c>
      <c r="AF30" s="75">
        <f t="shared" si="10"/>
        <v>0</v>
      </c>
      <c r="AG30" s="75">
        <f t="shared" si="11"/>
        <v>0</v>
      </c>
      <c r="AH30" s="75">
        <v>0</v>
      </c>
      <c r="AI30" s="75">
        <v>0</v>
      </c>
      <c r="AJ30" s="75">
        <v>0</v>
      </c>
      <c r="AK30" s="75">
        <v>0</v>
      </c>
      <c r="AL30" s="75">
        <v>0</v>
      </c>
      <c r="AM30" s="76">
        <v>0</v>
      </c>
      <c r="AN30" s="75">
        <f t="shared" si="12"/>
        <v>37113</v>
      </c>
      <c r="AO30" s="75">
        <f t="shared" si="13"/>
        <v>8430</v>
      </c>
      <c r="AP30" s="75">
        <v>8430</v>
      </c>
      <c r="AQ30" s="75">
        <v>0</v>
      </c>
      <c r="AR30" s="75">
        <v>0</v>
      </c>
      <c r="AS30" s="75">
        <v>0</v>
      </c>
      <c r="AT30" s="75">
        <f t="shared" si="14"/>
        <v>28683</v>
      </c>
      <c r="AU30" s="75">
        <v>28683</v>
      </c>
      <c r="AV30" s="75">
        <v>0</v>
      </c>
      <c r="AW30" s="75">
        <v>0</v>
      </c>
      <c r="AX30" s="75">
        <v>0</v>
      </c>
      <c r="AY30" s="75">
        <f t="shared" si="15"/>
        <v>0</v>
      </c>
      <c r="AZ30" s="75">
        <v>0</v>
      </c>
      <c r="BA30" s="75">
        <v>0</v>
      </c>
      <c r="BB30" s="75">
        <v>0</v>
      </c>
      <c r="BC30" s="75">
        <v>0</v>
      </c>
      <c r="BD30" s="76">
        <v>16231</v>
      </c>
      <c r="BE30" s="75">
        <v>0</v>
      </c>
      <c r="BF30" s="75">
        <v>0</v>
      </c>
      <c r="BG30" s="75">
        <f t="shared" si="16"/>
        <v>37113</v>
      </c>
      <c r="BH30" s="75">
        <f t="shared" si="17"/>
        <v>90896</v>
      </c>
      <c r="BI30" s="75">
        <f t="shared" si="18"/>
        <v>90896</v>
      </c>
      <c r="BJ30" s="75">
        <f t="shared" si="19"/>
        <v>0</v>
      </c>
      <c r="BK30" s="75">
        <f t="shared" si="20"/>
        <v>0</v>
      </c>
      <c r="BL30" s="75">
        <f t="shared" si="21"/>
        <v>0</v>
      </c>
      <c r="BM30" s="75">
        <f t="shared" si="22"/>
        <v>90896</v>
      </c>
      <c r="BN30" s="75">
        <f t="shared" si="23"/>
        <v>0</v>
      </c>
      <c r="BO30" s="76">
        <f t="shared" si="24"/>
        <v>128458</v>
      </c>
      <c r="BP30" s="75">
        <f t="shared" si="25"/>
        <v>5803717</v>
      </c>
      <c r="BQ30" s="75">
        <f t="shared" si="26"/>
        <v>2373260</v>
      </c>
      <c r="BR30" s="75">
        <f t="shared" si="27"/>
        <v>486241</v>
      </c>
      <c r="BS30" s="75">
        <f t="shared" si="28"/>
        <v>1887019</v>
      </c>
      <c r="BT30" s="75">
        <f t="shared" si="29"/>
        <v>0</v>
      </c>
      <c r="BU30" s="75">
        <f t="shared" si="30"/>
        <v>0</v>
      </c>
      <c r="BV30" s="75">
        <f t="shared" si="31"/>
        <v>1485085</v>
      </c>
      <c r="BW30" s="75">
        <f t="shared" si="32"/>
        <v>1485085</v>
      </c>
      <c r="BX30" s="75">
        <f t="shared" si="33"/>
        <v>0</v>
      </c>
      <c r="BY30" s="75">
        <f t="shared" si="34"/>
        <v>0</v>
      </c>
      <c r="BZ30" s="75">
        <f t="shared" si="35"/>
        <v>2095</v>
      </c>
      <c r="CA30" s="75">
        <f t="shared" si="36"/>
        <v>1943277</v>
      </c>
      <c r="CB30" s="75">
        <f t="shared" si="37"/>
        <v>1382089</v>
      </c>
      <c r="CC30" s="75">
        <f t="shared" si="38"/>
        <v>473920</v>
      </c>
      <c r="CD30" s="75">
        <f t="shared" si="39"/>
        <v>0</v>
      </c>
      <c r="CE30" s="75">
        <f t="shared" si="40"/>
        <v>87268</v>
      </c>
      <c r="CF30" s="76">
        <f t="shared" si="41"/>
        <v>1853918</v>
      </c>
      <c r="CG30" s="75">
        <f t="shared" si="42"/>
        <v>0</v>
      </c>
      <c r="CH30" s="75">
        <f t="shared" si="43"/>
        <v>1117316</v>
      </c>
      <c r="CI30" s="75">
        <f t="shared" si="44"/>
        <v>7011929</v>
      </c>
    </row>
    <row r="31" spans="1:87" s="50" customFormat="1" ht="12" customHeight="1">
      <c r="A31" s="53" t="s">
        <v>738</v>
      </c>
      <c r="B31" s="54" t="s">
        <v>739</v>
      </c>
      <c r="C31" s="53" t="s">
        <v>740</v>
      </c>
      <c r="D31" s="75">
        <f t="shared" si="3"/>
        <v>47180</v>
      </c>
      <c r="E31" s="75">
        <f t="shared" si="4"/>
        <v>47180</v>
      </c>
      <c r="F31" s="75">
        <v>0</v>
      </c>
      <c r="G31" s="75">
        <v>47180</v>
      </c>
      <c r="H31" s="75">
        <v>0</v>
      </c>
      <c r="I31" s="75">
        <v>0</v>
      </c>
      <c r="J31" s="75">
        <v>0</v>
      </c>
      <c r="K31" s="76">
        <v>21469</v>
      </c>
      <c r="L31" s="75">
        <f t="shared" si="5"/>
        <v>7290086</v>
      </c>
      <c r="M31" s="75">
        <f t="shared" si="6"/>
        <v>3778111</v>
      </c>
      <c r="N31" s="75">
        <v>1035132</v>
      </c>
      <c r="O31" s="75">
        <v>2415165</v>
      </c>
      <c r="P31" s="75">
        <v>327814</v>
      </c>
      <c r="Q31" s="75">
        <v>0</v>
      </c>
      <c r="R31" s="75">
        <f t="shared" si="7"/>
        <v>1035497</v>
      </c>
      <c r="S31" s="75">
        <v>176635</v>
      </c>
      <c r="T31" s="75">
        <v>813894</v>
      </c>
      <c r="U31" s="75">
        <v>44968</v>
      </c>
      <c r="V31" s="75">
        <v>10647</v>
      </c>
      <c r="W31" s="75">
        <f t="shared" si="8"/>
        <v>2465831</v>
      </c>
      <c r="X31" s="75">
        <v>1619101</v>
      </c>
      <c r="Y31" s="75">
        <v>561316</v>
      </c>
      <c r="Z31" s="75">
        <v>65825</v>
      </c>
      <c r="AA31" s="75">
        <v>219589</v>
      </c>
      <c r="AB31" s="76">
        <v>1195023</v>
      </c>
      <c r="AC31" s="75">
        <v>0</v>
      </c>
      <c r="AD31" s="75">
        <v>135256</v>
      </c>
      <c r="AE31" s="75">
        <f t="shared" si="9"/>
        <v>7472522</v>
      </c>
      <c r="AF31" s="75">
        <f t="shared" si="10"/>
        <v>150780</v>
      </c>
      <c r="AG31" s="75">
        <f t="shared" si="11"/>
        <v>150780</v>
      </c>
      <c r="AH31" s="75">
        <v>0</v>
      </c>
      <c r="AI31" s="75">
        <v>150780</v>
      </c>
      <c r="AJ31" s="75">
        <v>0</v>
      </c>
      <c r="AK31" s="75">
        <v>0</v>
      </c>
      <c r="AL31" s="75">
        <v>0</v>
      </c>
      <c r="AM31" s="76">
        <v>0</v>
      </c>
      <c r="AN31" s="75">
        <f t="shared" si="12"/>
        <v>459398</v>
      </c>
      <c r="AO31" s="75">
        <f t="shared" si="13"/>
        <v>395897</v>
      </c>
      <c r="AP31" s="75">
        <v>196538</v>
      </c>
      <c r="AQ31" s="75">
        <v>147474</v>
      </c>
      <c r="AR31" s="75">
        <v>51885</v>
      </c>
      <c r="AS31" s="75">
        <v>0</v>
      </c>
      <c r="AT31" s="75">
        <f t="shared" si="14"/>
        <v>48198</v>
      </c>
      <c r="AU31" s="75">
        <v>17911</v>
      </c>
      <c r="AV31" s="75">
        <v>30287</v>
      </c>
      <c r="AW31" s="75">
        <v>0</v>
      </c>
      <c r="AX31" s="75">
        <v>0</v>
      </c>
      <c r="AY31" s="75">
        <f t="shared" si="15"/>
        <v>15303</v>
      </c>
      <c r="AZ31" s="75">
        <v>3025</v>
      </c>
      <c r="BA31" s="75">
        <v>1619</v>
      </c>
      <c r="BB31" s="75">
        <v>4100</v>
      </c>
      <c r="BC31" s="75">
        <v>6559</v>
      </c>
      <c r="BD31" s="76">
        <v>0</v>
      </c>
      <c r="BE31" s="75">
        <v>0</v>
      </c>
      <c r="BF31" s="75">
        <v>0</v>
      </c>
      <c r="BG31" s="75">
        <f t="shared" si="16"/>
        <v>610178</v>
      </c>
      <c r="BH31" s="75">
        <f t="shared" si="17"/>
        <v>197960</v>
      </c>
      <c r="BI31" s="75">
        <f t="shared" si="18"/>
        <v>197960</v>
      </c>
      <c r="BJ31" s="75">
        <f t="shared" si="19"/>
        <v>0</v>
      </c>
      <c r="BK31" s="75">
        <f t="shared" si="20"/>
        <v>197960</v>
      </c>
      <c r="BL31" s="75">
        <f t="shared" si="21"/>
        <v>0</v>
      </c>
      <c r="BM31" s="75">
        <f t="shared" si="22"/>
        <v>0</v>
      </c>
      <c r="BN31" s="75">
        <f t="shared" si="23"/>
        <v>0</v>
      </c>
      <c r="BO31" s="76">
        <f t="shared" si="24"/>
        <v>21469</v>
      </c>
      <c r="BP31" s="75">
        <f t="shared" si="25"/>
        <v>7749484</v>
      </c>
      <c r="BQ31" s="75">
        <f t="shared" si="26"/>
        <v>4174008</v>
      </c>
      <c r="BR31" s="75">
        <f t="shared" si="27"/>
        <v>1231670</v>
      </c>
      <c r="BS31" s="75">
        <f t="shared" si="28"/>
        <v>2562639</v>
      </c>
      <c r="BT31" s="75">
        <f t="shared" si="29"/>
        <v>379699</v>
      </c>
      <c r="BU31" s="75">
        <f t="shared" si="30"/>
        <v>0</v>
      </c>
      <c r="BV31" s="75">
        <f t="shared" si="31"/>
        <v>1083695</v>
      </c>
      <c r="BW31" s="75">
        <f t="shared" si="32"/>
        <v>194546</v>
      </c>
      <c r="BX31" s="75">
        <f t="shared" si="33"/>
        <v>844181</v>
      </c>
      <c r="BY31" s="75">
        <f t="shared" si="34"/>
        <v>44968</v>
      </c>
      <c r="BZ31" s="75">
        <f t="shared" si="35"/>
        <v>10647</v>
      </c>
      <c r="CA31" s="75">
        <f t="shared" si="36"/>
        <v>2481134</v>
      </c>
      <c r="CB31" s="75">
        <f t="shared" si="37"/>
        <v>1622126</v>
      </c>
      <c r="CC31" s="75">
        <f t="shared" si="38"/>
        <v>562935</v>
      </c>
      <c r="CD31" s="75">
        <f t="shared" si="39"/>
        <v>69925</v>
      </c>
      <c r="CE31" s="75">
        <f t="shared" si="40"/>
        <v>226148</v>
      </c>
      <c r="CF31" s="76">
        <f t="shared" si="41"/>
        <v>1195023</v>
      </c>
      <c r="CG31" s="75">
        <f t="shared" si="42"/>
        <v>0</v>
      </c>
      <c r="CH31" s="75">
        <f t="shared" si="43"/>
        <v>135256</v>
      </c>
      <c r="CI31" s="75">
        <f t="shared" si="44"/>
        <v>8082700</v>
      </c>
    </row>
    <row r="32" spans="1:87" s="50" customFormat="1" ht="12" customHeight="1">
      <c r="A32" s="53" t="s">
        <v>741</v>
      </c>
      <c r="B32" s="54" t="s">
        <v>742</v>
      </c>
      <c r="C32" s="53" t="s">
        <v>743</v>
      </c>
      <c r="D32" s="75">
        <f t="shared" si="3"/>
        <v>258595</v>
      </c>
      <c r="E32" s="75">
        <f t="shared" si="4"/>
        <v>258595</v>
      </c>
      <c r="F32" s="75">
        <v>258595</v>
      </c>
      <c r="G32" s="75">
        <v>0</v>
      </c>
      <c r="H32" s="75">
        <v>0</v>
      </c>
      <c r="I32" s="75">
        <v>0</v>
      </c>
      <c r="J32" s="75">
        <v>0</v>
      </c>
      <c r="K32" s="76">
        <v>9351</v>
      </c>
      <c r="L32" s="75">
        <f t="shared" si="5"/>
        <v>1842930</v>
      </c>
      <c r="M32" s="75">
        <f t="shared" si="6"/>
        <v>222229</v>
      </c>
      <c r="N32" s="75">
        <v>181455</v>
      </c>
      <c r="O32" s="75">
        <v>10917</v>
      </c>
      <c r="P32" s="75">
        <v>29857</v>
      </c>
      <c r="Q32" s="75">
        <v>0</v>
      </c>
      <c r="R32" s="75">
        <f t="shared" si="7"/>
        <v>342272</v>
      </c>
      <c r="S32" s="75">
        <v>14880</v>
      </c>
      <c r="T32" s="75">
        <v>327392</v>
      </c>
      <c r="U32" s="75">
        <v>0</v>
      </c>
      <c r="V32" s="75">
        <v>83</v>
      </c>
      <c r="W32" s="75">
        <f t="shared" si="8"/>
        <v>1278346</v>
      </c>
      <c r="X32" s="75">
        <v>742575</v>
      </c>
      <c r="Y32" s="75">
        <v>535771</v>
      </c>
      <c r="Z32" s="75">
        <v>0</v>
      </c>
      <c r="AA32" s="75">
        <v>0</v>
      </c>
      <c r="AB32" s="76">
        <v>331574</v>
      </c>
      <c r="AC32" s="75">
        <v>0</v>
      </c>
      <c r="AD32" s="75">
        <v>42683</v>
      </c>
      <c r="AE32" s="75">
        <f t="shared" si="9"/>
        <v>2144208</v>
      </c>
      <c r="AF32" s="75">
        <f t="shared" si="10"/>
        <v>0</v>
      </c>
      <c r="AG32" s="75">
        <f t="shared" si="11"/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  <c r="AM32" s="76">
        <v>0</v>
      </c>
      <c r="AN32" s="75">
        <f t="shared" si="12"/>
        <v>27164</v>
      </c>
      <c r="AO32" s="75">
        <f t="shared" si="13"/>
        <v>8897</v>
      </c>
      <c r="AP32" s="75">
        <v>8897</v>
      </c>
      <c r="AQ32" s="75">
        <v>0</v>
      </c>
      <c r="AR32" s="75">
        <v>0</v>
      </c>
      <c r="AS32" s="75">
        <v>0</v>
      </c>
      <c r="AT32" s="75">
        <f t="shared" si="14"/>
        <v>4627</v>
      </c>
      <c r="AU32" s="75">
        <v>85</v>
      </c>
      <c r="AV32" s="75">
        <v>4542</v>
      </c>
      <c r="AW32" s="75">
        <v>0</v>
      </c>
      <c r="AX32" s="75">
        <v>0</v>
      </c>
      <c r="AY32" s="75">
        <f t="shared" si="15"/>
        <v>13640</v>
      </c>
      <c r="AZ32" s="75">
        <v>13640</v>
      </c>
      <c r="BA32" s="75">
        <v>0</v>
      </c>
      <c r="BB32" s="75">
        <v>0</v>
      </c>
      <c r="BC32" s="75">
        <v>0</v>
      </c>
      <c r="BD32" s="76">
        <v>0</v>
      </c>
      <c r="BE32" s="75">
        <v>0</v>
      </c>
      <c r="BF32" s="75">
        <v>119</v>
      </c>
      <c r="BG32" s="75">
        <f t="shared" si="16"/>
        <v>27283</v>
      </c>
      <c r="BH32" s="75">
        <f t="shared" si="17"/>
        <v>258595</v>
      </c>
      <c r="BI32" s="75">
        <f t="shared" si="18"/>
        <v>258595</v>
      </c>
      <c r="BJ32" s="75">
        <f t="shared" si="19"/>
        <v>258595</v>
      </c>
      <c r="BK32" s="75">
        <f t="shared" si="20"/>
        <v>0</v>
      </c>
      <c r="BL32" s="75">
        <f t="shared" si="21"/>
        <v>0</v>
      </c>
      <c r="BM32" s="75">
        <f t="shared" si="22"/>
        <v>0</v>
      </c>
      <c r="BN32" s="75">
        <f t="shared" si="23"/>
        <v>0</v>
      </c>
      <c r="BO32" s="76">
        <f t="shared" si="24"/>
        <v>9351</v>
      </c>
      <c r="BP32" s="75">
        <f t="shared" si="25"/>
        <v>1870094</v>
      </c>
      <c r="BQ32" s="75">
        <f t="shared" si="26"/>
        <v>231126</v>
      </c>
      <c r="BR32" s="75">
        <f t="shared" si="27"/>
        <v>190352</v>
      </c>
      <c r="BS32" s="75">
        <f t="shared" si="28"/>
        <v>10917</v>
      </c>
      <c r="BT32" s="75">
        <f t="shared" si="29"/>
        <v>29857</v>
      </c>
      <c r="BU32" s="75">
        <f t="shared" si="30"/>
        <v>0</v>
      </c>
      <c r="BV32" s="75">
        <f t="shared" si="31"/>
        <v>346899</v>
      </c>
      <c r="BW32" s="75">
        <f t="shared" si="32"/>
        <v>14965</v>
      </c>
      <c r="BX32" s="75">
        <f t="shared" si="33"/>
        <v>331934</v>
      </c>
      <c r="BY32" s="75">
        <f t="shared" si="34"/>
        <v>0</v>
      </c>
      <c r="BZ32" s="75">
        <f t="shared" si="35"/>
        <v>83</v>
      </c>
      <c r="CA32" s="75">
        <f t="shared" si="36"/>
        <v>1291986</v>
      </c>
      <c r="CB32" s="75">
        <f t="shared" si="37"/>
        <v>756215</v>
      </c>
      <c r="CC32" s="75">
        <f t="shared" si="38"/>
        <v>535771</v>
      </c>
      <c r="CD32" s="75">
        <f t="shared" si="39"/>
        <v>0</v>
      </c>
      <c r="CE32" s="75">
        <f t="shared" si="40"/>
        <v>0</v>
      </c>
      <c r="CF32" s="76">
        <f t="shared" si="41"/>
        <v>331574</v>
      </c>
      <c r="CG32" s="75">
        <f t="shared" si="42"/>
        <v>0</v>
      </c>
      <c r="CH32" s="75">
        <f t="shared" si="43"/>
        <v>42802</v>
      </c>
      <c r="CI32" s="75">
        <f t="shared" si="44"/>
        <v>2171491</v>
      </c>
    </row>
    <row r="33" spans="1:87" s="50" customFormat="1" ht="12" customHeight="1">
      <c r="A33" s="53" t="s">
        <v>744</v>
      </c>
      <c r="B33" s="54" t="s">
        <v>745</v>
      </c>
      <c r="C33" s="53" t="s">
        <v>746</v>
      </c>
      <c r="D33" s="75">
        <f t="shared" si="3"/>
        <v>640966</v>
      </c>
      <c r="E33" s="75">
        <f t="shared" si="4"/>
        <v>640966</v>
      </c>
      <c r="F33" s="75">
        <v>0</v>
      </c>
      <c r="G33" s="75">
        <v>640966</v>
      </c>
      <c r="H33" s="75">
        <v>0</v>
      </c>
      <c r="I33" s="75">
        <v>0</v>
      </c>
      <c r="J33" s="75">
        <v>0</v>
      </c>
      <c r="K33" s="76">
        <v>7154</v>
      </c>
      <c r="L33" s="75">
        <f t="shared" si="5"/>
        <v>2526973</v>
      </c>
      <c r="M33" s="75">
        <f t="shared" si="6"/>
        <v>373254</v>
      </c>
      <c r="N33" s="75">
        <v>191179</v>
      </c>
      <c r="O33" s="75">
        <v>154764</v>
      </c>
      <c r="P33" s="75">
        <v>27311</v>
      </c>
      <c r="Q33" s="75">
        <v>0</v>
      </c>
      <c r="R33" s="75">
        <f t="shared" si="7"/>
        <v>110834</v>
      </c>
      <c r="S33" s="75">
        <v>3621</v>
      </c>
      <c r="T33" s="75">
        <v>107213</v>
      </c>
      <c r="U33" s="75">
        <v>0</v>
      </c>
      <c r="V33" s="75">
        <v>0</v>
      </c>
      <c r="W33" s="75">
        <f t="shared" si="8"/>
        <v>2042885</v>
      </c>
      <c r="X33" s="75">
        <v>1718672</v>
      </c>
      <c r="Y33" s="75">
        <v>0</v>
      </c>
      <c r="Z33" s="75">
        <v>0</v>
      </c>
      <c r="AA33" s="75">
        <v>324213</v>
      </c>
      <c r="AB33" s="76">
        <v>254747</v>
      </c>
      <c r="AC33" s="75">
        <v>0</v>
      </c>
      <c r="AD33" s="75">
        <v>0</v>
      </c>
      <c r="AE33" s="75">
        <f t="shared" si="9"/>
        <v>3167939</v>
      </c>
      <c r="AF33" s="75">
        <f t="shared" si="10"/>
        <v>0</v>
      </c>
      <c r="AG33" s="75">
        <f t="shared" si="11"/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M33" s="76">
        <v>0</v>
      </c>
      <c r="AN33" s="75">
        <f t="shared" si="12"/>
        <v>18537</v>
      </c>
      <c r="AO33" s="75">
        <f t="shared" si="13"/>
        <v>9087</v>
      </c>
      <c r="AP33" s="75">
        <v>9087</v>
      </c>
      <c r="AQ33" s="75">
        <v>0</v>
      </c>
      <c r="AR33" s="75">
        <v>0</v>
      </c>
      <c r="AS33" s="75">
        <v>0</v>
      </c>
      <c r="AT33" s="75">
        <f t="shared" si="14"/>
        <v>0</v>
      </c>
      <c r="AU33" s="75">
        <v>0</v>
      </c>
      <c r="AV33" s="75">
        <v>0</v>
      </c>
      <c r="AW33" s="75">
        <v>0</v>
      </c>
      <c r="AX33" s="75">
        <v>0</v>
      </c>
      <c r="AY33" s="75">
        <f t="shared" si="15"/>
        <v>9450</v>
      </c>
      <c r="AZ33" s="75">
        <v>9450</v>
      </c>
      <c r="BA33" s="75">
        <v>0</v>
      </c>
      <c r="BB33" s="75">
        <v>0</v>
      </c>
      <c r="BC33" s="75">
        <v>0</v>
      </c>
      <c r="BD33" s="76">
        <v>11170</v>
      </c>
      <c r="BE33" s="75">
        <v>0</v>
      </c>
      <c r="BF33" s="75">
        <v>0</v>
      </c>
      <c r="BG33" s="75">
        <f t="shared" si="16"/>
        <v>18537</v>
      </c>
      <c r="BH33" s="75">
        <f t="shared" si="17"/>
        <v>640966</v>
      </c>
      <c r="BI33" s="75">
        <f t="shared" si="18"/>
        <v>640966</v>
      </c>
      <c r="BJ33" s="75">
        <f t="shared" si="19"/>
        <v>0</v>
      </c>
      <c r="BK33" s="75">
        <f t="shared" si="20"/>
        <v>640966</v>
      </c>
      <c r="BL33" s="75">
        <f t="shared" si="21"/>
        <v>0</v>
      </c>
      <c r="BM33" s="75">
        <f t="shared" si="22"/>
        <v>0</v>
      </c>
      <c r="BN33" s="75">
        <f t="shared" si="23"/>
        <v>0</v>
      </c>
      <c r="BO33" s="76">
        <f t="shared" si="24"/>
        <v>7154</v>
      </c>
      <c r="BP33" s="75">
        <f t="shared" si="25"/>
        <v>2545510</v>
      </c>
      <c r="BQ33" s="75">
        <f t="shared" si="26"/>
        <v>382341</v>
      </c>
      <c r="BR33" s="75">
        <f t="shared" si="27"/>
        <v>200266</v>
      </c>
      <c r="BS33" s="75">
        <f t="shared" si="28"/>
        <v>154764</v>
      </c>
      <c r="BT33" s="75">
        <f t="shared" si="29"/>
        <v>27311</v>
      </c>
      <c r="BU33" s="75">
        <f t="shared" si="30"/>
        <v>0</v>
      </c>
      <c r="BV33" s="75">
        <f t="shared" si="31"/>
        <v>110834</v>
      </c>
      <c r="BW33" s="75">
        <f t="shared" si="32"/>
        <v>3621</v>
      </c>
      <c r="BX33" s="75">
        <f t="shared" si="33"/>
        <v>107213</v>
      </c>
      <c r="BY33" s="75">
        <f t="shared" si="34"/>
        <v>0</v>
      </c>
      <c r="BZ33" s="75">
        <f t="shared" si="35"/>
        <v>0</v>
      </c>
      <c r="CA33" s="75">
        <f t="shared" si="36"/>
        <v>2052335</v>
      </c>
      <c r="CB33" s="75">
        <f t="shared" si="37"/>
        <v>1728122</v>
      </c>
      <c r="CC33" s="75">
        <f t="shared" si="38"/>
        <v>0</v>
      </c>
      <c r="CD33" s="75">
        <f t="shared" si="39"/>
        <v>0</v>
      </c>
      <c r="CE33" s="75">
        <f t="shared" si="40"/>
        <v>324213</v>
      </c>
      <c r="CF33" s="76">
        <f t="shared" si="41"/>
        <v>265917</v>
      </c>
      <c r="CG33" s="75">
        <f t="shared" si="42"/>
        <v>0</v>
      </c>
      <c r="CH33" s="75">
        <f t="shared" si="43"/>
        <v>0</v>
      </c>
      <c r="CI33" s="75">
        <f t="shared" si="44"/>
        <v>3186476</v>
      </c>
    </row>
    <row r="34" spans="1:87" s="50" customFormat="1" ht="12" customHeight="1">
      <c r="A34" s="53" t="s">
        <v>714</v>
      </c>
      <c r="B34" s="54" t="s">
        <v>747</v>
      </c>
      <c r="C34" s="53" t="s">
        <v>748</v>
      </c>
      <c r="D34" s="75">
        <f t="shared" si="3"/>
        <v>7186</v>
      </c>
      <c r="E34" s="75">
        <f t="shared" si="4"/>
        <v>7186</v>
      </c>
      <c r="F34" s="75">
        <v>0</v>
      </c>
      <c r="G34" s="75">
        <v>7186</v>
      </c>
      <c r="H34" s="75">
        <v>0</v>
      </c>
      <c r="I34" s="75">
        <v>0</v>
      </c>
      <c r="J34" s="75">
        <v>0</v>
      </c>
      <c r="K34" s="76">
        <v>66361</v>
      </c>
      <c r="L34" s="75">
        <f t="shared" si="5"/>
        <v>1628362</v>
      </c>
      <c r="M34" s="75">
        <f t="shared" si="6"/>
        <v>168908</v>
      </c>
      <c r="N34" s="75">
        <v>121305</v>
      </c>
      <c r="O34" s="75">
        <v>47603</v>
      </c>
      <c r="P34" s="75">
        <v>0</v>
      </c>
      <c r="Q34" s="75">
        <v>0</v>
      </c>
      <c r="R34" s="75">
        <f t="shared" si="7"/>
        <v>171315</v>
      </c>
      <c r="S34" s="75">
        <v>704</v>
      </c>
      <c r="T34" s="75">
        <v>170611</v>
      </c>
      <c r="U34" s="75">
        <v>0</v>
      </c>
      <c r="V34" s="75">
        <v>0</v>
      </c>
      <c r="W34" s="75">
        <f t="shared" si="8"/>
        <v>1288139</v>
      </c>
      <c r="X34" s="75">
        <v>893558</v>
      </c>
      <c r="Y34" s="75">
        <v>394581</v>
      </c>
      <c r="Z34" s="75">
        <v>0</v>
      </c>
      <c r="AA34" s="75">
        <v>0</v>
      </c>
      <c r="AB34" s="76">
        <v>470366</v>
      </c>
      <c r="AC34" s="75">
        <v>0</v>
      </c>
      <c r="AD34" s="75">
        <v>802881</v>
      </c>
      <c r="AE34" s="75">
        <f t="shared" si="9"/>
        <v>2438429</v>
      </c>
      <c r="AF34" s="75">
        <f t="shared" si="10"/>
        <v>0</v>
      </c>
      <c r="AG34" s="75">
        <f t="shared" si="11"/>
        <v>0</v>
      </c>
      <c r="AH34" s="75">
        <v>0</v>
      </c>
      <c r="AI34" s="75">
        <v>0</v>
      </c>
      <c r="AJ34" s="75">
        <v>0</v>
      </c>
      <c r="AK34" s="75">
        <v>0</v>
      </c>
      <c r="AL34" s="75">
        <v>0</v>
      </c>
      <c r="AM34" s="76">
        <v>0</v>
      </c>
      <c r="AN34" s="75">
        <f t="shared" si="12"/>
        <v>10196</v>
      </c>
      <c r="AO34" s="75">
        <f t="shared" si="13"/>
        <v>2100</v>
      </c>
      <c r="AP34" s="75">
        <v>0</v>
      </c>
      <c r="AQ34" s="75">
        <v>2100</v>
      </c>
      <c r="AR34" s="75">
        <v>0</v>
      </c>
      <c r="AS34" s="75">
        <v>0</v>
      </c>
      <c r="AT34" s="75">
        <f t="shared" si="14"/>
        <v>0</v>
      </c>
      <c r="AU34" s="75">
        <v>0</v>
      </c>
      <c r="AV34" s="75">
        <v>0</v>
      </c>
      <c r="AW34" s="75">
        <v>0</v>
      </c>
      <c r="AX34" s="75">
        <v>0</v>
      </c>
      <c r="AY34" s="75">
        <f t="shared" si="15"/>
        <v>8096</v>
      </c>
      <c r="AZ34" s="75">
        <v>8096</v>
      </c>
      <c r="BA34" s="75">
        <v>0</v>
      </c>
      <c r="BB34" s="75">
        <v>0</v>
      </c>
      <c r="BC34" s="75">
        <v>0</v>
      </c>
      <c r="BD34" s="76">
        <v>0</v>
      </c>
      <c r="BE34" s="75">
        <v>0</v>
      </c>
      <c r="BF34" s="75">
        <v>754</v>
      </c>
      <c r="BG34" s="75">
        <f t="shared" si="16"/>
        <v>10950</v>
      </c>
      <c r="BH34" s="75">
        <f t="shared" si="17"/>
        <v>7186</v>
      </c>
      <c r="BI34" s="75">
        <f t="shared" si="18"/>
        <v>7186</v>
      </c>
      <c r="BJ34" s="75">
        <f t="shared" si="19"/>
        <v>0</v>
      </c>
      <c r="BK34" s="75">
        <f t="shared" si="20"/>
        <v>7186</v>
      </c>
      <c r="BL34" s="75">
        <f t="shared" si="21"/>
        <v>0</v>
      </c>
      <c r="BM34" s="75">
        <f t="shared" si="22"/>
        <v>0</v>
      </c>
      <c r="BN34" s="75">
        <f t="shared" si="23"/>
        <v>0</v>
      </c>
      <c r="BO34" s="76">
        <f t="shared" si="24"/>
        <v>66361</v>
      </c>
      <c r="BP34" s="75">
        <f t="shared" si="25"/>
        <v>1638558</v>
      </c>
      <c r="BQ34" s="75">
        <f t="shared" si="26"/>
        <v>171008</v>
      </c>
      <c r="BR34" s="75">
        <f t="shared" si="27"/>
        <v>121305</v>
      </c>
      <c r="BS34" s="75">
        <f t="shared" si="28"/>
        <v>49703</v>
      </c>
      <c r="BT34" s="75">
        <f t="shared" si="29"/>
        <v>0</v>
      </c>
      <c r="BU34" s="75">
        <f t="shared" si="30"/>
        <v>0</v>
      </c>
      <c r="BV34" s="75">
        <f t="shared" si="31"/>
        <v>171315</v>
      </c>
      <c r="BW34" s="75">
        <f t="shared" si="32"/>
        <v>704</v>
      </c>
      <c r="BX34" s="75">
        <f t="shared" si="33"/>
        <v>170611</v>
      </c>
      <c r="BY34" s="75">
        <f t="shared" si="34"/>
        <v>0</v>
      </c>
      <c r="BZ34" s="75">
        <f t="shared" si="35"/>
        <v>0</v>
      </c>
      <c r="CA34" s="75">
        <f t="shared" si="36"/>
        <v>1296235</v>
      </c>
      <c r="CB34" s="75">
        <f t="shared" si="37"/>
        <v>901654</v>
      </c>
      <c r="CC34" s="75">
        <f t="shared" si="38"/>
        <v>394581</v>
      </c>
      <c r="CD34" s="75">
        <f t="shared" si="39"/>
        <v>0</v>
      </c>
      <c r="CE34" s="75">
        <f t="shared" si="40"/>
        <v>0</v>
      </c>
      <c r="CF34" s="76">
        <f t="shared" si="41"/>
        <v>470366</v>
      </c>
      <c r="CG34" s="75">
        <f t="shared" si="42"/>
        <v>0</v>
      </c>
      <c r="CH34" s="75">
        <f t="shared" si="43"/>
        <v>803635</v>
      </c>
      <c r="CI34" s="75">
        <f t="shared" si="44"/>
        <v>2449379</v>
      </c>
    </row>
    <row r="35" spans="1:87" s="50" customFormat="1" ht="12" customHeight="1">
      <c r="A35" s="53" t="s">
        <v>749</v>
      </c>
      <c r="B35" s="54" t="s">
        <v>750</v>
      </c>
      <c r="C35" s="53" t="s">
        <v>751</v>
      </c>
      <c r="D35" s="75">
        <f t="shared" si="3"/>
        <v>0</v>
      </c>
      <c r="E35" s="75">
        <f t="shared" si="4"/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6">
        <v>6314</v>
      </c>
      <c r="L35" s="75">
        <f t="shared" si="5"/>
        <v>1534062</v>
      </c>
      <c r="M35" s="75">
        <f t="shared" si="6"/>
        <v>273936</v>
      </c>
      <c r="N35" s="75">
        <v>107334</v>
      </c>
      <c r="O35" s="75">
        <v>152129</v>
      </c>
      <c r="P35" s="75">
        <v>14473</v>
      </c>
      <c r="Q35" s="75">
        <v>0</v>
      </c>
      <c r="R35" s="75">
        <f t="shared" si="7"/>
        <v>58850</v>
      </c>
      <c r="S35" s="75">
        <v>7083</v>
      </c>
      <c r="T35" s="75">
        <v>51767</v>
      </c>
      <c r="U35" s="75">
        <v>0</v>
      </c>
      <c r="V35" s="75">
        <v>0</v>
      </c>
      <c r="W35" s="75">
        <f t="shared" si="8"/>
        <v>1198134</v>
      </c>
      <c r="X35" s="75">
        <v>924223</v>
      </c>
      <c r="Y35" s="75">
        <v>162780</v>
      </c>
      <c r="Z35" s="75">
        <v>0</v>
      </c>
      <c r="AA35" s="75">
        <v>111131</v>
      </c>
      <c r="AB35" s="76">
        <v>754403</v>
      </c>
      <c r="AC35" s="75">
        <v>3142</v>
      </c>
      <c r="AD35" s="75">
        <v>58897</v>
      </c>
      <c r="AE35" s="75">
        <f t="shared" si="9"/>
        <v>1592959</v>
      </c>
      <c r="AF35" s="75">
        <f t="shared" si="10"/>
        <v>0</v>
      </c>
      <c r="AG35" s="75">
        <f t="shared" si="11"/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0</v>
      </c>
      <c r="AM35" s="76">
        <v>0</v>
      </c>
      <c r="AN35" s="75">
        <f t="shared" si="12"/>
        <v>167580</v>
      </c>
      <c r="AO35" s="75">
        <f t="shared" si="13"/>
        <v>20496</v>
      </c>
      <c r="AP35" s="75">
        <v>20496</v>
      </c>
      <c r="AQ35" s="75">
        <v>0</v>
      </c>
      <c r="AR35" s="75">
        <v>0</v>
      </c>
      <c r="AS35" s="75">
        <v>0</v>
      </c>
      <c r="AT35" s="75">
        <f t="shared" si="14"/>
        <v>0</v>
      </c>
      <c r="AU35" s="75">
        <v>0</v>
      </c>
      <c r="AV35" s="75">
        <v>0</v>
      </c>
      <c r="AW35" s="75">
        <v>0</v>
      </c>
      <c r="AX35" s="75">
        <v>0</v>
      </c>
      <c r="AY35" s="75">
        <f t="shared" si="15"/>
        <v>147084</v>
      </c>
      <c r="AZ35" s="75">
        <v>55859</v>
      </c>
      <c r="BA35" s="75">
        <v>91225</v>
      </c>
      <c r="BB35" s="75">
        <v>0</v>
      </c>
      <c r="BC35" s="75">
        <v>0</v>
      </c>
      <c r="BD35" s="76">
        <v>0</v>
      </c>
      <c r="BE35" s="75">
        <v>0</v>
      </c>
      <c r="BF35" s="75">
        <v>28432</v>
      </c>
      <c r="BG35" s="75">
        <f t="shared" si="16"/>
        <v>196012</v>
      </c>
      <c r="BH35" s="75">
        <f t="shared" si="17"/>
        <v>0</v>
      </c>
      <c r="BI35" s="75">
        <f t="shared" si="18"/>
        <v>0</v>
      </c>
      <c r="BJ35" s="75">
        <f t="shared" si="19"/>
        <v>0</v>
      </c>
      <c r="BK35" s="75">
        <f t="shared" si="20"/>
        <v>0</v>
      </c>
      <c r="BL35" s="75">
        <f t="shared" si="21"/>
        <v>0</v>
      </c>
      <c r="BM35" s="75">
        <f t="shared" si="22"/>
        <v>0</v>
      </c>
      <c r="BN35" s="75">
        <f t="shared" si="23"/>
        <v>0</v>
      </c>
      <c r="BO35" s="76">
        <f t="shared" si="24"/>
        <v>6314</v>
      </c>
      <c r="BP35" s="75">
        <f t="shared" si="25"/>
        <v>1701642</v>
      </c>
      <c r="BQ35" s="75">
        <f t="shared" si="26"/>
        <v>294432</v>
      </c>
      <c r="BR35" s="75">
        <f t="shared" si="27"/>
        <v>127830</v>
      </c>
      <c r="BS35" s="75">
        <f t="shared" si="28"/>
        <v>152129</v>
      </c>
      <c r="BT35" s="75">
        <f t="shared" si="29"/>
        <v>14473</v>
      </c>
      <c r="BU35" s="75">
        <f t="shared" si="30"/>
        <v>0</v>
      </c>
      <c r="BV35" s="75">
        <f t="shared" si="31"/>
        <v>58850</v>
      </c>
      <c r="BW35" s="75">
        <f t="shared" si="32"/>
        <v>7083</v>
      </c>
      <c r="BX35" s="75">
        <f t="shared" si="33"/>
        <v>51767</v>
      </c>
      <c r="BY35" s="75">
        <f t="shared" si="34"/>
        <v>0</v>
      </c>
      <c r="BZ35" s="75">
        <f t="shared" si="35"/>
        <v>0</v>
      </c>
      <c r="CA35" s="75">
        <f t="shared" si="36"/>
        <v>1345218</v>
      </c>
      <c r="CB35" s="75">
        <f t="shared" si="37"/>
        <v>980082</v>
      </c>
      <c r="CC35" s="75">
        <f t="shared" si="38"/>
        <v>254005</v>
      </c>
      <c r="CD35" s="75">
        <f t="shared" si="39"/>
        <v>0</v>
      </c>
      <c r="CE35" s="75">
        <f t="shared" si="40"/>
        <v>111131</v>
      </c>
      <c r="CF35" s="76">
        <f t="shared" si="41"/>
        <v>754403</v>
      </c>
      <c r="CG35" s="75">
        <f t="shared" si="42"/>
        <v>3142</v>
      </c>
      <c r="CH35" s="75">
        <f t="shared" si="43"/>
        <v>87329</v>
      </c>
      <c r="CI35" s="75">
        <f t="shared" si="44"/>
        <v>1788971</v>
      </c>
    </row>
    <row r="36" spans="1:87" s="50" customFormat="1" ht="12" customHeight="1">
      <c r="A36" s="53" t="s">
        <v>752</v>
      </c>
      <c r="B36" s="54" t="s">
        <v>753</v>
      </c>
      <c r="C36" s="53" t="s">
        <v>754</v>
      </c>
      <c r="D36" s="75">
        <f t="shared" si="3"/>
        <v>0</v>
      </c>
      <c r="E36" s="75">
        <f t="shared" si="4"/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6">
        <v>6418</v>
      </c>
      <c r="L36" s="75">
        <f t="shared" si="5"/>
        <v>1776574</v>
      </c>
      <c r="M36" s="75">
        <f t="shared" si="6"/>
        <v>298589</v>
      </c>
      <c r="N36" s="75">
        <v>178005</v>
      </c>
      <c r="O36" s="75">
        <v>103358</v>
      </c>
      <c r="P36" s="75">
        <v>17226</v>
      </c>
      <c r="Q36" s="75">
        <v>0</v>
      </c>
      <c r="R36" s="75">
        <f t="shared" si="7"/>
        <v>5585</v>
      </c>
      <c r="S36" s="75">
        <v>5585</v>
      </c>
      <c r="T36" s="75">
        <v>0</v>
      </c>
      <c r="U36" s="75">
        <v>0</v>
      </c>
      <c r="V36" s="75">
        <v>0</v>
      </c>
      <c r="W36" s="75">
        <f t="shared" si="8"/>
        <v>1472400</v>
      </c>
      <c r="X36" s="75">
        <v>1204102</v>
      </c>
      <c r="Y36" s="75">
        <v>268298</v>
      </c>
      <c r="Z36" s="75">
        <v>0</v>
      </c>
      <c r="AA36" s="75">
        <v>0</v>
      </c>
      <c r="AB36" s="76">
        <v>1263955</v>
      </c>
      <c r="AC36" s="75"/>
      <c r="AD36" s="75">
        <v>0</v>
      </c>
      <c r="AE36" s="75">
        <f t="shared" si="9"/>
        <v>1776574</v>
      </c>
      <c r="AF36" s="75">
        <f t="shared" si="10"/>
        <v>0</v>
      </c>
      <c r="AG36" s="75">
        <f t="shared" si="11"/>
        <v>0</v>
      </c>
      <c r="AH36" s="75">
        <v>0</v>
      </c>
      <c r="AI36" s="75">
        <v>0</v>
      </c>
      <c r="AJ36" s="75">
        <v>0</v>
      </c>
      <c r="AK36" s="75">
        <v>0</v>
      </c>
      <c r="AL36" s="75">
        <v>0</v>
      </c>
      <c r="AM36" s="76">
        <v>0</v>
      </c>
      <c r="AN36" s="75">
        <f t="shared" si="12"/>
        <v>35052</v>
      </c>
      <c r="AO36" s="75">
        <f t="shared" si="13"/>
        <v>22969</v>
      </c>
      <c r="AP36" s="75">
        <v>22969</v>
      </c>
      <c r="AQ36" s="75">
        <v>0</v>
      </c>
      <c r="AR36" s="75">
        <v>0</v>
      </c>
      <c r="AS36" s="75">
        <v>0</v>
      </c>
      <c r="AT36" s="75">
        <f t="shared" si="14"/>
        <v>0</v>
      </c>
      <c r="AU36" s="75">
        <v>0</v>
      </c>
      <c r="AV36" s="75">
        <v>0</v>
      </c>
      <c r="AW36" s="75">
        <v>0</v>
      </c>
      <c r="AX36" s="75">
        <v>0</v>
      </c>
      <c r="AY36" s="75">
        <f t="shared" si="15"/>
        <v>12083</v>
      </c>
      <c r="AZ36" s="75">
        <v>12083</v>
      </c>
      <c r="BA36" s="75">
        <v>0</v>
      </c>
      <c r="BB36" s="75">
        <v>0</v>
      </c>
      <c r="BC36" s="75">
        <v>0</v>
      </c>
      <c r="BD36" s="76">
        <v>0</v>
      </c>
      <c r="BE36" s="75"/>
      <c r="BF36" s="75">
        <v>0</v>
      </c>
      <c r="BG36" s="75">
        <f t="shared" si="16"/>
        <v>35052</v>
      </c>
      <c r="BH36" s="75">
        <f t="shared" si="17"/>
        <v>0</v>
      </c>
      <c r="BI36" s="75">
        <f t="shared" si="18"/>
        <v>0</v>
      </c>
      <c r="BJ36" s="75">
        <f t="shared" si="19"/>
        <v>0</v>
      </c>
      <c r="BK36" s="75">
        <f t="shared" si="20"/>
        <v>0</v>
      </c>
      <c r="BL36" s="75">
        <f t="shared" si="21"/>
        <v>0</v>
      </c>
      <c r="BM36" s="75">
        <f t="shared" si="22"/>
        <v>0</v>
      </c>
      <c r="BN36" s="75">
        <f t="shared" si="23"/>
        <v>0</v>
      </c>
      <c r="BO36" s="76">
        <f t="shared" si="24"/>
        <v>6418</v>
      </c>
      <c r="BP36" s="75">
        <f t="shared" si="25"/>
        <v>1811626</v>
      </c>
      <c r="BQ36" s="75">
        <f t="shared" si="26"/>
        <v>321558</v>
      </c>
      <c r="BR36" s="75">
        <f t="shared" si="27"/>
        <v>200974</v>
      </c>
      <c r="BS36" s="75">
        <f t="shared" si="28"/>
        <v>103358</v>
      </c>
      <c r="BT36" s="75">
        <f t="shared" si="29"/>
        <v>17226</v>
      </c>
      <c r="BU36" s="75">
        <f t="shared" si="30"/>
        <v>0</v>
      </c>
      <c r="BV36" s="75">
        <f t="shared" si="31"/>
        <v>5585</v>
      </c>
      <c r="BW36" s="75">
        <f t="shared" si="32"/>
        <v>5585</v>
      </c>
      <c r="BX36" s="75">
        <f t="shared" si="33"/>
        <v>0</v>
      </c>
      <c r="BY36" s="75">
        <f t="shared" si="34"/>
        <v>0</v>
      </c>
      <c r="BZ36" s="75">
        <f t="shared" si="35"/>
        <v>0</v>
      </c>
      <c r="CA36" s="75">
        <f t="shared" si="36"/>
        <v>1484483</v>
      </c>
      <c r="CB36" s="75">
        <f t="shared" si="37"/>
        <v>1216185</v>
      </c>
      <c r="CC36" s="75">
        <f t="shared" si="38"/>
        <v>268298</v>
      </c>
      <c r="CD36" s="75">
        <f t="shared" si="39"/>
        <v>0</v>
      </c>
      <c r="CE36" s="75">
        <f t="shared" si="40"/>
        <v>0</v>
      </c>
      <c r="CF36" s="76">
        <f t="shared" si="41"/>
        <v>1263955</v>
      </c>
      <c r="CG36" s="75">
        <f t="shared" si="42"/>
        <v>0</v>
      </c>
      <c r="CH36" s="75">
        <f t="shared" si="43"/>
        <v>0</v>
      </c>
      <c r="CI36" s="75">
        <f t="shared" si="44"/>
        <v>1811626</v>
      </c>
    </row>
    <row r="37" spans="1:87" s="50" customFormat="1" ht="12" customHeight="1">
      <c r="A37" s="53" t="s">
        <v>321</v>
      </c>
      <c r="B37" s="54" t="s">
        <v>399</v>
      </c>
      <c r="C37" s="53" t="s">
        <v>400</v>
      </c>
      <c r="D37" s="75">
        <f t="shared" si="3"/>
        <v>0</v>
      </c>
      <c r="E37" s="75">
        <f t="shared" si="4"/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6">
        <v>5025</v>
      </c>
      <c r="L37" s="75">
        <f t="shared" si="5"/>
        <v>1565893</v>
      </c>
      <c r="M37" s="75">
        <f t="shared" si="6"/>
        <v>264661</v>
      </c>
      <c r="N37" s="75">
        <v>112703</v>
      </c>
      <c r="O37" s="75">
        <v>102508</v>
      </c>
      <c r="P37" s="75">
        <v>49450</v>
      </c>
      <c r="Q37" s="75">
        <v>0</v>
      </c>
      <c r="R37" s="75">
        <f t="shared" si="7"/>
        <v>242909</v>
      </c>
      <c r="S37" s="75">
        <v>10767</v>
      </c>
      <c r="T37" s="75">
        <v>232142</v>
      </c>
      <c r="U37" s="75"/>
      <c r="V37" s="75">
        <v>0</v>
      </c>
      <c r="W37" s="75">
        <f t="shared" si="8"/>
        <v>1058323</v>
      </c>
      <c r="X37" s="75">
        <v>558171</v>
      </c>
      <c r="Y37" s="75">
        <v>390840</v>
      </c>
      <c r="Z37" s="75">
        <v>109312</v>
      </c>
      <c r="AA37" s="75">
        <v>0</v>
      </c>
      <c r="AB37" s="76">
        <v>181429</v>
      </c>
      <c r="AC37" s="75">
        <v>0</v>
      </c>
      <c r="AD37" s="75">
        <v>149392</v>
      </c>
      <c r="AE37" s="75">
        <f t="shared" si="9"/>
        <v>1715285</v>
      </c>
      <c r="AF37" s="75">
        <f t="shared" si="10"/>
        <v>0</v>
      </c>
      <c r="AG37" s="75">
        <f t="shared" si="11"/>
        <v>0</v>
      </c>
      <c r="AH37" s="75">
        <v>0</v>
      </c>
      <c r="AI37" s="75">
        <v>0</v>
      </c>
      <c r="AJ37" s="75">
        <v>0</v>
      </c>
      <c r="AK37" s="75">
        <v>0</v>
      </c>
      <c r="AL37" s="75">
        <v>0</v>
      </c>
      <c r="AM37" s="76">
        <v>0</v>
      </c>
      <c r="AN37" s="75">
        <f t="shared" si="12"/>
        <v>49505</v>
      </c>
      <c r="AO37" s="75">
        <f t="shared" si="13"/>
        <v>9590</v>
      </c>
      <c r="AP37" s="75">
        <v>0</v>
      </c>
      <c r="AQ37" s="75">
        <v>9590</v>
      </c>
      <c r="AR37" s="75">
        <v>0</v>
      </c>
      <c r="AS37" s="75">
        <v>0</v>
      </c>
      <c r="AT37" s="75">
        <f t="shared" si="14"/>
        <v>39915</v>
      </c>
      <c r="AU37" s="75">
        <v>34272</v>
      </c>
      <c r="AV37" s="75">
        <v>5643</v>
      </c>
      <c r="AW37" s="75">
        <v>0</v>
      </c>
      <c r="AX37" s="75">
        <v>0</v>
      </c>
      <c r="AY37" s="75">
        <f t="shared" si="15"/>
        <v>0</v>
      </c>
      <c r="AZ37" s="75">
        <v>0</v>
      </c>
      <c r="BA37" s="75">
        <v>0</v>
      </c>
      <c r="BB37" s="75">
        <v>0</v>
      </c>
      <c r="BC37" s="75">
        <v>0</v>
      </c>
      <c r="BD37" s="76">
        <v>0</v>
      </c>
      <c r="BE37" s="75">
        <v>0</v>
      </c>
      <c r="BF37" s="75">
        <v>649</v>
      </c>
      <c r="BG37" s="75">
        <f t="shared" si="16"/>
        <v>50154</v>
      </c>
      <c r="BH37" s="75">
        <f t="shared" si="17"/>
        <v>0</v>
      </c>
      <c r="BI37" s="75">
        <f t="shared" si="18"/>
        <v>0</v>
      </c>
      <c r="BJ37" s="75">
        <f t="shared" si="19"/>
        <v>0</v>
      </c>
      <c r="BK37" s="75">
        <f t="shared" si="20"/>
        <v>0</v>
      </c>
      <c r="BL37" s="75">
        <f t="shared" si="21"/>
        <v>0</v>
      </c>
      <c r="BM37" s="75">
        <f t="shared" si="22"/>
        <v>0</v>
      </c>
      <c r="BN37" s="75">
        <f t="shared" si="23"/>
        <v>0</v>
      </c>
      <c r="BO37" s="76">
        <f t="shared" si="24"/>
        <v>5025</v>
      </c>
      <c r="BP37" s="75">
        <f t="shared" si="25"/>
        <v>1615398</v>
      </c>
      <c r="BQ37" s="75">
        <f t="shared" si="26"/>
        <v>274251</v>
      </c>
      <c r="BR37" s="75">
        <f t="shared" si="27"/>
        <v>112703</v>
      </c>
      <c r="BS37" s="75">
        <f t="shared" si="28"/>
        <v>112098</v>
      </c>
      <c r="BT37" s="75">
        <f t="shared" si="29"/>
        <v>49450</v>
      </c>
      <c r="BU37" s="75">
        <f t="shared" si="30"/>
        <v>0</v>
      </c>
      <c r="BV37" s="75">
        <f t="shared" si="31"/>
        <v>282824</v>
      </c>
      <c r="BW37" s="75">
        <f t="shared" si="32"/>
        <v>45039</v>
      </c>
      <c r="BX37" s="75">
        <f t="shared" si="33"/>
        <v>237785</v>
      </c>
      <c r="BY37" s="75">
        <f t="shared" si="34"/>
        <v>0</v>
      </c>
      <c r="BZ37" s="75">
        <f t="shared" si="35"/>
        <v>0</v>
      </c>
      <c r="CA37" s="75">
        <f t="shared" si="36"/>
        <v>1058323</v>
      </c>
      <c r="CB37" s="75">
        <f t="shared" si="37"/>
        <v>558171</v>
      </c>
      <c r="CC37" s="75">
        <f t="shared" si="38"/>
        <v>390840</v>
      </c>
      <c r="CD37" s="75">
        <f t="shared" si="39"/>
        <v>109312</v>
      </c>
      <c r="CE37" s="75">
        <f t="shared" si="40"/>
        <v>0</v>
      </c>
      <c r="CF37" s="76">
        <f t="shared" si="41"/>
        <v>181429</v>
      </c>
      <c r="CG37" s="75">
        <f t="shared" si="42"/>
        <v>0</v>
      </c>
      <c r="CH37" s="75">
        <f t="shared" si="43"/>
        <v>150041</v>
      </c>
      <c r="CI37" s="75">
        <f t="shared" si="44"/>
        <v>1765439</v>
      </c>
    </row>
    <row r="38" spans="1:87" s="50" customFormat="1" ht="12" customHeight="1">
      <c r="A38" s="53" t="s">
        <v>321</v>
      </c>
      <c r="B38" s="54" t="s">
        <v>401</v>
      </c>
      <c r="C38" s="53" t="s">
        <v>402</v>
      </c>
      <c r="D38" s="75">
        <f t="shared" si="3"/>
        <v>0</v>
      </c>
      <c r="E38" s="75">
        <f t="shared" si="4"/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6">
        <v>65335</v>
      </c>
      <c r="L38" s="75">
        <f t="shared" si="5"/>
        <v>3341909</v>
      </c>
      <c r="M38" s="75">
        <f t="shared" si="6"/>
        <v>334718</v>
      </c>
      <c r="N38" s="75">
        <v>164170</v>
      </c>
      <c r="O38" s="75">
        <v>170548</v>
      </c>
      <c r="P38" s="75">
        <v>0</v>
      </c>
      <c r="Q38" s="75">
        <v>0</v>
      </c>
      <c r="R38" s="75">
        <f t="shared" si="7"/>
        <v>0</v>
      </c>
      <c r="S38" s="75">
        <v>0</v>
      </c>
      <c r="T38" s="75">
        <v>0</v>
      </c>
      <c r="U38" s="75">
        <v>0</v>
      </c>
      <c r="V38" s="75">
        <v>0</v>
      </c>
      <c r="W38" s="75">
        <f t="shared" si="8"/>
        <v>3007191</v>
      </c>
      <c r="X38" s="75">
        <v>1481286</v>
      </c>
      <c r="Y38" s="75">
        <v>1436559</v>
      </c>
      <c r="Z38" s="75">
        <v>0</v>
      </c>
      <c r="AA38" s="75">
        <v>89346</v>
      </c>
      <c r="AB38" s="76">
        <v>529086</v>
      </c>
      <c r="AC38" s="75">
        <v>0</v>
      </c>
      <c r="AD38" s="75">
        <v>0</v>
      </c>
      <c r="AE38" s="75">
        <f t="shared" si="9"/>
        <v>3341909</v>
      </c>
      <c r="AF38" s="75">
        <f t="shared" si="10"/>
        <v>0</v>
      </c>
      <c r="AG38" s="75">
        <f t="shared" si="11"/>
        <v>0</v>
      </c>
      <c r="AH38" s="75">
        <v>0</v>
      </c>
      <c r="AI38" s="75">
        <v>0</v>
      </c>
      <c r="AJ38" s="75">
        <v>0</v>
      </c>
      <c r="AK38" s="75">
        <v>0</v>
      </c>
      <c r="AL38" s="75">
        <v>0</v>
      </c>
      <c r="AM38" s="76">
        <v>0</v>
      </c>
      <c r="AN38" s="75">
        <f t="shared" si="12"/>
        <v>24559</v>
      </c>
      <c r="AO38" s="75">
        <f t="shared" si="13"/>
        <v>0</v>
      </c>
      <c r="AP38" s="75">
        <v>0</v>
      </c>
      <c r="AQ38" s="75">
        <v>0</v>
      </c>
      <c r="AR38" s="75">
        <v>0</v>
      </c>
      <c r="AS38" s="75">
        <v>0</v>
      </c>
      <c r="AT38" s="75">
        <f t="shared" si="14"/>
        <v>0</v>
      </c>
      <c r="AU38" s="75">
        <v>0</v>
      </c>
      <c r="AV38" s="75">
        <v>0</v>
      </c>
      <c r="AW38" s="75">
        <v>0</v>
      </c>
      <c r="AX38" s="75">
        <v>0</v>
      </c>
      <c r="AY38" s="75">
        <f t="shared" si="15"/>
        <v>24559</v>
      </c>
      <c r="AZ38" s="75">
        <v>22098</v>
      </c>
      <c r="BA38" s="75">
        <v>0</v>
      </c>
      <c r="BB38" s="75">
        <v>0</v>
      </c>
      <c r="BC38" s="75">
        <v>2461</v>
      </c>
      <c r="BD38" s="76">
        <v>0</v>
      </c>
      <c r="BE38" s="75">
        <v>0</v>
      </c>
      <c r="BF38" s="75">
        <v>0</v>
      </c>
      <c r="BG38" s="75">
        <f t="shared" si="16"/>
        <v>24559</v>
      </c>
      <c r="BH38" s="75">
        <f t="shared" si="17"/>
        <v>0</v>
      </c>
      <c r="BI38" s="75">
        <f t="shared" si="18"/>
        <v>0</v>
      </c>
      <c r="BJ38" s="75">
        <f t="shared" si="19"/>
        <v>0</v>
      </c>
      <c r="BK38" s="75">
        <f t="shared" si="20"/>
        <v>0</v>
      </c>
      <c r="BL38" s="75">
        <f t="shared" si="21"/>
        <v>0</v>
      </c>
      <c r="BM38" s="75">
        <f t="shared" si="22"/>
        <v>0</v>
      </c>
      <c r="BN38" s="75">
        <f t="shared" si="23"/>
        <v>0</v>
      </c>
      <c r="BO38" s="76">
        <f t="shared" si="24"/>
        <v>65335</v>
      </c>
      <c r="BP38" s="75">
        <f t="shared" si="25"/>
        <v>3366468</v>
      </c>
      <c r="BQ38" s="75">
        <f t="shared" si="26"/>
        <v>334718</v>
      </c>
      <c r="BR38" s="75">
        <f t="shared" si="27"/>
        <v>164170</v>
      </c>
      <c r="BS38" s="75">
        <f t="shared" si="28"/>
        <v>170548</v>
      </c>
      <c r="BT38" s="75">
        <f t="shared" si="29"/>
        <v>0</v>
      </c>
      <c r="BU38" s="75">
        <f t="shared" si="30"/>
        <v>0</v>
      </c>
      <c r="BV38" s="75">
        <f t="shared" si="31"/>
        <v>0</v>
      </c>
      <c r="BW38" s="75">
        <f t="shared" si="32"/>
        <v>0</v>
      </c>
      <c r="BX38" s="75">
        <f t="shared" si="33"/>
        <v>0</v>
      </c>
      <c r="BY38" s="75">
        <f t="shared" si="34"/>
        <v>0</v>
      </c>
      <c r="BZ38" s="75">
        <f t="shared" si="35"/>
        <v>0</v>
      </c>
      <c r="CA38" s="75">
        <f t="shared" si="36"/>
        <v>3031750</v>
      </c>
      <c r="CB38" s="75">
        <f t="shared" si="37"/>
        <v>1503384</v>
      </c>
      <c r="CC38" s="75">
        <f t="shared" si="38"/>
        <v>1436559</v>
      </c>
      <c r="CD38" s="75">
        <f t="shared" si="39"/>
        <v>0</v>
      </c>
      <c r="CE38" s="75">
        <f t="shared" si="40"/>
        <v>91807</v>
      </c>
      <c r="CF38" s="76">
        <f t="shared" si="41"/>
        <v>529086</v>
      </c>
      <c r="CG38" s="75">
        <f t="shared" si="42"/>
        <v>0</v>
      </c>
      <c r="CH38" s="75">
        <f t="shared" si="43"/>
        <v>0</v>
      </c>
      <c r="CI38" s="75">
        <f t="shared" si="44"/>
        <v>3366468</v>
      </c>
    </row>
    <row r="39" spans="1:87" s="50" customFormat="1" ht="12" customHeight="1">
      <c r="A39" s="53" t="s">
        <v>321</v>
      </c>
      <c r="B39" s="54" t="s">
        <v>403</v>
      </c>
      <c r="C39" s="53" t="s">
        <v>404</v>
      </c>
      <c r="D39" s="75">
        <f t="shared" si="3"/>
        <v>353394</v>
      </c>
      <c r="E39" s="75">
        <f t="shared" si="4"/>
        <v>353394</v>
      </c>
      <c r="F39" s="75">
        <v>0</v>
      </c>
      <c r="G39" s="75">
        <v>318994</v>
      </c>
      <c r="H39" s="75">
        <v>34400</v>
      </c>
      <c r="I39" s="75">
        <v>0</v>
      </c>
      <c r="J39" s="75">
        <v>0</v>
      </c>
      <c r="K39" s="76">
        <v>15533</v>
      </c>
      <c r="L39" s="75">
        <f t="shared" si="5"/>
        <v>5625828</v>
      </c>
      <c r="M39" s="75">
        <f t="shared" si="6"/>
        <v>1865492</v>
      </c>
      <c r="N39" s="75">
        <v>202620</v>
      </c>
      <c r="O39" s="75">
        <v>956072</v>
      </c>
      <c r="P39" s="75">
        <v>697752</v>
      </c>
      <c r="Q39" s="75">
        <v>9048</v>
      </c>
      <c r="R39" s="75">
        <f t="shared" si="7"/>
        <v>1240806</v>
      </c>
      <c r="S39" s="75">
        <v>180767</v>
      </c>
      <c r="T39" s="75">
        <v>1057890</v>
      </c>
      <c r="U39" s="75">
        <v>2149</v>
      </c>
      <c r="V39" s="75">
        <v>14616</v>
      </c>
      <c r="W39" s="75">
        <f t="shared" si="8"/>
        <v>2504914</v>
      </c>
      <c r="X39" s="75">
        <v>1107609</v>
      </c>
      <c r="Y39" s="75">
        <v>1388004</v>
      </c>
      <c r="Z39" s="75">
        <v>9301</v>
      </c>
      <c r="AA39" s="75">
        <v>0</v>
      </c>
      <c r="AB39" s="76">
        <v>595367</v>
      </c>
      <c r="AC39" s="75">
        <v>0</v>
      </c>
      <c r="AD39" s="75">
        <v>0</v>
      </c>
      <c r="AE39" s="75">
        <f t="shared" si="9"/>
        <v>5979222</v>
      </c>
      <c r="AF39" s="75">
        <f t="shared" si="10"/>
        <v>0</v>
      </c>
      <c r="AG39" s="75">
        <f t="shared" si="11"/>
        <v>0</v>
      </c>
      <c r="AH39" s="75">
        <v>0</v>
      </c>
      <c r="AI39" s="75">
        <v>0</v>
      </c>
      <c r="AJ39" s="75">
        <v>0</v>
      </c>
      <c r="AK39" s="75">
        <v>0</v>
      </c>
      <c r="AL39" s="75">
        <v>0</v>
      </c>
      <c r="AM39" s="76">
        <v>0</v>
      </c>
      <c r="AN39" s="75">
        <f t="shared" si="12"/>
        <v>64914</v>
      </c>
      <c r="AO39" s="75">
        <f t="shared" si="13"/>
        <v>0</v>
      </c>
      <c r="AP39" s="75">
        <v>0</v>
      </c>
      <c r="AQ39" s="75">
        <v>0</v>
      </c>
      <c r="AR39" s="75">
        <v>0</v>
      </c>
      <c r="AS39" s="75">
        <v>0</v>
      </c>
      <c r="AT39" s="75">
        <f t="shared" si="14"/>
        <v>0</v>
      </c>
      <c r="AU39" s="75">
        <v>0</v>
      </c>
      <c r="AV39" s="75">
        <v>0</v>
      </c>
      <c r="AW39" s="75">
        <v>0</v>
      </c>
      <c r="AX39" s="75">
        <v>0</v>
      </c>
      <c r="AY39" s="75">
        <f t="shared" si="15"/>
        <v>64914</v>
      </c>
      <c r="AZ39" s="75">
        <v>64914</v>
      </c>
      <c r="BA39" s="75">
        <v>0</v>
      </c>
      <c r="BB39" s="75">
        <v>0</v>
      </c>
      <c r="BC39" s="75">
        <v>0</v>
      </c>
      <c r="BD39" s="76">
        <v>0</v>
      </c>
      <c r="BE39" s="75">
        <v>0</v>
      </c>
      <c r="BF39" s="75">
        <v>78990</v>
      </c>
      <c r="BG39" s="75">
        <f t="shared" si="16"/>
        <v>143904</v>
      </c>
      <c r="BH39" s="75">
        <f t="shared" si="17"/>
        <v>353394</v>
      </c>
      <c r="BI39" s="75">
        <f t="shared" si="18"/>
        <v>353394</v>
      </c>
      <c r="BJ39" s="75">
        <f t="shared" si="19"/>
        <v>0</v>
      </c>
      <c r="BK39" s="75">
        <f t="shared" si="20"/>
        <v>318994</v>
      </c>
      <c r="BL39" s="75">
        <f t="shared" si="21"/>
        <v>34400</v>
      </c>
      <c r="BM39" s="75">
        <f t="shared" si="22"/>
        <v>0</v>
      </c>
      <c r="BN39" s="75">
        <f t="shared" si="23"/>
        <v>0</v>
      </c>
      <c r="BO39" s="76">
        <f t="shared" si="24"/>
        <v>15533</v>
      </c>
      <c r="BP39" s="75">
        <f t="shared" si="25"/>
        <v>5690742</v>
      </c>
      <c r="BQ39" s="75">
        <f t="shared" si="26"/>
        <v>1865492</v>
      </c>
      <c r="BR39" s="75">
        <f t="shared" si="27"/>
        <v>202620</v>
      </c>
      <c r="BS39" s="75">
        <f t="shared" si="28"/>
        <v>956072</v>
      </c>
      <c r="BT39" s="75">
        <f t="shared" si="29"/>
        <v>697752</v>
      </c>
      <c r="BU39" s="75">
        <f t="shared" si="30"/>
        <v>9048</v>
      </c>
      <c r="BV39" s="75">
        <f t="shared" si="31"/>
        <v>1240806</v>
      </c>
      <c r="BW39" s="75">
        <f t="shared" si="32"/>
        <v>180767</v>
      </c>
      <c r="BX39" s="75">
        <f t="shared" si="33"/>
        <v>1057890</v>
      </c>
      <c r="BY39" s="75">
        <f t="shared" si="34"/>
        <v>2149</v>
      </c>
      <c r="BZ39" s="75">
        <f t="shared" si="35"/>
        <v>14616</v>
      </c>
      <c r="CA39" s="75">
        <f t="shared" si="36"/>
        <v>2569828</v>
      </c>
      <c r="CB39" s="75">
        <f t="shared" si="37"/>
        <v>1172523</v>
      </c>
      <c r="CC39" s="75">
        <f t="shared" si="38"/>
        <v>1388004</v>
      </c>
      <c r="CD39" s="75">
        <f t="shared" si="39"/>
        <v>9301</v>
      </c>
      <c r="CE39" s="75">
        <f t="shared" si="40"/>
        <v>0</v>
      </c>
      <c r="CF39" s="76">
        <f t="shared" si="41"/>
        <v>595367</v>
      </c>
      <c r="CG39" s="75">
        <f t="shared" si="42"/>
        <v>0</v>
      </c>
      <c r="CH39" s="75">
        <f t="shared" si="43"/>
        <v>78990</v>
      </c>
      <c r="CI39" s="75">
        <f t="shared" si="44"/>
        <v>6123126</v>
      </c>
    </row>
    <row r="40" spans="1:87" s="50" customFormat="1" ht="12" customHeight="1">
      <c r="A40" s="53" t="s">
        <v>321</v>
      </c>
      <c r="B40" s="54" t="s">
        <v>405</v>
      </c>
      <c r="C40" s="53" t="s">
        <v>406</v>
      </c>
      <c r="D40" s="75">
        <f aca="true" t="shared" si="45" ref="D40:D71">+SUM(E40,J40)</f>
        <v>380134</v>
      </c>
      <c r="E40" s="75">
        <f aca="true" t="shared" si="46" ref="E40:E71">+SUM(F40:I40)</f>
        <v>380134</v>
      </c>
      <c r="F40" s="75">
        <v>0</v>
      </c>
      <c r="G40" s="75">
        <v>380134</v>
      </c>
      <c r="H40" s="75">
        <v>0</v>
      </c>
      <c r="I40" s="75">
        <v>0</v>
      </c>
      <c r="J40" s="75">
        <v>0</v>
      </c>
      <c r="K40" s="76">
        <v>4531</v>
      </c>
      <c r="L40" s="75">
        <f aca="true" t="shared" si="47" ref="L40:L71">+SUM(M40,R40,V40,W40,AC40)</f>
        <v>2253968</v>
      </c>
      <c r="M40" s="75">
        <f aca="true" t="shared" si="48" ref="M40:M71">+SUM(N40:Q40)</f>
        <v>361986</v>
      </c>
      <c r="N40" s="75">
        <v>303445</v>
      </c>
      <c r="O40" s="75">
        <v>58541</v>
      </c>
      <c r="P40" s="75">
        <v>0</v>
      </c>
      <c r="Q40" s="75">
        <v>0</v>
      </c>
      <c r="R40" s="75">
        <f aca="true" t="shared" si="49" ref="R40:R71">+SUM(S40:U40)</f>
        <v>86550</v>
      </c>
      <c r="S40" s="75">
        <v>27919</v>
      </c>
      <c r="T40" s="75">
        <v>58074</v>
      </c>
      <c r="U40" s="75">
        <v>557</v>
      </c>
      <c r="V40" s="75">
        <v>0</v>
      </c>
      <c r="W40" s="75">
        <f aca="true" t="shared" si="50" ref="W40:W71">+SUM(X40:AA40)</f>
        <v>1805432</v>
      </c>
      <c r="X40" s="75">
        <v>691320</v>
      </c>
      <c r="Y40" s="75">
        <v>1003279</v>
      </c>
      <c r="Z40" s="75">
        <v>3421</v>
      </c>
      <c r="AA40" s="75">
        <v>107412</v>
      </c>
      <c r="AB40" s="76">
        <v>164977</v>
      </c>
      <c r="AC40" s="75">
        <v>0</v>
      </c>
      <c r="AD40" s="75">
        <v>462084</v>
      </c>
      <c r="AE40" s="75">
        <f aca="true" t="shared" si="51" ref="AE40:AE71">+SUM(D40,L40,AD40)</f>
        <v>3096186</v>
      </c>
      <c r="AF40" s="75">
        <f aca="true" t="shared" si="52" ref="AF40:AF71">+SUM(AG40,AL40)</f>
        <v>0</v>
      </c>
      <c r="AG40" s="75">
        <f aca="true" t="shared" si="53" ref="AG40:AG71">+SUM(AH40:AK40)</f>
        <v>0</v>
      </c>
      <c r="AH40" s="75">
        <v>0</v>
      </c>
      <c r="AI40" s="75">
        <v>0</v>
      </c>
      <c r="AJ40" s="75">
        <v>0</v>
      </c>
      <c r="AK40" s="75">
        <v>0</v>
      </c>
      <c r="AL40" s="75">
        <v>0</v>
      </c>
      <c r="AM40" s="76">
        <v>0</v>
      </c>
      <c r="AN40" s="75">
        <f aca="true" t="shared" si="54" ref="AN40:AN71">+SUM(AO40,AT40,AX40,AY40,BE40)</f>
        <v>8959</v>
      </c>
      <c r="AO40" s="75">
        <f aca="true" t="shared" si="55" ref="AO40:AO71">+SUM(AP40:AS40)</f>
        <v>0</v>
      </c>
      <c r="AP40" s="75">
        <v>0</v>
      </c>
      <c r="AQ40" s="75">
        <v>0</v>
      </c>
      <c r="AR40" s="75">
        <v>0</v>
      </c>
      <c r="AS40" s="75">
        <v>0</v>
      </c>
      <c r="AT40" s="75">
        <f aca="true" t="shared" si="56" ref="AT40:AT71">+SUM(AU40:AW40)</f>
        <v>0</v>
      </c>
      <c r="AU40" s="75">
        <v>0</v>
      </c>
      <c r="AV40" s="75">
        <v>0</v>
      </c>
      <c r="AW40" s="75">
        <v>0</v>
      </c>
      <c r="AX40" s="75">
        <v>0</v>
      </c>
      <c r="AY40" s="75">
        <f aca="true" t="shared" si="57" ref="AY40:AY71">+SUM(AZ40:BC40)</f>
        <v>8959</v>
      </c>
      <c r="AZ40" s="75">
        <v>8959</v>
      </c>
      <c r="BA40" s="75">
        <v>0</v>
      </c>
      <c r="BB40" s="75">
        <v>0</v>
      </c>
      <c r="BC40" s="75">
        <v>0</v>
      </c>
      <c r="BD40" s="76">
        <v>6833</v>
      </c>
      <c r="BE40" s="75">
        <v>0</v>
      </c>
      <c r="BF40" s="75">
        <v>22</v>
      </c>
      <c r="BG40" s="75">
        <f aca="true" t="shared" si="58" ref="BG40:BG71">+SUM(BF40,AN40,AF40)</f>
        <v>8981</v>
      </c>
      <c r="BH40" s="75">
        <f aca="true" t="shared" si="59" ref="BH40:BH69">SUM(D40,AF40)</f>
        <v>380134</v>
      </c>
      <c r="BI40" s="75">
        <f aca="true" t="shared" si="60" ref="BI40:BI69">SUM(E40,AG40)</f>
        <v>380134</v>
      </c>
      <c r="BJ40" s="75">
        <f aca="true" t="shared" si="61" ref="BJ40:BJ69">SUM(F40,AH40)</f>
        <v>0</v>
      </c>
      <c r="BK40" s="75">
        <f aca="true" t="shared" si="62" ref="BK40:BK69">SUM(G40,AI40)</f>
        <v>380134</v>
      </c>
      <c r="BL40" s="75">
        <f aca="true" t="shared" si="63" ref="BL40:BL69">SUM(H40,AJ40)</f>
        <v>0</v>
      </c>
      <c r="BM40" s="75">
        <f aca="true" t="shared" si="64" ref="BM40:BM69">SUM(I40,AK40)</f>
        <v>0</v>
      </c>
      <c r="BN40" s="75">
        <f aca="true" t="shared" si="65" ref="BN40:BN69">SUM(J40,AL40)</f>
        <v>0</v>
      </c>
      <c r="BO40" s="76">
        <f aca="true" t="shared" si="66" ref="BO40:BO69">SUM(K40,AM40)</f>
        <v>4531</v>
      </c>
      <c r="BP40" s="75">
        <f aca="true" t="shared" si="67" ref="BP40:BP69">SUM(L40,AN40)</f>
        <v>2262927</v>
      </c>
      <c r="BQ40" s="75">
        <f aca="true" t="shared" si="68" ref="BQ40:BQ69">SUM(M40,AO40)</f>
        <v>361986</v>
      </c>
      <c r="BR40" s="75">
        <f aca="true" t="shared" si="69" ref="BR40:BR69">SUM(N40,AP40)</f>
        <v>303445</v>
      </c>
      <c r="BS40" s="75">
        <f aca="true" t="shared" si="70" ref="BS40:BS69">SUM(O40,AQ40)</f>
        <v>58541</v>
      </c>
      <c r="BT40" s="75">
        <f aca="true" t="shared" si="71" ref="BT40:BT69">SUM(P40,AR40)</f>
        <v>0</v>
      </c>
      <c r="BU40" s="75">
        <f aca="true" t="shared" si="72" ref="BU40:BU69">SUM(Q40,AS40)</f>
        <v>0</v>
      </c>
      <c r="BV40" s="75">
        <f aca="true" t="shared" si="73" ref="BV40:BV69">SUM(R40,AT40)</f>
        <v>86550</v>
      </c>
      <c r="BW40" s="75">
        <f aca="true" t="shared" si="74" ref="BW40:BW69">SUM(S40,AU40)</f>
        <v>27919</v>
      </c>
      <c r="BX40" s="75">
        <f aca="true" t="shared" si="75" ref="BX40:BX69">SUM(T40,AV40)</f>
        <v>58074</v>
      </c>
      <c r="BY40" s="75">
        <f aca="true" t="shared" si="76" ref="BY40:BY69">SUM(U40,AW40)</f>
        <v>557</v>
      </c>
      <c r="BZ40" s="75">
        <f aca="true" t="shared" si="77" ref="BZ40:BZ69">SUM(V40,AX40)</f>
        <v>0</v>
      </c>
      <c r="CA40" s="75">
        <f aca="true" t="shared" si="78" ref="CA40:CA69">SUM(W40,AY40)</f>
        <v>1814391</v>
      </c>
      <c r="CB40" s="75">
        <f aca="true" t="shared" si="79" ref="CB40:CB69">SUM(X40,AZ40)</f>
        <v>700279</v>
      </c>
      <c r="CC40" s="75">
        <f aca="true" t="shared" si="80" ref="CC40:CC69">SUM(Y40,BA40)</f>
        <v>1003279</v>
      </c>
      <c r="CD40" s="75">
        <f aca="true" t="shared" si="81" ref="CD40:CD69">SUM(Z40,BB40)</f>
        <v>3421</v>
      </c>
      <c r="CE40" s="75">
        <f aca="true" t="shared" si="82" ref="CE40:CE69">SUM(AA40,BC40)</f>
        <v>107412</v>
      </c>
      <c r="CF40" s="76">
        <f aca="true" t="shared" si="83" ref="CF40:CF69">SUM(AB40,BD40)</f>
        <v>171810</v>
      </c>
      <c r="CG40" s="75">
        <f aca="true" t="shared" si="84" ref="CG40:CG69">SUM(AC40,BE40)</f>
        <v>0</v>
      </c>
      <c r="CH40" s="75">
        <f aca="true" t="shared" si="85" ref="CH40:CH69">SUM(AD40,BF40)</f>
        <v>462106</v>
      </c>
      <c r="CI40" s="75">
        <f aca="true" t="shared" si="86" ref="CI40:CI69">SUM(AE40,BG40)</f>
        <v>3105167</v>
      </c>
    </row>
    <row r="41" spans="1:87" s="50" customFormat="1" ht="12" customHeight="1">
      <c r="A41" s="53" t="s">
        <v>321</v>
      </c>
      <c r="B41" s="54" t="s">
        <v>407</v>
      </c>
      <c r="C41" s="53" t="s">
        <v>408</v>
      </c>
      <c r="D41" s="75">
        <f t="shared" si="45"/>
        <v>0</v>
      </c>
      <c r="E41" s="75">
        <f t="shared" si="46"/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6">
        <v>8210</v>
      </c>
      <c r="L41" s="75">
        <f t="shared" si="47"/>
        <v>1269215</v>
      </c>
      <c r="M41" s="75">
        <f t="shared" si="48"/>
        <v>120449</v>
      </c>
      <c r="N41" s="75">
        <v>104348</v>
      </c>
      <c r="O41" s="75">
        <v>16101</v>
      </c>
      <c r="P41" s="75">
        <v>0</v>
      </c>
      <c r="Q41" s="75">
        <v>0</v>
      </c>
      <c r="R41" s="75">
        <f t="shared" si="49"/>
        <v>20943</v>
      </c>
      <c r="S41" s="75">
        <v>11240</v>
      </c>
      <c r="T41" s="75">
        <v>9703</v>
      </c>
      <c r="U41" s="75">
        <v>0</v>
      </c>
      <c r="V41" s="75">
        <v>0</v>
      </c>
      <c r="W41" s="75">
        <f t="shared" si="50"/>
        <v>1127823</v>
      </c>
      <c r="X41" s="75">
        <v>969196</v>
      </c>
      <c r="Y41" s="75">
        <v>133651</v>
      </c>
      <c r="Z41" s="75">
        <v>0</v>
      </c>
      <c r="AA41" s="75">
        <v>24976</v>
      </c>
      <c r="AB41" s="76">
        <v>1036308</v>
      </c>
      <c r="AC41" s="75">
        <v>0</v>
      </c>
      <c r="AD41" s="75">
        <v>22036</v>
      </c>
      <c r="AE41" s="75">
        <f t="shared" si="51"/>
        <v>1291251</v>
      </c>
      <c r="AF41" s="75">
        <f t="shared" si="52"/>
        <v>0</v>
      </c>
      <c r="AG41" s="75">
        <f t="shared" si="53"/>
        <v>0</v>
      </c>
      <c r="AH41" s="75">
        <v>0</v>
      </c>
      <c r="AI41" s="75">
        <v>0</v>
      </c>
      <c r="AJ41" s="75">
        <v>0</v>
      </c>
      <c r="AK41" s="75">
        <v>0</v>
      </c>
      <c r="AL41" s="75">
        <v>0</v>
      </c>
      <c r="AM41" s="76">
        <v>0</v>
      </c>
      <c r="AN41" s="75">
        <f t="shared" si="54"/>
        <v>45745</v>
      </c>
      <c r="AO41" s="75">
        <f t="shared" si="55"/>
        <v>8866</v>
      </c>
      <c r="AP41" s="75">
        <v>8866</v>
      </c>
      <c r="AQ41" s="75">
        <v>0</v>
      </c>
      <c r="AR41" s="75">
        <v>0</v>
      </c>
      <c r="AS41" s="75">
        <v>0</v>
      </c>
      <c r="AT41" s="75">
        <f t="shared" si="56"/>
        <v>0</v>
      </c>
      <c r="AU41" s="75">
        <v>0</v>
      </c>
      <c r="AV41" s="75">
        <v>0</v>
      </c>
      <c r="AW41" s="75">
        <v>0</v>
      </c>
      <c r="AX41" s="75">
        <v>0</v>
      </c>
      <c r="AY41" s="75">
        <f t="shared" si="57"/>
        <v>36879</v>
      </c>
      <c r="AZ41" s="75">
        <v>36879</v>
      </c>
      <c r="BA41" s="75">
        <v>0</v>
      </c>
      <c r="BB41" s="75">
        <v>0</v>
      </c>
      <c r="BC41" s="75">
        <v>0</v>
      </c>
      <c r="BD41" s="76">
        <v>39190</v>
      </c>
      <c r="BE41" s="75">
        <v>0</v>
      </c>
      <c r="BF41" s="75">
        <v>0</v>
      </c>
      <c r="BG41" s="75">
        <f t="shared" si="58"/>
        <v>45745</v>
      </c>
      <c r="BH41" s="75">
        <f t="shared" si="59"/>
        <v>0</v>
      </c>
      <c r="BI41" s="75">
        <f t="shared" si="60"/>
        <v>0</v>
      </c>
      <c r="BJ41" s="75">
        <f t="shared" si="61"/>
        <v>0</v>
      </c>
      <c r="BK41" s="75">
        <f t="shared" si="62"/>
        <v>0</v>
      </c>
      <c r="BL41" s="75">
        <f t="shared" si="63"/>
        <v>0</v>
      </c>
      <c r="BM41" s="75">
        <f t="shared" si="64"/>
        <v>0</v>
      </c>
      <c r="BN41" s="75">
        <f t="shared" si="65"/>
        <v>0</v>
      </c>
      <c r="BO41" s="76">
        <f t="shared" si="66"/>
        <v>8210</v>
      </c>
      <c r="BP41" s="75">
        <f t="shared" si="67"/>
        <v>1314960</v>
      </c>
      <c r="BQ41" s="75">
        <f t="shared" si="68"/>
        <v>129315</v>
      </c>
      <c r="BR41" s="75">
        <f t="shared" si="69"/>
        <v>113214</v>
      </c>
      <c r="BS41" s="75">
        <f t="shared" si="70"/>
        <v>16101</v>
      </c>
      <c r="BT41" s="75">
        <f t="shared" si="71"/>
        <v>0</v>
      </c>
      <c r="BU41" s="75">
        <f t="shared" si="72"/>
        <v>0</v>
      </c>
      <c r="BV41" s="75">
        <f t="shared" si="73"/>
        <v>20943</v>
      </c>
      <c r="BW41" s="75">
        <f t="shared" si="74"/>
        <v>11240</v>
      </c>
      <c r="BX41" s="75">
        <f t="shared" si="75"/>
        <v>9703</v>
      </c>
      <c r="BY41" s="75">
        <f t="shared" si="76"/>
        <v>0</v>
      </c>
      <c r="BZ41" s="75">
        <f t="shared" si="77"/>
        <v>0</v>
      </c>
      <c r="CA41" s="75">
        <f t="shared" si="78"/>
        <v>1164702</v>
      </c>
      <c r="CB41" s="75">
        <f t="shared" si="79"/>
        <v>1006075</v>
      </c>
      <c r="CC41" s="75">
        <f t="shared" si="80"/>
        <v>133651</v>
      </c>
      <c r="CD41" s="75">
        <f t="shared" si="81"/>
        <v>0</v>
      </c>
      <c r="CE41" s="75">
        <f t="shared" si="82"/>
        <v>24976</v>
      </c>
      <c r="CF41" s="76">
        <f t="shared" si="83"/>
        <v>1075498</v>
      </c>
      <c r="CG41" s="75">
        <f t="shared" si="84"/>
        <v>0</v>
      </c>
      <c r="CH41" s="75">
        <f t="shared" si="85"/>
        <v>22036</v>
      </c>
      <c r="CI41" s="75">
        <f t="shared" si="86"/>
        <v>1336996</v>
      </c>
    </row>
    <row r="42" spans="1:87" s="50" customFormat="1" ht="12" customHeight="1">
      <c r="A42" s="53" t="s">
        <v>321</v>
      </c>
      <c r="B42" s="54" t="s">
        <v>409</v>
      </c>
      <c r="C42" s="53" t="s">
        <v>410</v>
      </c>
      <c r="D42" s="75">
        <f t="shared" si="45"/>
        <v>0</v>
      </c>
      <c r="E42" s="75">
        <f t="shared" si="46"/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6">
        <v>7769</v>
      </c>
      <c r="L42" s="75">
        <f t="shared" si="47"/>
        <v>2224230</v>
      </c>
      <c r="M42" s="75">
        <f t="shared" si="48"/>
        <v>242583</v>
      </c>
      <c r="N42" s="75">
        <v>152737</v>
      </c>
      <c r="O42" s="75">
        <v>0</v>
      </c>
      <c r="P42" s="75">
        <v>89846</v>
      </c>
      <c r="Q42" s="75">
        <v>0</v>
      </c>
      <c r="R42" s="75">
        <f t="shared" si="49"/>
        <v>499049</v>
      </c>
      <c r="S42" s="75">
        <v>0</v>
      </c>
      <c r="T42" s="75">
        <v>499049</v>
      </c>
      <c r="U42" s="75">
        <v>0</v>
      </c>
      <c r="V42" s="75">
        <v>0</v>
      </c>
      <c r="W42" s="75">
        <f t="shared" si="50"/>
        <v>1482598</v>
      </c>
      <c r="X42" s="75">
        <v>1304799</v>
      </c>
      <c r="Y42" s="75">
        <v>0</v>
      </c>
      <c r="Z42" s="75">
        <v>0</v>
      </c>
      <c r="AA42" s="75">
        <v>177799</v>
      </c>
      <c r="AB42" s="76">
        <v>278443</v>
      </c>
      <c r="AC42" s="75">
        <v>0</v>
      </c>
      <c r="AD42" s="75">
        <v>0</v>
      </c>
      <c r="AE42" s="75">
        <f t="shared" si="51"/>
        <v>2224230</v>
      </c>
      <c r="AF42" s="75">
        <f t="shared" si="52"/>
        <v>0</v>
      </c>
      <c r="AG42" s="75">
        <f t="shared" si="53"/>
        <v>0</v>
      </c>
      <c r="AH42" s="75">
        <v>0</v>
      </c>
      <c r="AI42" s="75">
        <v>0</v>
      </c>
      <c r="AJ42" s="75">
        <v>0</v>
      </c>
      <c r="AK42" s="75">
        <v>0</v>
      </c>
      <c r="AL42" s="75">
        <v>0</v>
      </c>
      <c r="AM42" s="76">
        <v>0</v>
      </c>
      <c r="AN42" s="75">
        <f t="shared" si="54"/>
        <v>143032</v>
      </c>
      <c r="AO42" s="75">
        <f t="shared" si="55"/>
        <v>53907</v>
      </c>
      <c r="AP42" s="75">
        <v>17969</v>
      </c>
      <c r="AQ42" s="75">
        <v>0</v>
      </c>
      <c r="AR42" s="75">
        <v>35938</v>
      </c>
      <c r="AS42" s="75">
        <v>0</v>
      </c>
      <c r="AT42" s="75">
        <f t="shared" si="56"/>
        <v>32524</v>
      </c>
      <c r="AU42" s="75">
        <v>0</v>
      </c>
      <c r="AV42" s="75">
        <v>32524</v>
      </c>
      <c r="AW42" s="75">
        <v>0</v>
      </c>
      <c r="AX42" s="75">
        <v>0</v>
      </c>
      <c r="AY42" s="75">
        <f t="shared" si="57"/>
        <v>56601</v>
      </c>
      <c r="AZ42" s="75">
        <v>40067</v>
      </c>
      <c r="BA42" s="75">
        <v>0</v>
      </c>
      <c r="BB42" s="75">
        <v>0</v>
      </c>
      <c r="BC42" s="75">
        <v>16534</v>
      </c>
      <c r="BD42" s="76">
        <v>0</v>
      </c>
      <c r="BE42" s="75">
        <v>0</v>
      </c>
      <c r="BF42" s="75">
        <v>0</v>
      </c>
      <c r="BG42" s="75">
        <f t="shared" si="58"/>
        <v>143032</v>
      </c>
      <c r="BH42" s="75">
        <f t="shared" si="59"/>
        <v>0</v>
      </c>
      <c r="BI42" s="75">
        <f t="shared" si="60"/>
        <v>0</v>
      </c>
      <c r="BJ42" s="75">
        <f t="shared" si="61"/>
        <v>0</v>
      </c>
      <c r="BK42" s="75">
        <f t="shared" si="62"/>
        <v>0</v>
      </c>
      <c r="BL42" s="75">
        <f t="shared" si="63"/>
        <v>0</v>
      </c>
      <c r="BM42" s="75">
        <f t="shared" si="64"/>
        <v>0</v>
      </c>
      <c r="BN42" s="75">
        <f t="shared" si="65"/>
        <v>0</v>
      </c>
      <c r="BO42" s="76">
        <f t="shared" si="66"/>
        <v>7769</v>
      </c>
      <c r="BP42" s="75">
        <f t="shared" si="67"/>
        <v>2367262</v>
      </c>
      <c r="BQ42" s="75">
        <f t="shared" si="68"/>
        <v>296490</v>
      </c>
      <c r="BR42" s="75">
        <f t="shared" si="69"/>
        <v>170706</v>
      </c>
      <c r="BS42" s="75">
        <f t="shared" si="70"/>
        <v>0</v>
      </c>
      <c r="BT42" s="75">
        <f t="shared" si="71"/>
        <v>125784</v>
      </c>
      <c r="BU42" s="75">
        <f t="shared" si="72"/>
        <v>0</v>
      </c>
      <c r="BV42" s="75">
        <f t="shared" si="73"/>
        <v>531573</v>
      </c>
      <c r="BW42" s="75">
        <f t="shared" si="74"/>
        <v>0</v>
      </c>
      <c r="BX42" s="75">
        <f t="shared" si="75"/>
        <v>531573</v>
      </c>
      <c r="BY42" s="75">
        <f t="shared" si="76"/>
        <v>0</v>
      </c>
      <c r="BZ42" s="75">
        <f t="shared" si="77"/>
        <v>0</v>
      </c>
      <c r="CA42" s="75">
        <f t="shared" si="78"/>
        <v>1539199</v>
      </c>
      <c r="CB42" s="75">
        <f t="shared" si="79"/>
        <v>1344866</v>
      </c>
      <c r="CC42" s="75">
        <f t="shared" si="80"/>
        <v>0</v>
      </c>
      <c r="CD42" s="75">
        <f t="shared" si="81"/>
        <v>0</v>
      </c>
      <c r="CE42" s="75">
        <f t="shared" si="82"/>
        <v>194333</v>
      </c>
      <c r="CF42" s="76">
        <f t="shared" si="83"/>
        <v>278443</v>
      </c>
      <c r="CG42" s="75">
        <f t="shared" si="84"/>
        <v>0</v>
      </c>
      <c r="CH42" s="75">
        <f t="shared" si="85"/>
        <v>0</v>
      </c>
      <c r="CI42" s="75">
        <f t="shared" si="86"/>
        <v>2367262</v>
      </c>
    </row>
    <row r="43" spans="1:87" s="50" customFormat="1" ht="12" customHeight="1">
      <c r="A43" s="53" t="s">
        <v>321</v>
      </c>
      <c r="B43" s="54" t="s">
        <v>411</v>
      </c>
      <c r="C43" s="53" t="s">
        <v>412</v>
      </c>
      <c r="D43" s="75">
        <f t="shared" si="45"/>
        <v>5917</v>
      </c>
      <c r="E43" s="75">
        <f t="shared" si="46"/>
        <v>0</v>
      </c>
      <c r="F43" s="75">
        <v>0</v>
      </c>
      <c r="G43" s="75">
        <v>0</v>
      </c>
      <c r="H43" s="75">
        <v>0</v>
      </c>
      <c r="I43" s="75">
        <v>0</v>
      </c>
      <c r="J43" s="75">
        <v>5917</v>
      </c>
      <c r="K43" s="76">
        <v>7214</v>
      </c>
      <c r="L43" s="75">
        <f t="shared" si="47"/>
        <v>2651528</v>
      </c>
      <c r="M43" s="75">
        <f t="shared" si="48"/>
        <v>250871</v>
      </c>
      <c r="N43" s="75">
        <v>175415</v>
      </c>
      <c r="O43" s="75">
        <v>72680</v>
      </c>
      <c r="P43" s="75">
        <v>2776</v>
      </c>
      <c r="Q43" s="75">
        <v>0</v>
      </c>
      <c r="R43" s="75">
        <f t="shared" si="49"/>
        <v>1244875</v>
      </c>
      <c r="S43" s="75">
        <v>13923</v>
      </c>
      <c r="T43" s="75">
        <v>1230952</v>
      </c>
      <c r="U43" s="75">
        <v>0</v>
      </c>
      <c r="V43" s="75">
        <v>0</v>
      </c>
      <c r="W43" s="75">
        <f t="shared" si="50"/>
        <v>1154498</v>
      </c>
      <c r="X43" s="75">
        <v>782033</v>
      </c>
      <c r="Y43" s="75">
        <v>372465</v>
      </c>
      <c r="Z43" s="75">
        <v>0</v>
      </c>
      <c r="AA43" s="75">
        <v>0</v>
      </c>
      <c r="AB43" s="76">
        <v>257924</v>
      </c>
      <c r="AC43" s="75">
        <v>1284</v>
      </c>
      <c r="AD43" s="75">
        <v>0</v>
      </c>
      <c r="AE43" s="75">
        <f t="shared" si="51"/>
        <v>2657445</v>
      </c>
      <c r="AF43" s="75">
        <f t="shared" si="52"/>
        <v>0</v>
      </c>
      <c r="AG43" s="75">
        <f t="shared" si="53"/>
        <v>0</v>
      </c>
      <c r="AH43" s="75">
        <v>0</v>
      </c>
      <c r="AI43" s="75">
        <v>0</v>
      </c>
      <c r="AJ43" s="75">
        <v>0</v>
      </c>
      <c r="AK43" s="75">
        <v>0</v>
      </c>
      <c r="AL43" s="75">
        <v>0</v>
      </c>
      <c r="AM43" s="76">
        <v>0</v>
      </c>
      <c r="AN43" s="75">
        <f t="shared" si="54"/>
        <v>30633</v>
      </c>
      <c r="AO43" s="75">
        <f t="shared" si="55"/>
        <v>7785</v>
      </c>
      <c r="AP43" s="75">
        <v>7785</v>
      </c>
      <c r="AQ43" s="75">
        <v>0</v>
      </c>
      <c r="AR43" s="75">
        <v>0</v>
      </c>
      <c r="AS43" s="75">
        <v>0</v>
      </c>
      <c r="AT43" s="75">
        <f t="shared" si="56"/>
        <v>6653</v>
      </c>
      <c r="AU43" s="75">
        <v>0</v>
      </c>
      <c r="AV43" s="75">
        <v>6653</v>
      </c>
      <c r="AW43" s="75">
        <v>0</v>
      </c>
      <c r="AX43" s="75">
        <v>0</v>
      </c>
      <c r="AY43" s="75">
        <f t="shared" si="57"/>
        <v>16195</v>
      </c>
      <c r="AZ43" s="75">
        <v>2335</v>
      </c>
      <c r="BA43" s="75">
        <v>13860</v>
      </c>
      <c r="BB43" s="75">
        <v>0</v>
      </c>
      <c r="BC43" s="75">
        <v>0</v>
      </c>
      <c r="BD43" s="76">
        <v>0</v>
      </c>
      <c r="BE43" s="75">
        <v>0</v>
      </c>
      <c r="BF43" s="75">
        <v>0</v>
      </c>
      <c r="BG43" s="75">
        <f t="shared" si="58"/>
        <v>30633</v>
      </c>
      <c r="BH43" s="75">
        <f t="shared" si="59"/>
        <v>5917</v>
      </c>
      <c r="BI43" s="75">
        <f t="shared" si="60"/>
        <v>0</v>
      </c>
      <c r="BJ43" s="75">
        <f t="shared" si="61"/>
        <v>0</v>
      </c>
      <c r="BK43" s="75">
        <f t="shared" si="62"/>
        <v>0</v>
      </c>
      <c r="BL43" s="75">
        <f t="shared" si="63"/>
        <v>0</v>
      </c>
      <c r="BM43" s="75">
        <f t="shared" si="64"/>
        <v>0</v>
      </c>
      <c r="BN43" s="75">
        <f t="shared" si="65"/>
        <v>5917</v>
      </c>
      <c r="BO43" s="76">
        <f t="shared" si="66"/>
        <v>7214</v>
      </c>
      <c r="BP43" s="75">
        <f t="shared" si="67"/>
        <v>2682161</v>
      </c>
      <c r="BQ43" s="75">
        <f t="shared" si="68"/>
        <v>258656</v>
      </c>
      <c r="BR43" s="75">
        <f t="shared" si="69"/>
        <v>183200</v>
      </c>
      <c r="BS43" s="75">
        <f t="shared" si="70"/>
        <v>72680</v>
      </c>
      <c r="BT43" s="75">
        <f t="shared" si="71"/>
        <v>2776</v>
      </c>
      <c r="BU43" s="75">
        <f t="shared" si="72"/>
        <v>0</v>
      </c>
      <c r="BV43" s="75">
        <f t="shared" si="73"/>
        <v>1251528</v>
      </c>
      <c r="BW43" s="75">
        <f t="shared" si="74"/>
        <v>13923</v>
      </c>
      <c r="BX43" s="75">
        <f t="shared" si="75"/>
        <v>1237605</v>
      </c>
      <c r="BY43" s="75">
        <f t="shared" si="76"/>
        <v>0</v>
      </c>
      <c r="BZ43" s="75">
        <f t="shared" si="77"/>
        <v>0</v>
      </c>
      <c r="CA43" s="75">
        <f t="shared" si="78"/>
        <v>1170693</v>
      </c>
      <c r="CB43" s="75">
        <f t="shared" si="79"/>
        <v>784368</v>
      </c>
      <c r="CC43" s="75">
        <f t="shared" si="80"/>
        <v>386325</v>
      </c>
      <c r="CD43" s="75">
        <f t="shared" si="81"/>
        <v>0</v>
      </c>
      <c r="CE43" s="75">
        <f t="shared" si="82"/>
        <v>0</v>
      </c>
      <c r="CF43" s="76">
        <f t="shared" si="83"/>
        <v>257924</v>
      </c>
      <c r="CG43" s="75">
        <f t="shared" si="84"/>
        <v>1284</v>
      </c>
      <c r="CH43" s="75">
        <f t="shared" si="85"/>
        <v>0</v>
      </c>
      <c r="CI43" s="75">
        <f t="shared" si="86"/>
        <v>2688078</v>
      </c>
    </row>
    <row r="44" spans="1:87" s="50" customFormat="1" ht="12" customHeight="1">
      <c r="A44" s="53" t="s">
        <v>321</v>
      </c>
      <c r="B44" s="54" t="s">
        <v>413</v>
      </c>
      <c r="C44" s="53" t="s">
        <v>414</v>
      </c>
      <c r="D44" s="75">
        <f t="shared" si="45"/>
        <v>0</v>
      </c>
      <c r="E44" s="75">
        <f t="shared" si="46"/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6">
        <v>5112</v>
      </c>
      <c r="L44" s="75">
        <f t="shared" si="47"/>
        <v>2011626</v>
      </c>
      <c r="M44" s="75">
        <f t="shared" si="48"/>
        <v>426045</v>
      </c>
      <c r="N44" s="75">
        <v>213022</v>
      </c>
      <c r="O44" s="75">
        <v>110772</v>
      </c>
      <c r="P44" s="75">
        <v>102251</v>
      </c>
      <c r="Q44" s="75">
        <v>0</v>
      </c>
      <c r="R44" s="75">
        <f t="shared" si="49"/>
        <v>446461</v>
      </c>
      <c r="S44" s="75">
        <v>6669</v>
      </c>
      <c r="T44" s="75">
        <v>439792</v>
      </c>
      <c r="U44" s="75">
        <v>0</v>
      </c>
      <c r="V44" s="75">
        <v>6143</v>
      </c>
      <c r="W44" s="75">
        <f t="shared" si="50"/>
        <v>1132977</v>
      </c>
      <c r="X44" s="75">
        <v>657556</v>
      </c>
      <c r="Y44" s="75">
        <v>382912</v>
      </c>
      <c r="Z44" s="75">
        <v>79508</v>
      </c>
      <c r="AA44" s="75">
        <v>13001</v>
      </c>
      <c r="AB44" s="76">
        <v>184683</v>
      </c>
      <c r="AC44" s="75">
        <v>0</v>
      </c>
      <c r="AD44" s="75">
        <v>212542</v>
      </c>
      <c r="AE44" s="75">
        <f t="shared" si="51"/>
        <v>2224168</v>
      </c>
      <c r="AF44" s="75">
        <f t="shared" si="52"/>
        <v>0</v>
      </c>
      <c r="AG44" s="75">
        <f t="shared" si="53"/>
        <v>0</v>
      </c>
      <c r="AH44" s="75">
        <v>0</v>
      </c>
      <c r="AI44" s="75">
        <v>0</v>
      </c>
      <c r="AJ44" s="75">
        <v>0</v>
      </c>
      <c r="AK44" s="75">
        <v>0</v>
      </c>
      <c r="AL44" s="75">
        <v>0</v>
      </c>
      <c r="AM44" s="76">
        <v>0</v>
      </c>
      <c r="AN44" s="75">
        <f t="shared" si="54"/>
        <v>51610</v>
      </c>
      <c r="AO44" s="75">
        <f t="shared" si="55"/>
        <v>34084</v>
      </c>
      <c r="AP44" s="75">
        <v>8521</v>
      </c>
      <c r="AQ44" s="75">
        <v>25563</v>
      </c>
      <c r="AR44" s="75">
        <v>0</v>
      </c>
      <c r="AS44" s="75">
        <v>0</v>
      </c>
      <c r="AT44" s="75">
        <f t="shared" si="56"/>
        <v>12471</v>
      </c>
      <c r="AU44" s="75">
        <v>722</v>
      </c>
      <c r="AV44" s="75">
        <v>11749</v>
      </c>
      <c r="AW44" s="75">
        <v>0</v>
      </c>
      <c r="AX44" s="75">
        <v>0</v>
      </c>
      <c r="AY44" s="75">
        <f t="shared" si="57"/>
        <v>5055</v>
      </c>
      <c r="AZ44" s="75">
        <v>0</v>
      </c>
      <c r="BA44" s="75">
        <v>5055</v>
      </c>
      <c r="BB44" s="75">
        <v>0</v>
      </c>
      <c r="BC44" s="75">
        <v>0</v>
      </c>
      <c r="BD44" s="76">
        <v>0</v>
      </c>
      <c r="BE44" s="75">
        <v>0</v>
      </c>
      <c r="BF44" s="75">
        <v>161</v>
      </c>
      <c r="BG44" s="75">
        <f t="shared" si="58"/>
        <v>51771</v>
      </c>
      <c r="BH44" s="75">
        <f t="shared" si="59"/>
        <v>0</v>
      </c>
      <c r="BI44" s="75">
        <f t="shared" si="60"/>
        <v>0</v>
      </c>
      <c r="BJ44" s="75">
        <f t="shared" si="61"/>
        <v>0</v>
      </c>
      <c r="BK44" s="75">
        <f t="shared" si="62"/>
        <v>0</v>
      </c>
      <c r="BL44" s="75">
        <f t="shared" si="63"/>
        <v>0</v>
      </c>
      <c r="BM44" s="75">
        <f t="shared" si="64"/>
        <v>0</v>
      </c>
      <c r="BN44" s="75">
        <f t="shared" si="65"/>
        <v>0</v>
      </c>
      <c r="BO44" s="76">
        <f t="shared" si="66"/>
        <v>5112</v>
      </c>
      <c r="BP44" s="75">
        <f t="shared" si="67"/>
        <v>2063236</v>
      </c>
      <c r="BQ44" s="75">
        <f t="shared" si="68"/>
        <v>460129</v>
      </c>
      <c r="BR44" s="75">
        <f t="shared" si="69"/>
        <v>221543</v>
      </c>
      <c r="BS44" s="75">
        <f t="shared" si="70"/>
        <v>136335</v>
      </c>
      <c r="BT44" s="75">
        <f t="shared" si="71"/>
        <v>102251</v>
      </c>
      <c r="BU44" s="75">
        <f t="shared" si="72"/>
        <v>0</v>
      </c>
      <c r="BV44" s="75">
        <f t="shared" si="73"/>
        <v>458932</v>
      </c>
      <c r="BW44" s="75">
        <f t="shared" si="74"/>
        <v>7391</v>
      </c>
      <c r="BX44" s="75">
        <f t="shared" si="75"/>
        <v>451541</v>
      </c>
      <c r="BY44" s="75">
        <f t="shared" si="76"/>
        <v>0</v>
      </c>
      <c r="BZ44" s="75">
        <f t="shared" si="77"/>
        <v>6143</v>
      </c>
      <c r="CA44" s="75">
        <f t="shared" si="78"/>
        <v>1138032</v>
      </c>
      <c r="CB44" s="75">
        <f t="shared" si="79"/>
        <v>657556</v>
      </c>
      <c r="CC44" s="75">
        <f t="shared" si="80"/>
        <v>387967</v>
      </c>
      <c r="CD44" s="75">
        <f t="shared" si="81"/>
        <v>79508</v>
      </c>
      <c r="CE44" s="75">
        <f t="shared" si="82"/>
        <v>13001</v>
      </c>
      <c r="CF44" s="76">
        <f t="shared" si="83"/>
        <v>184683</v>
      </c>
      <c r="CG44" s="75">
        <f t="shared" si="84"/>
        <v>0</v>
      </c>
      <c r="CH44" s="75">
        <f t="shared" si="85"/>
        <v>212703</v>
      </c>
      <c r="CI44" s="75">
        <f t="shared" si="86"/>
        <v>2275939</v>
      </c>
    </row>
    <row r="45" spans="1:87" s="50" customFormat="1" ht="12" customHeight="1">
      <c r="A45" s="53" t="s">
        <v>321</v>
      </c>
      <c r="B45" s="54" t="s">
        <v>415</v>
      </c>
      <c r="C45" s="53" t="s">
        <v>416</v>
      </c>
      <c r="D45" s="75">
        <f t="shared" si="45"/>
        <v>830</v>
      </c>
      <c r="E45" s="75">
        <f t="shared" si="46"/>
        <v>0</v>
      </c>
      <c r="F45" s="75">
        <v>0</v>
      </c>
      <c r="G45" s="75">
        <v>0</v>
      </c>
      <c r="H45" s="75">
        <v>0</v>
      </c>
      <c r="I45" s="75">
        <v>0</v>
      </c>
      <c r="J45" s="75">
        <v>830</v>
      </c>
      <c r="K45" s="76">
        <v>2450</v>
      </c>
      <c r="L45" s="75">
        <f t="shared" si="47"/>
        <v>594745</v>
      </c>
      <c r="M45" s="75">
        <f t="shared" si="48"/>
        <v>120255</v>
      </c>
      <c r="N45" s="75">
        <v>75515</v>
      </c>
      <c r="O45" s="75">
        <v>8545</v>
      </c>
      <c r="P45" s="75">
        <v>36195</v>
      </c>
      <c r="Q45" s="75">
        <v>0</v>
      </c>
      <c r="R45" s="75">
        <f t="shared" si="49"/>
        <v>32378</v>
      </c>
      <c r="S45" s="75">
        <v>6305</v>
      </c>
      <c r="T45" s="75">
        <v>26073</v>
      </c>
      <c r="U45" s="75">
        <v>0</v>
      </c>
      <c r="V45" s="75">
        <v>0</v>
      </c>
      <c r="W45" s="75">
        <f t="shared" si="50"/>
        <v>440354</v>
      </c>
      <c r="X45" s="75">
        <v>321663</v>
      </c>
      <c r="Y45" s="75">
        <v>107974</v>
      </c>
      <c r="Z45" s="75">
        <v>3111</v>
      </c>
      <c r="AA45" s="75">
        <v>7606</v>
      </c>
      <c r="AB45" s="76">
        <v>372362</v>
      </c>
      <c r="AC45" s="75">
        <v>1758</v>
      </c>
      <c r="AD45" s="75">
        <v>24646</v>
      </c>
      <c r="AE45" s="75">
        <f t="shared" si="51"/>
        <v>620221</v>
      </c>
      <c r="AF45" s="75">
        <f t="shared" si="52"/>
        <v>0</v>
      </c>
      <c r="AG45" s="75">
        <f t="shared" si="53"/>
        <v>0</v>
      </c>
      <c r="AH45" s="75">
        <v>0</v>
      </c>
      <c r="AI45" s="75">
        <v>0</v>
      </c>
      <c r="AJ45" s="75">
        <v>0</v>
      </c>
      <c r="AK45" s="75">
        <v>0</v>
      </c>
      <c r="AL45" s="75">
        <v>0</v>
      </c>
      <c r="AM45" s="76">
        <v>0</v>
      </c>
      <c r="AN45" s="75">
        <f t="shared" si="54"/>
        <v>17422</v>
      </c>
      <c r="AO45" s="75">
        <f t="shared" si="55"/>
        <v>4273</v>
      </c>
      <c r="AP45" s="75">
        <v>4273</v>
      </c>
      <c r="AQ45" s="75">
        <v>0</v>
      </c>
      <c r="AR45" s="75">
        <v>0</v>
      </c>
      <c r="AS45" s="75">
        <v>0</v>
      </c>
      <c r="AT45" s="75">
        <f t="shared" si="56"/>
        <v>1902</v>
      </c>
      <c r="AU45" s="75">
        <v>0</v>
      </c>
      <c r="AV45" s="75">
        <v>1902</v>
      </c>
      <c r="AW45" s="75">
        <v>0</v>
      </c>
      <c r="AX45" s="75">
        <v>0</v>
      </c>
      <c r="AY45" s="75">
        <f t="shared" si="57"/>
        <v>11247</v>
      </c>
      <c r="AZ45" s="75">
        <v>9797</v>
      </c>
      <c r="BA45" s="75">
        <v>0</v>
      </c>
      <c r="BB45" s="75">
        <v>0</v>
      </c>
      <c r="BC45" s="75">
        <v>1450</v>
      </c>
      <c r="BD45" s="76">
        <v>0</v>
      </c>
      <c r="BE45" s="75">
        <v>0</v>
      </c>
      <c r="BF45" s="75">
        <v>996</v>
      </c>
      <c r="BG45" s="75">
        <f t="shared" si="58"/>
        <v>18418</v>
      </c>
      <c r="BH45" s="75">
        <f t="shared" si="59"/>
        <v>830</v>
      </c>
      <c r="BI45" s="75">
        <f t="shared" si="60"/>
        <v>0</v>
      </c>
      <c r="BJ45" s="75">
        <f t="shared" si="61"/>
        <v>0</v>
      </c>
      <c r="BK45" s="75">
        <f t="shared" si="62"/>
        <v>0</v>
      </c>
      <c r="BL45" s="75">
        <f t="shared" si="63"/>
        <v>0</v>
      </c>
      <c r="BM45" s="75">
        <f t="shared" si="64"/>
        <v>0</v>
      </c>
      <c r="BN45" s="75">
        <f t="shared" si="65"/>
        <v>830</v>
      </c>
      <c r="BO45" s="76">
        <f t="shared" si="66"/>
        <v>2450</v>
      </c>
      <c r="BP45" s="75">
        <f t="shared" si="67"/>
        <v>612167</v>
      </c>
      <c r="BQ45" s="75">
        <f t="shared" si="68"/>
        <v>124528</v>
      </c>
      <c r="BR45" s="75">
        <f t="shared" si="69"/>
        <v>79788</v>
      </c>
      <c r="BS45" s="75">
        <f t="shared" si="70"/>
        <v>8545</v>
      </c>
      <c r="BT45" s="75">
        <f t="shared" si="71"/>
        <v>36195</v>
      </c>
      <c r="BU45" s="75">
        <f t="shared" si="72"/>
        <v>0</v>
      </c>
      <c r="BV45" s="75">
        <f t="shared" si="73"/>
        <v>34280</v>
      </c>
      <c r="BW45" s="75">
        <f t="shared" si="74"/>
        <v>6305</v>
      </c>
      <c r="BX45" s="75">
        <f t="shared" si="75"/>
        <v>27975</v>
      </c>
      <c r="BY45" s="75">
        <f t="shared" si="76"/>
        <v>0</v>
      </c>
      <c r="BZ45" s="75">
        <f t="shared" si="77"/>
        <v>0</v>
      </c>
      <c r="CA45" s="75">
        <f t="shared" si="78"/>
        <v>451601</v>
      </c>
      <c r="CB45" s="75">
        <f t="shared" si="79"/>
        <v>331460</v>
      </c>
      <c r="CC45" s="75">
        <f t="shared" si="80"/>
        <v>107974</v>
      </c>
      <c r="CD45" s="75">
        <f t="shared" si="81"/>
        <v>3111</v>
      </c>
      <c r="CE45" s="75">
        <f t="shared" si="82"/>
        <v>9056</v>
      </c>
      <c r="CF45" s="76">
        <f t="shared" si="83"/>
        <v>372362</v>
      </c>
      <c r="CG45" s="75">
        <f t="shared" si="84"/>
        <v>1758</v>
      </c>
      <c r="CH45" s="75">
        <f t="shared" si="85"/>
        <v>25642</v>
      </c>
      <c r="CI45" s="75">
        <f t="shared" si="86"/>
        <v>638639</v>
      </c>
    </row>
    <row r="46" spans="1:87" s="50" customFormat="1" ht="12" customHeight="1">
      <c r="A46" s="53" t="s">
        <v>321</v>
      </c>
      <c r="B46" s="54" t="s">
        <v>417</v>
      </c>
      <c r="C46" s="53" t="s">
        <v>418</v>
      </c>
      <c r="D46" s="75">
        <f t="shared" si="45"/>
        <v>0</v>
      </c>
      <c r="E46" s="75">
        <f t="shared" si="46"/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6">
        <v>2626</v>
      </c>
      <c r="L46" s="75">
        <f t="shared" si="47"/>
        <v>576841</v>
      </c>
      <c r="M46" s="75">
        <f t="shared" si="48"/>
        <v>73446</v>
      </c>
      <c r="N46" s="75">
        <v>66101</v>
      </c>
      <c r="O46" s="75">
        <v>0</v>
      </c>
      <c r="P46" s="75">
        <v>7345</v>
      </c>
      <c r="Q46" s="75">
        <v>0</v>
      </c>
      <c r="R46" s="75">
        <f t="shared" si="49"/>
        <v>43111</v>
      </c>
      <c r="S46" s="75">
        <v>0</v>
      </c>
      <c r="T46" s="75">
        <v>43099</v>
      </c>
      <c r="U46" s="75">
        <v>12</v>
      </c>
      <c r="V46" s="75">
        <v>0</v>
      </c>
      <c r="W46" s="75">
        <f t="shared" si="50"/>
        <v>460284</v>
      </c>
      <c r="X46" s="75">
        <v>317293</v>
      </c>
      <c r="Y46" s="75">
        <v>99332</v>
      </c>
      <c r="Z46" s="75">
        <v>0</v>
      </c>
      <c r="AA46" s="75">
        <v>43659</v>
      </c>
      <c r="AB46" s="76">
        <v>321671</v>
      </c>
      <c r="AC46" s="75">
        <v>0</v>
      </c>
      <c r="AD46" s="75">
        <v>27293</v>
      </c>
      <c r="AE46" s="75">
        <f t="shared" si="51"/>
        <v>604134</v>
      </c>
      <c r="AF46" s="75">
        <f t="shared" si="52"/>
        <v>0</v>
      </c>
      <c r="AG46" s="75">
        <f t="shared" si="53"/>
        <v>0</v>
      </c>
      <c r="AH46" s="75">
        <v>0</v>
      </c>
      <c r="AI46" s="75">
        <v>0</v>
      </c>
      <c r="AJ46" s="75">
        <v>0</v>
      </c>
      <c r="AK46" s="75">
        <v>0</v>
      </c>
      <c r="AL46" s="75">
        <v>0</v>
      </c>
      <c r="AM46" s="76">
        <v>0</v>
      </c>
      <c r="AN46" s="75">
        <f t="shared" si="54"/>
        <v>21624</v>
      </c>
      <c r="AO46" s="75">
        <f t="shared" si="55"/>
        <v>7345</v>
      </c>
      <c r="AP46" s="75">
        <v>7345</v>
      </c>
      <c r="AQ46" s="75">
        <v>0</v>
      </c>
      <c r="AR46" s="75">
        <v>0</v>
      </c>
      <c r="AS46" s="75">
        <v>0</v>
      </c>
      <c r="AT46" s="75">
        <f t="shared" si="56"/>
        <v>0</v>
      </c>
      <c r="AU46" s="75">
        <v>0</v>
      </c>
      <c r="AV46" s="75">
        <v>0</v>
      </c>
      <c r="AW46" s="75">
        <v>0</v>
      </c>
      <c r="AX46" s="75">
        <v>0</v>
      </c>
      <c r="AY46" s="75">
        <f t="shared" si="57"/>
        <v>14279</v>
      </c>
      <c r="AZ46" s="75">
        <v>10874</v>
      </c>
      <c r="BA46" s="75">
        <v>3155</v>
      </c>
      <c r="BB46" s="75">
        <v>0</v>
      </c>
      <c r="BC46" s="75">
        <v>250</v>
      </c>
      <c r="BD46" s="76">
        <v>0</v>
      </c>
      <c r="BE46" s="75">
        <v>0</v>
      </c>
      <c r="BF46" s="75">
        <v>3</v>
      </c>
      <c r="BG46" s="75">
        <f t="shared" si="58"/>
        <v>21627</v>
      </c>
      <c r="BH46" s="75">
        <f t="shared" si="59"/>
        <v>0</v>
      </c>
      <c r="BI46" s="75">
        <f t="shared" si="60"/>
        <v>0</v>
      </c>
      <c r="BJ46" s="75">
        <f t="shared" si="61"/>
        <v>0</v>
      </c>
      <c r="BK46" s="75">
        <f t="shared" si="62"/>
        <v>0</v>
      </c>
      <c r="BL46" s="75">
        <f t="shared" si="63"/>
        <v>0</v>
      </c>
      <c r="BM46" s="75">
        <f t="shared" si="64"/>
        <v>0</v>
      </c>
      <c r="BN46" s="75">
        <f t="shared" si="65"/>
        <v>0</v>
      </c>
      <c r="BO46" s="76">
        <f t="shared" si="66"/>
        <v>2626</v>
      </c>
      <c r="BP46" s="75">
        <f t="shared" si="67"/>
        <v>598465</v>
      </c>
      <c r="BQ46" s="75">
        <f t="shared" si="68"/>
        <v>80791</v>
      </c>
      <c r="BR46" s="75">
        <f t="shared" si="69"/>
        <v>73446</v>
      </c>
      <c r="BS46" s="75">
        <f t="shared" si="70"/>
        <v>0</v>
      </c>
      <c r="BT46" s="75">
        <f t="shared" si="71"/>
        <v>7345</v>
      </c>
      <c r="BU46" s="75">
        <f t="shared" si="72"/>
        <v>0</v>
      </c>
      <c r="BV46" s="75">
        <f t="shared" si="73"/>
        <v>43111</v>
      </c>
      <c r="BW46" s="75">
        <f t="shared" si="74"/>
        <v>0</v>
      </c>
      <c r="BX46" s="75">
        <f t="shared" si="75"/>
        <v>43099</v>
      </c>
      <c r="BY46" s="75">
        <f t="shared" si="76"/>
        <v>12</v>
      </c>
      <c r="BZ46" s="75">
        <f t="shared" si="77"/>
        <v>0</v>
      </c>
      <c r="CA46" s="75">
        <f t="shared" si="78"/>
        <v>474563</v>
      </c>
      <c r="CB46" s="75">
        <f t="shared" si="79"/>
        <v>328167</v>
      </c>
      <c r="CC46" s="75">
        <f t="shared" si="80"/>
        <v>102487</v>
      </c>
      <c r="CD46" s="75">
        <f t="shared" si="81"/>
        <v>0</v>
      </c>
      <c r="CE46" s="75">
        <f t="shared" si="82"/>
        <v>43909</v>
      </c>
      <c r="CF46" s="76">
        <f t="shared" si="83"/>
        <v>321671</v>
      </c>
      <c r="CG46" s="75">
        <f t="shared" si="84"/>
        <v>0</v>
      </c>
      <c r="CH46" s="75">
        <f t="shared" si="85"/>
        <v>27296</v>
      </c>
      <c r="CI46" s="75">
        <f t="shared" si="86"/>
        <v>625761</v>
      </c>
    </row>
    <row r="47" spans="1:87" s="50" customFormat="1" ht="12" customHeight="1">
      <c r="A47" s="53" t="s">
        <v>321</v>
      </c>
      <c r="B47" s="54" t="s">
        <v>419</v>
      </c>
      <c r="C47" s="53" t="s">
        <v>420</v>
      </c>
      <c r="D47" s="75">
        <f t="shared" si="45"/>
        <v>0</v>
      </c>
      <c r="E47" s="75">
        <f t="shared" si="46"/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6">
        <v>1850</v>
      </c>
      <c r="L47" s="75">
        <f t="shared" si="47"/>
        <v>616168</v>
      </c>
      <c r="M47" s="75">
        <f t="shared" si="48"/>
        <v>67052</v>
      </c>
      <c r="N47" s="75">
        <v>63063</v>
      </c>
      <c r="O47" s="75">
        <v>355</v>
      </c>
      <c r="P47" s="75">
        <v>3634</v>
      </c>
      <c r="Q47" s="75">
        <v>0</v>
      </c>
      <c r="R47" s="75">
        <f t="shared" si="49"/>
        <v>0</v>
      </c>
      <c r="S47" s="75">
        <v>0</v>
      </c>
      <c r="T47" s="75">
        <v>0</v>
      </c>
      <c r="U47" s="75">
        <v>0</v>
      </c>
      <c r="V47" s="75">
        <v>0</v>
      </c>
      <c r="W47" s="75">
        <f t="shared" si="50"/>
        <v>549116</v>
      </c>
      <c r="X47" s="75">
        <v>549116</v>
      </c>
      <c r="Y47" s="75">
        <v>0</v>
      </c>
      <c r="Z47" s="75">
        <v>0</v>
      </c>
      <c r="AA47" s="75">
        <v>0</v>
      </c>
      <c r="AB47" s="76">
        <v>387635</v>
      </c>
      <c r="AC47" s="75">
        <v>0</v>
      </c>
      <c r="AD47" s="75">
        <v>0</v>
      </c>
      <c r="AE47" s="75">
        <f t="shared" si="51"/>
        <v>616168</v>
      </c>
      <c r="AF47" s="75">
        <f t="shared" si="52"/>
        <v>0</v>
      </c>
      <c r="AG47" s="75">
        <f t="shared" si="53"/>
        <v>0</v>
      </c>
      <c r="AH47" s="75">
        <v>0</v>
      </c>
      <c r="AI47" s="75">
        <v>0</v>
      </c>
      <c r="AJ47" s="75">
        <v>0</v>
      </c>
      <c r="AK47" s="75">
        <v>0</v>
      </c>
      <c r="AL47" s="75">
        <v>0</v>
      </c>
      <c r="AM47" s="76">
        <v>0</v>
      </c>
      <c r="AN47" s="75">
        <f t="shared" si="54"/>
        <v>12789</v>
      </c>
      <c r="AO47" s="75">
        <f t="shared" si="55"/>
        <v>9009</v>
      </c>
      <c r="AP47" s="75">
        <v>9009</v>
      </c>
      <c r="AQ47" s="75">
        <v>0</v>
      </c>
      <c r="AR47" s="75">
        <v>0</v>
      </c>
      <c r="AS47" s="75">
        <v>0</v>
      </c>
      <c r="AT47" s="75">
        <f t="shared" si="56"/>
        <v>0</v>
      </c>
      <c r="AU47" s="75">
        <v>0</v>
      </c>
      <c r="AV47" s="75">
        <v>0</v>
      </c>
      <c r="AW47" s="75">
        <v>0</v>
      </c>
      <c r="AX47" s="75">
        <v>0</v>
      </c>
      <c r="AY47" s="75">
        <f t="shared" si="57"/>
        <v>3780</v>
      </c>
      <c r="AZ47" s="75">
        <v>3780</v>
      </c>
      <c r="BA47" s="75">
        <v>0</v>
      </c>
      <c r="BB47" s="75">
        <v>0</v>
      </c>
      <c r="BC47" s="75">
        <v>0</v>
      </c>
      <c r="BD47" s="76">
        <v>1755</v>
      </c>
      <c r="BE47" s="75">
        <v>0</v>
      </c>
      <c r="BF47" s="75">
        <v>0</v>
      </c>
      <c r="BG47" s="75">
        <f t="shared" si="58"/>
        <v>12789</v>
      </c>
      <c r="BH47" s="75">
        <f t="shared" si="59"/>
        <v>0</v>
      </c>
      <c r="BI47" s="75">
        <f t="shared" si="60"/>
        <v>0</v>
      </c>
      <c r="BJ47" s="75">
        <f t="shared" si="61"/>
        <v>0</v>
      </c>
      <c r="BK47" s="75">
        <f t="shared" si="62"/>
        <v>0</v>
      </c>
      <c r="BL47" s="75">
        <f t="shared" si="63"/>
        <v>0</v>
      </c>
      <c r="BM47" s="75">
        <f t="shared" si="64"/>
        <v>0</v>
      </c>
      <c r="BN47" s="75">
        <f t="shared" si="65"/>
        <v>0</v>
      </c>
      <c r="BO47" s="76">
        <f t="shared" si="66"/>
        <v>1850</v>
      </c>
      <c r="BP47" s="75">
        <f t="shared" si="67"/>
        <v>628957</v>
      </c>
      <c r="BQ47" s="75">
        <f t="shared" si="68"/>
        <v>76061</v>
      </c>
      <c r="BR47" s="75">
        <f t="shared" si="69"/>
        <v>72072</v>
      </c>
      <c r="BS47" s="75">
        <f t="shared" si="70"/>
        <v>355</v>
      </c>
      <c r="BT47" s="75">
        <f t="shared" si="71"/>
        <v>3634</v>
      </c>
      <c r="BU47" s="75">
        <f t="shared" si="72"/>
        <v>0</v>
      </c>
      <c r="BV47" s="75">
        <f t="shared" si="73"/>
        <v>0</v>
      </c>
      <c r="BW47" s="75">
        <f t="shared" si="74"/>
        <v>0</v>
      </c>
      <c r="BX47" s="75">
        <f t="shared" si="75"/>
        <v>0</v>
      </c>
      <c r="BY47" s="75">
        <f t="shared" si="76"/>
        <v>0</v>
      </c>
      <c r="BZ47" s="75">
        <f t="shared" si="77"/>
        <v>0</v>
      </c>
      <c r="CA47" s="75">
        <f t="shared" si="78"/>
        <v>552896</v>
      </c>
      <c r="CB47" s="75">
        <f t="shared" si="79"/>
        <v>552896</v>
      </c>
      <c r="CC47" s="75">
        <f t="shared" si="80"/>
        <v>0</v>
      </c>
      <c r="CD47" s="75">
        <f t="shared" si="81"/>
        <v>0</v>
      </c>
      <c r="CE47" s="75">
        <f t="shared" si="82"/>
        <v>0</v>
      </c>
      <c r="CF47" s="76">
        <f t="shared" si="83"/>
        <v>389390</v>
      </c>
      <c r="CG47" s="75">
        <f t="shared" si="84"/>
        <v>0</v>
      </c>
      <c r="CH47" s="75">
        <f t="shared" si="85"/>
        <v>0</v>
      </c>
      <c r="CI47" s="75">
        <f t="shared" si="86"/>
        <v>628957</v>
      </c>
    </row>
    <row r="48" spans="1:87" s="50" customFormat="1" ht="12" customHeight="1">
      <c r="A48" s="53" t="s">
        <v>321</v>
      </c>
      <c r="B48" s="54" t="s">
        <v>421</v>
      </c>
      <c r="C48" s="53" t="s">
        <v>422</v>
      </c>
      <c r="D48" s="75">
        <f t="shared" si="45"/>
        <v>0</v>
      </c>
      <c r="E48" s="75">
        <f t="shared" si="46"/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6">
        <v>41968</v>
      </c>
      <c r="L48" s="75">
        <f t="shared" si="47"/>
        <v>669065</v>
      </c>
      <c r="M48" s="75">
        <f t="shared" si="48"/>
        <v>116188</v>
      </c>
      <c r="N48" s="75">
        <v>59914</v>
      </c>
      <c r="O48" s="75">
        <v>236</v>
      </c>
      <c r="P48" s="75">
        <v>56038</v>
      </c>
      <c r="Q48" s="75">
        <v>0</v>
      </c>
      <c r="R48" s="75">
        <f t="shared" si="49"/>
        <v>0</v>
      </c>
      <c r="S48" s="75">
        <v>0</v>
      </c>
      <c r="T48" s="75">
        <v>0</v>
      </c>
      <c r="U48" s="75">
        <v>0</v>
      </c>
      <c r="V48" s="75">
        <v>0</v>
      </c>
      <c r="W48" s="75">
        <f t="shared" si="50"/>
        <v>552877</v>
      </c>
      <c r="X48" s="75">
        <v>522827</v>
      </c>
      <c r="Y48" s="75">
        <v>30050</v>
      </c>
      <c r="Z48" s="75">
        <v>0</v>
      </c>
      <c r="AA48" s="75">
        <v>0</v>
      </c>
      <c r="AB48" s="76">
        <v>453652</v>
      </c>
      <c r="AC48" s="75">
        <v>0</v>
      </c>
      <c r="AD48" s="75">
        <v>46980</v>
      </c>
      <c r="AE48" s="75">
        <f t="shared" si="51"/>
        <v>716045</v>
      </c>
      <c r="AF48" s="75">
        <f t="shared" si="52"/>
        <v>0</v>
      </c>
      <c r="AG48" s="75">
        <f t="shared" si="53"/>
        <v>0</v>
      </c>
      <c r="AH48" s="75">
        <v>0</v>
      </c>
      <c r="AI48" s="75">
        <v>0</v>
      </c>
      <c r="AJ48" s="75">
        <v>0</v>
      </c>
      <c r="AK48" s="75">
        <v>0</v>
      </c>
      <c r="AL48" s="75">
        <v>0</v>
      </c>
      <c r="AM48" s="76">
        <v>0</v>
      </c>
      <c r="AN48" s="75">
        <f t="shared" si="54"/>
        <v>22644</v>
      </c>
      <c r="AO48" s="75">
        <f t="shared" si="55"/>
        <v>7489</v>
      </c>
      <c r="AP48" s="75">
        <v>7489</v>
      </c>
      <c r="AQ48" s="75">
        <v>0</v>
      </c>
      <c r="AR48" s="75">
        <v>0</v>
      </c>
      <c r="AS48" s="75">
        <v>0</v>
      </c>
      <c r="AT48" s="75">
        <f t="shared" si="56"/>
        <v>0</v>
      </c>
      <c r="AU48" s="75">
        <v>0</v>
      </c>
      <c r="AV48" s="75">
        <v>0</v>
      </c>
      <c r="AW48" s="75">
        <v>0</v>
      </c>
      <c r="AX48" s="75">
        <v>0</v>
      </c>
      <c r="AY48" s="75">
        <f t="shared" si="57"/>
        <v>15155</v>
      </c>
      <c r="AZ48" s="75">
        <v>15155</v>
      </c>
      <c r="BA48" s="75">
        <v>0</v>
      </c>
      <c r="BB48" s="75">
        <v>0</v>
      </c>
      <c r="BC48" s="75">
        <v>0</v>
      </c>
      <c r="BD48" s="76">
        <v>35211</v>
      </c>
      <c r="BE48" s="75">
        <v>0</v>
      </c>
      <c r="BF48" s="75">
        <v>2350</v>
      </c>
      <c r="BG48" s="75">
        <f t="shared" si="58"/>
        <v>24994</v>
      </c>
      <c r="BH48" s="75">
        <f t="shared" si="59"/>
        <v>0</v>
      </c>
      <c r="BI48" s="75">
        <f t="shared" si="60"/>
        <v>0</v>
      </c>
      <c r="BJ48" s="75">
        <f t="shared" si="61"/>
        <v>0</v>
      </c>
      <c r="BK48" s="75">
        <f t="shared" si="62"/>
        <v>0</v>
      </c>
      <c r="BL48" s="75">
        <f t="shared" si="63"/>
        <v>0</v>
      </c>
      <c r="BM48" s="75">
        <f t="shared" si="64"/>
        <v>0</v>
      </c>
      <c r="BN48" s="75">
        <f t="shared" si="65"/>
        <v>0</v>
      </c>
      <c r="BO48" s="76">
        <f t="shared" si="66"/>
        <v>41968</v>
      </c>
      <c r="BP48" s="75">
        <f t="shared" si="67"/>
        <v>691709</v>
      </c>
      <c r="BQ48" s="75">
        <f t="shared" si="68"/>
        <v>123677</v>
      </c>
      <c r="BR48" s="75">
        <f t="shared" si="69"/>
        <v>67403</v>
      </c>
      <c r="BS48" s="75">
        <f t="shared" si="70"/>
        <v>236</v>
      </c>
      <c r="BT48" s="75">
        <f t="shared" si="71"/>
        <v>56038</v>
      </c>
      <c r="BU48" s="75">
        <f t="shared" si="72"/>
        <v>0</v>
      </c>
      <c r="BV48" s="75">
        <f t="shared" si="73"/>
        <v>0</v>
      </c>
      <c r="BW48" s="75">
        <f t="shared" si="74"/>
        <v>0</v>
      </c>
      <c r="BX48" s="75">
        <f t="shared" si="75"/>
        <v>0</v>
      </c>
      <c r="BY48" s="75">
        <f t="shared" si="76"/>
        <v>0</v>
      </c>
      <c r="BZ48" s="75">
        <f t="shared" si="77"/>
        <v>0</v>
      </c>
      <c r="CA48" s="75">
        <f t="shared" si="78"/>
        <v>568032</v>
      </c>
      <c r="CB48" s="75">
        <f t="shared" si="79"/>
        <v>537982</v>
      </c>
      <c r="CC48" s="75">
        <f t="shared" si="80"/>
        <v>30050</v>
      </c>
      <c r="CD48" s="75">
        <f t="shared" si="81"/>
        <v>0</v>
      </c>
      <c r="CE48" s="75">
        <f t="shared" si="82"/>
        <v>0</v>
      </c>
      <c r="CF48" s="76">
        <f t="shared" si="83"/>
        <v>488863</v>
      </c>
      <c r="CG48" s="75">
        <f t="shared" si="84"/>
        <v>0</v>
      </c>
      <c r="CH48" s="75">
        <f t="shared" si="85"/>
        <v>49330</v>
      </c>
      <c r="CI48" s="75">
        <f t="shared" si="86"/>
        <v>741039</v>
      </c>
    </row>
    <row r="49" spans="1:87" s="50" customFormat="1" ht="12" customHeight="1">
      <c r="A49" s="53" t="s">
        <v>321</v>
      </c>
      <c r="B49" s="54" t="s">
        <v>423</v>
      </c>
      <c r="C49" s="53" t="s">
        <v>424</v>
      </c>
      <c r="D49" s="75">
        <f t="shared" si="45"/>
        <v>0</v>
      </c>
      <c r="E49" s="75">
        <f t="shared" si="46"/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6">
        <v>3869</v>
      </c>
      <c r="L49" s="75">
        <f t="shared" si="47"/>
        <v>399647</v>
      </c>
      <c r="M49" s="75">
        <f t="shared" si="48"/>
        <v>125667</v>
      </c>
      <c r="N49" s="75">
        <v>125667</v>
      </c>
      <c r="O49" s="75">
        <v>0</v>
      </c>
      <c r="P49" s="75">
        <v>0</v>
      </c>
      <c r="Q49" s="75">
        <v>0</v>
      </c>
      <c r="R49" s="75">
        <f t="shared" si="49"/>
        <v>5856</v>
      </c>
      <c r="S49" s="75">
        <v>5856</v>
      </c>
      <c r="T49" s="75">
        <v>0</v>
      </c>
      <c r="U49" s="75">
        <v>0</v>
      </c>
      <c r="V49" s="75">
        <v>31</v>
      </c>
      <c r="W49" s="75">
        <f t="shared" si="50"/>
        <v>268093</v>
      </c>
      <c r="X49" s="75">
        <v>194040</v>
      </c>
      <c r="Y49" s="75">
        <v>0</v>
      </c>
      <c r="Z49" s="75">
        <v>0</v>
      </c>
      <c r="AA49" s="75">
        <v>74053</v>
      </c>
      <c r="AB49" s="76">
        <v>295349</v>
      </c>
      <c r="AC49" s="75">
        <v>0</v>
      </c>
      <c r="AD49" s="75">
        <v>0</v>
      </c>
      <c r="AE49" s="75">
        <f t="shared" si="51"/>
        <v>399647</v>
      </c>
      <c r="AF49" s="75">
        <f t="shared" si="52"/>
        <v>0</v>
      </c>
      <c r="AG49" s="75">
        <f t="shared" si="53"/>
        <v>0</v>
      </c>
      <c r="AH49" s="75">
        <v>0</v>
      </c>
      <c r="AI49" s="75">
        <v>0</v>
      </c>
      <c r="AJ49" s="75">
        <v>0</v>
      </c>
      <c r="AK49" s="75">
        <v>0</v>
      </c>
      <c r="AL49" s="75">
        <v>0</v>
      </c>
      <c r="AM49" s="76">
        <v>0</v>
      </c>
      <c r="AN49" s="75">
        <f t="shared" si="54"/>
        <v>1170</v>
      </c>
      <c r="AO49" s="75">
        <f t="shared" si="55"/>
        <v>0</v>
      </c>
      <c r="AP49" s="75">
        <v>0</v>
      </c>
      <c r="AQ49" s="75">
        <v>0</v>
      </c>
      <c r="AR49" s="75">
        <v>0</v>
      </c>
      <c r="AS49" s="75">
        <v>0</v>
      </c>
      <c r="AT49" s="75">
        <f t="shared" si="56"/>
        <v>1170</v>
      </c>
      <c r="AU49" s="75">
        <v>1170</v>
      </c>
      <c r="AV49" s="75">
        <v>0</v>
      </c>
      <c r="AW49" s="75">
        <v>0</v>
      </c>
      <c r="AX49" s="75">
        <v>0</v>
      </c>
      <c r="AY49" s="75">
        <f t="shared" si="57"/>
        <v>0</v>
      </c>
      <c r="AZ49" s="75">
        <v>0</v>
      </c>
      <c r="BA49" s="75">
        <v>0</v>
      </c>
      <c r="BB49" s="75">
        <v>0</v>
      </c>
      <c r="BC49" s="75">
        <v>0</v>
      </c>
      <c r="BD49" s="76">
        <v>18912</v>
      </c>
      <c r="BE49" s="75">
        <v>0</v>
      </c>
      <c r="BF49" s="75">
        <v>0</v>
      </c>
      <c r="BG49" s="75">
        <f t="shared" si="58"/>
        <v>1170</v>
      </c>
      <c r="BH49" s="75">
        <f t="shared" si="59"/>
        <v>0</v>
      </c>
      <c r="BI49" s="75">
        <f t="shared" si="60"/>
        <v>0</v>
      </c>
      <c r="BJ49" s="75">
        <f t="shared" si="61"/>
        <v>0</v>
      </c>
      <c r="BK49" s="75">
        <f t="shared" si="62"/>
        <v>0</v>
      </c>
      <c r="BL49" s="75">
        <f t="shared" si="63"/>
        <v>0</v>
      </c>
      <c r="BM49" s="75">
        <f t="shared" si="64"/>
        <v>0</v>
      </c>
      <c r="BN49" s="75">
        <f t="shared" si="65"/>
        <v>0</v>
      </c>
      <c r="BO49" s="76">
        <f t="shared" si="66"/>
        <v>3869</v>
      </c>
      <c r="BP49" s="75">
        <f t="shared" si="67"/>
        <v>400817</v>
      </c>
      <c r="BQ49" s="75">
        <f t="shared" si="68"/>
        <v>125667</v>
      </c>
      <c r="BR49" s="75">
        <f t="shared" si="69"/>
        <v>125667</v>
      </c>
      <c r="BS49" s="75">
        <f t="shared" si="70"/>
        <v>0</v>
      </c>
      <c r="BT49" s="75">
        <f t="shared" si="71"/>
        <v>0</v>
      </c>
      <c r="BU49" s="75">
        <f t="shared" si="72"/>
        <v>0</v>
      </c>
      <c r="BV49" s="75">
        <f t="shared" si="73"/>
        <v>7026</v>
      </c>
      <c r="BW49" s="75">
        <f t="shared" si="74"/>
        <v>7026</v>
      </c>
      <c r="BX49" s="75">
        <f t="shared" si="75"/>
        <v>0</v>
      </c>
      <c r="BY49" s="75">
        <f t="shared" si="76"/>
        <v>0</v>
      </c>
      <c r="BZ49" s="75">
        <f t="shared" si="77"/>
        <v>31</v>
      </c>
      <c r="CA49" s="75">
        <f t="shared" si="78"/>
        <v>268093</v>
      </c>
      <c r="CB49" s="75">
        <f t="shared" si="79"/>
        <v>194040</v>
      </c>
      <c r="CC49" s="75">
        <f t="shared" si="80"/>
        <v>0</v>
      </c>
      <c r="CD49" s="75">
        <f t="shared" si="81"/>
        <v>0</v>
      </c>
      <c r="CE49" s="75">
        <f t="shared" si="82"/>
        <v>74053</v>
      </c>
      <c r="CF49" s="76">
        <f t="shared" si="83"/>
        <v>314261</v>
      </c>
      <c r="CG49" s="75">
        <f t="shared" si="84"/>
        <v>0</v>
      </c>
      <c r="CH49" s="75">
        <f t="shared" si="85"/>
        <v>0</v>
      </c>
      <c r="CI49" s="75">
        <f t="shared" si="86"/>
        <v>400817</v>
      </c>
    </row>
    <row r="50" spans="1:87" s="50" customFormat="1" ht="12" customHeight="1">
      <c r="A50" s="53" t="s">
        <v>321</v>
      </c>
      <c r="B50" s="54" t="s">
        <v>425</v>
      </c>
      <c r="C50" s="53" t="s">
        <v>426</v>
      </c>
      <c r="D50" s="75">
        <f t="shared" si="45"/>
        <v>0</v>
      </c>
      <c r="E50" s="75">
        <f t="shared" si="46"/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6">
        <v>6475</v>
      </c>
      <c r="L50" s="75">
        <f t="shared" si="47"/>
        <v>739660</v>
      </c>
      <c r="M50" s="75">
        <f t="shared" si="48"/>
        <v>218512</v>
      </c>
      <c r="N50" s="75">
        <v>48020</v>
      </c>
      <c r="O50" s="75">
        <v>170492</v>
      </c>
      <c r="P50" s="75">
        <v>0</v>
      </c>
      <c r="Q50" s="75">
        <v>0</v>
      </c>
      <c r="R50" s="75">
        <f t="shared" si="49"/>
        <v>0</v>
      </c>
      <c r="S50" s="75">
        <v>0</v>
      </c>
      <c r="T50" s="75">
        <v>0</v>
      </c>
      <c r="U50" s="75">
        <v>0</v>
      </c>
      <c r="V50" s="75">
        <v>3485</v>
      </c>
      <c r="W50" s="75">
        <f t="shared" si="50"/>
        <v>517663</v>
      </c>
      <c r="X50" s="75">
        <v>452756</v>
      </c>
      <c r="Y50" s="75">
        <v>64907</v>
      </c>
      <c r="Z50" s="75">
        <v>0</v>
      </c>
      <c r="AA50" s="75">
        <v>0</v>
      </c>
      <c r="AB50" s="76">
        <v>577482</v>
      </c>
      <c r="AC50" s="75">
        <v>0</v>
      </c>
      <c r="AD50" s="75">
        <v>0</v>
      </c>
      <c r="AE50" s="75">
        <f t="shared" si="51"/>
        <v>739660</v>
      </c>
      <c r="AF50" s="75">
        <f t="shared" si="52"/>
        <v>0</v>
      </c>
      <c r="AG50" s="75">
        <f t="shared" si="53"/>
        <v>0</v>
      </c>
      <c r="AH50" s="75">
        <v>0</v>
      </c>
      <c r="AI50" s="75">
        <v>0</v>
      </c>
      <c r="AJ50" s="75">
        <v>0</v>
      </c>
      <c r="AK50" s="75">
        <v>0</v>
      </c>
      <c r="AL50" s="75">
        <v>0</v>
      </c>
      <c r="AM50" s="76">
        <v>0</v>
      </c>
      <c r="AN50" s="75">
        <f t="shared" si="54"/>
        <v>18609</v>
      </c>
      <c r="AO50" s="75">
        <f t="shared" si="55"/>
        <v>16007</v>
      </c>
      <c r="AP50" s="75">
        <v>16007</v>
      </c>
      <c r="AQ50" s="75">
        <v>0</v>
      </c>
      <c r="AR50" s="75">
        <v>0</v>
      </c>
      <c r="AS50" s="75">
        <v>0</v>
      </c>
      <c r="AT50" s="75">
        <f t="shared" si="56"/>
        <v>0</v>
      </c>
      <c r="AU50" s="75">
        <v>0</v>
      </c>
      <c r="AV50" s="75">
        <v>0</v>
      </c>
      <c r="AW50" s="75">
        <v>0</v>
      </c>
      <c r="AX50" s="75">
        <v>0</v>
      </c>
      <c r="AY50" s="75">
        <f t="shared" si="57"/>
        <v>2602</v>
      </c>
      <c r="AZ50" s="75">
        <v>2602</v>
      </c>
      <c r="BA50" s="75">
        <v>0</v>
      </c>
      <c r="BB50" s="75">
        <v>0</v>
      </c>
      <c r="BC50" s="75">
        <v>0</v>
      </c>
      <c r="BD50" s="76">
        <v>28140</v>
      </c>
      <c r="BE50" s="75">
        <v>0</v>
      </c>
      <c r="BF50" s="75">
        <v>0</v>
      </c>
      <c r="BG50" s="75">
        <f t="shared" si="58"/>
        <v>18609</v>
      </c>
      <c r="BH50" s="75">
        <f t="shared" si="59"/>
        <v>0</v>
      </c>
      <c r="BI50" s="75">
        <f t="shared" si="60"/>
        <v>0</v>
      </c>
      <c r="BJ50" s="75">
        <f t="shared" si="61"/>
        <v>0</v>
      </c>
      <c r="BK50" s="75">
        <f t="shared" si="62"/>
        <v>0</v>
      </c>
      <c r="BL50" s="75">
        <f t="shared" si="63"/>
        <v>0</v>
      </c>
      <c r="BM50" s="75">
        <f t="shared" si="64"/>
        <v>0</v>
      </c>
      <c r="BN50" s="75">
        <f t="shared" si="65"/>
        <v>0</v>
      </c>
      <c r="BO50" s="76">
        <f t="shared" si="66"/>
        <v>6475</v>
      </c>
      <c r="BP50" s="75">
        <f t="shared" si="67"/>
        <v>758269</v>
      </c>
      <c r="BQ50" s="75">
        <f t="shared" si="68"/>
        <v>234519</v>
      </c>
      <c r="BR50" s="75">
        <f t="shared" si="69"/>
        <v>64027</v>
      </c>
      <c r="BS50" s="75">
        <f t="shared" si="70"/>
        <v>170492</v>
      </c>
      <c r="BT50" s="75">
        <f t="shared" si="71"/>
        <v>0</v>
      </c>
      <c r="BU50" s="75">
        <f t="shared" si="72"/>
        <v>0</v>
      </c>
      <c r="BV50" s="75">
        <f t="shared" si="73"/>
        <v>0</v>
      </c>
      <c r="BW50" s="75">
        <f t="shared" si="74"/>
        <v>0</v>
      </c>
      <c r="BX50" s="75">
        <f t="shared" si="75"/>
        <v>0</v>
      </c>
      <c r="BY50" s="75">
        <f t="shared" si="76"/>
        <v>0</v>
      </c>
      <c r="BZ50" s="75">
        <f t="shared" si="77"/>
        <v>3485</v>
      </c>
      <c r="CA50" s="75">
        <f t="shared" si="78"/>
        <v>520265</v>
      </c>
      <c r="CB50" s="75">
        <f t="shared" si="79"/>
        <v>455358</v>
      </c>
      <c r="CC50" s="75">
        <f t="shared" si="80"/>
        <v>64907</v>
      </c>
      <c r="CD50" s="75">
        <f t="shared" si="81"/>
        <v>0</v>
      </c>
      <c r="CE50" s="75">
        <f t="shared" si="82"/>
        <v>0</v>
      </c>
      <c r="CF50" s="76">
        <f t="shared" si="83"/>
        <v>605622</v>
      </c>
      <c r="CG50" s="75">
        <f t="shared" si="84"/>
        <v>0</v>
      </c>
      <c r="CH50" s="75">
        <f t="shared" si="85"/>
        <v>0</v>
      </c>
      <c r="CI50" s="75">
        <f t="shared" si="86"/>
        <v>758269</v>
      </c>
    </row>
    <row r="51" spans="1:87" s="50" customFormat="1" ht="12" customHeight="1">
      <c r="A51" s="53" t="s">
        <v>321</v>
      </c>
      <c r="B51" s="54" t="s">
        <v>427</v>
      </c>
      <c r="C51" s="53" t="s">
        <v>428</v>
      </c>
      <c r="D51" s="75">
        <f t="shared" si="45"/>
        <v>0</v>
      </c>
      <c r="E51" s="75">
        <f t="shared" si="46"/>
        <v>0</v>
      </c>
      <c r="F51" s="75">
        <v>0</v>
      </c>
      <c r="G51" s="75">
        <v>0</v>
      </c>
      <c r="H51" s="75">
        <v>0</v>
      </c>
      <c r="I51" s="75">
        <v>0</v>
      </c>
      <c r="J51" s="75">
        <v>0</v>
      </c>
      <c r="K51" s="76">
        <v>3271</v>
      </c>
      <c r="L51" s="75">
        <f t="shared" si="47"/>
        <v>410117</v>
      </c>
      <c r="M51" s="75">
        <f t="shared" si="48"/>
        <v>0</v>
      </c>
      <c r="N51" s="75">
        <v>0</v>
      </c>
      <c r="O51" s="75">
        <v>0</v>
      </c>
      <c r="P51" s="75">
        <v>0</v>
      </c>
      <c r="Q51" s="75">
        <v>0</v>
      </c>
      <c r="R51" s="75">
        <f t="shared" si="49"/>
        <v>0</v>
      </c>
      <c r="S51" s="75">
        <v>0</v>
      </c>
      <c r="T51" s="75">
        <v>0</v>
      </c>
      <c r="U51" s="75">
        <v>0</v>
      </c>
      <c r="V51" s="75">
        <v>0</v>
      </c>
      <c r="W51" s="75">
        <f t="shared" si="50"/>
        <v>410117</v>
      </c>
      <c r="X51" s="75">
        <v>328600</v>
      </c>
      <c r="Y51" s="75">
        <v>81517</v>
      </c>
      <c r="Z51" s="75">
        <v>0</v>
      </c>
      <c r="AA51" s="75">
        <v>0</v>
      </c>
      <c r="AB51" s="76">
        <v>437072</v>
      </c>
      <c r="AC51" s="75">
        <v>0</v>
      </c>
      <c r="AD51" s="75">
        <v>150385</v>
      </c>
      <c r="AE51" s="75">
        <f t="shared" si="51"/>
        <v>560502</v>
      </c>
      <c r="AF51" s="75">
        <f t="shared" si="52"/>
        <v>0</v>
      </c>
      <c r="AG51" s="75">
        <f t="shared" si="53"/>
        <v>0</v>
      </c>
      <c r="AH51" s="75">
        <v>0</v>
      </c>
      <c r="AI51" s="75">
        <v>0</v>
      </c>
      <c r="AJ51" s="75">
        <v>0</v>
      </c>
      <c r="AK51" s="75">
        <v>0</v>
      </c>
      <c r="AL51" s="75">
        <v>0</v>
      </c>
      <c r="AM51" s="76">
        <v>0</v>
      </c>
      <c r="AN51" s="75">
        <f t="shared" si="54"/>
        <v>11270</v>
      </c>
      <c r="AO51" s="75">
        <f t="shared" si="55"/>
        <v>0</v>
      </c>
      <c r="AP51" s="75">
        <v>0</v>
      </c>
      <c r="AQ51" s="75">
        <v>0</v>
      </c>
      <c r="AR51" s="75">
        <v>0</v>
      </c>
      <c r="AS51" s="75">
        <v>0</v>
      </c>
      <c r="AT51" s="75">
        <f t="shared" si="56"/>
        <v>0</v>
      </c>
      <c r="AU51" s="75">
        <v>0</v>
      </c>
      <c r="AV51" s="75">
        <v>0</v>
      </c>
      <c r="AW51" s="75">
        <v>0</v>
      </c>
      <c r="AX51" s="75">
        <v>0</v>
      </c>
      <c r="AY51" s="75">
        <f t="shared" si="57"/>
        <v>11270</v>
      </c>
      <c r="AZ51" s="75">
        <v>11270</v>
      </c>
      <c r="BA51" s="75">
        <v>0</v>
      </c>
      <c r="BB51" s="75">
        <v>0</v>
      </c>
      <c r="BC51" s="75">
        <v>0</v>
      </c>
      <c r="BD51" s="76">
        <v>19774</v>
      </c>
      <c r="BE51" s="75">
        <v>0</v>
      </c>
      <c r="BF51" s="75">
        <v>0</v>
      </c>
      <c r="BG51" s="75">
        <f t="shared" si="58"/>
        <v>11270</v>
      </c>
      <c r="BH51" s="75">
        <f t="shared" si="59"/>
        <v>0</v>
      </c>
      <c r="BI51" s="75">
        <f t="shared" si="60"/>
        <v>0</v>
      </c>
      <c r="BJ51" s="75">
        <f t="shared" si="61"/>
        <v>0</v>
      </c>
      <c r="BK51" s="75">
        <f t="shared" si="62"/>
        <v>0</v>
      </c>
      <c r="BL51" s="75">
        <f t="shared" si="63"/>
        <v>0</v>
      </c>
      <c r="BM51" s="75">
        <f t="shared" si="64"/>
        <v>0</v>
      </c>
      <c r="BN51" s="75">
        <f t="shared" si="65"/>
        <v>0</v>
      </c>
      <c r="BO51" s="76">
        <f t="shared" si="66"/>
        <v>3271</v>
      </c>
      <c r="BP51" s="75">
        <f t="shared" si="67"/>
        <v>421387</v>
      </c>
      <c r="BQ51" s="75">
        <f t="shared" si="68"/>
        <v>0</v>
      </c>
      <c r="BR51" s="75">
        <f t="shared" si="69"/>
        <v>0</v>
      </c>
      <c r="BS51" s="75">
        <f t="shared" si="70"/>
        <v>0</v>
      </c>
      <c r="BT51" s="75">
        <f t="shared" si="71"/>
        <v>0</v>
      </c>
      <c r="BU51" s="75">
        <f t="shared" si="72"/>
        <v>0</v>
      </c>
      <c r="BV51" s="75">
        <f t="shared" si="73"/>
        <v>0</v>
      </c>
      <c r="BW51" s="75">
        <f t="shared" si="74"/>
        <v>0</v>
      </c>
      <c r="BX51" s="75">
        <f t="shared" si="75"/>
        <v>0</v>
      </c>
      <c r="BY51" s="75">
        <f t="shared" si="76"/>
        <v>0</v>
      </c>
      <c r="BZ51" s="75">
        <f t="shared" si="77"/>
        <v>0</v>
      </c>
      <c r="CA51" s="75">
        <f t="shared" si="78"/>
        <v>421387</v>
      </c>
      <c r="CB51" s="75">
        <f t="shared" si="79"/>
        <v>339870</v>
      </c>
      <c r="CC51" s="75">
        <f t="shared" si="80"/>
        <v>81517</v>
      </c>
      <c r="CD51" s="75">
        <f t="shared" si="81"/>
        <v>0</v>
      </c>
      <c r="CE51" s="75">
        <f t="shared" si="82"/>
        <v>0</v>
      </c>
      <c r="CF51" s="76">
        <f t="shared" si="83"/>
        <v>456846</v>
      </c>
      <c r="CG51" s="75">
        <f t="shared" si="84"/>
        <v>0</v>
      </c>
      <c r="CH51" s="75">
        <f t="shared" si="85"/>
        <v>150385</v>
      </c>
      <c r="CI51" s="75">
        <f t="shared" si="86"/>
        <v>571772</v>
      </c>
    </row>
    <row r="52" spans="1:87" s="50" customFormat="1" ht="12" customHeight="1">
      <c r="A52" s="53" t="s">
        <v>321</v>
      </c>
      <c r="B52" s="54" t="s">
        <v>429</v>
      </c>
      <c r="C52" s="53" t="s">
        <v>430</v>
      </c>
      <c r="D52" s="75">
        <f t="shared" si="45"/>
        <v>0</v>
      </c>
      <c r="E52" s="75">
        <f t="shared" si="46"/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6">
        <v>6679</v>
      </c>
      <c r="L52" s="75">
        <f t="shared" si="47"/>
        <v>1146859</v>
      </c>
      <c r="M52" s="75">
        <f t="shared" si="48"/>
        <v>138600</v>
      </c>
      <c r="N52" s="75">
        <v>138600</v>
      </c>
      <c r="O52" s="75">
        <v>0</v>
      </c>
      <c r="P52" s="75">
        <v>0</v>
      </c>
      <c r="Q52" s="75">
        <v>0</v>
      </c>
      <c r="R52" s="75">
        <f t="shared" si="49"/>
        <v>0</v>
      </c>
      <c r="S52" s="75">
        <v>0</v>
      </c>
      <c r="T52" s="75">
        <v>0</v>
      </c>
      <c r="U52" s="75">
        <v>0</v>
      </c>
      <c r="V52" s="75">
        <v>0</v>
      </c>
      <c r="W52" s="75">
        <f t="shared" si="50"/>
        <v>1003199</v>
      </c>
      <c r="X52" s="75">
        <v>811129</v>
      </c>
      <c r="Y52" s="75">
        <v>192070</v>
      </c>
      <c r="Z52" s="75">
        <v>0</v>
      </c>
      <c r="AA52" s="75">
        <v>0</v>
      </c>
      <c r="AB52" s="76">
        <v>703497</v>
      </c>
      <c r="AC52" s="75">
        <v>5060</v>
      </c>
      <c r="AD52" s="75">
        <v>0</v>
      </c>
      <c r="AE52" s="75">
        <f t="shared" si="51"/>
        <v>1146859</v>
      </c>
      <c r="AF52" s="75">
        <f t="shared" si="52"/>
        <v>0</v>
      </c>
      <c r="AG52" s="75">
        <f t="shared" si="53"/>
        <v>0</v>
      </c>
      <c r="AH52" s="75">
        <v>0</v>
      </c>
      <c r="AI52" s="75">
        <v>0</v>
      </c>
      <c r="AJ52" s="75">
        <v>0</v>
      </c>
      <c r="AK52" s="75">
        <v>0</v>
      </c>
      <c r="AL52" s="75">
        <v>0</v>
      </c>
      <c r="AM52" s="76">
        <v>0</v>
      </c>
      <c r="AN52" s="75">
        <f t="shared" si="54"/>
        <v>18944</v>
      </c>
      <c r="AO52" s="75">
        <f t="shared" si="55"/>
        <v>2282</v>
      </c>
      <c r="AP52" s="75">
        <v>2282</v>
      </c>
      <c r="AQ52" s="75">
        <v>0</v>
      </c>
      <c r="AR52" s="75">
        <v>0</v>
      </c>
      <c r="AS52" s="75">
        <v>0</v>
      </c>
      <c r="AT52" s="75">
        <f t="shared" si="56"/>
        <v>0</v>
      </c>
      <c r="AU52" s="75">
        <v>0</v>
      </c>
      <c r="AV52" s="75">
        <v>0</v>
      </c>
      <c r="AW52" s="75">
        <v>0</v>
      </c>
      <c r="AX52" s="75">
        <v>0</v>
      </c>
      <c r="AY52" s="75">
        <f t="shared" si="57"/>
        <v>16662</v>
      </c>
      <c r="AZ52" s="75">
        <v>8316</v>
      </c>
      <c r="BA52" s="75">
        <v>8346</v>
      </c>
      <c r="BB52" s="75">
        <v>0</v>
      </c>
      <c r="BC52" s="75">
        <v>0</v>
      </c>
      <c r="BD52" s="76">
        <v>0</v>
      </c>
      <c r="BE52" s="75">
        <v>0</v>
      </c>
      <c r="BF52" s="75">
        <v>54</v>
      </c>
      <c r="BG52" s="75">
        <f t="shared" si="58"/>
        <v>18998</v>
      </c>
      <c r="BH52" s="75">
        <f t="shared" si="59"/>
        <v>0</v>
      </c>
      <c r="BI52" s="75">
        <f t="shared" si="60"/>
        <v>0</v>
      </c>
      <c r="BJ52" s="75">
        <f t="shared" si="61"/>
        <v>0</v>
      </c>
      <c r="BK52" s="75">
        <f t="shared" si="62"/>
        <v>0</v>
      </c>
      <c r="BL52" s="75">
        <f t="shared" si="63"/>
        <v>0</v>
      </c>
      <c r="BM52" s="75">
        <f t="shared" si="64"/>
        <v>0</v>
      </c>
      <c r="BN52" s="75">
        <f t="shared" si="65"/>
        <v>0</v>
      </c>
      <c r="BO52" s="76">
        <f t="shared" si="66"/>
        <v>6679</v>
      </c>
      <c r="BP52" s="75">
        <f t="shared" si="67"/>
        <v>1165803</v>
      </c>
      <c r="BQ52" s="75">
        <f t="shared" si="68"/>
        <v>140882</v>
      </c>
      <c r="BR52" s="75">
        <f t="shared" si="69"/>
        <v>140882</v>
      </c>
      <c r="BS52" s="75">
        <f t="shared" si="70"/>
        <v>0</v>
      </c>
      <c r="BT52" s="75">
        <f t="shared" si="71"/>
        <v>0</v>
      </c>
      <c r="BU52" s="75">
        <f t="shared" si="72"/>
        <v>0</v>
      </c>
      <c r="BV52" s="75">
        <f t="shared" si="73"/>
        <v>0</v>
      </c>
      <c r="BW52" s="75">
        <f t="shared" si="74"/>
        <v>0</v>
      </c>
      <c r="BX52" s="75">
        <f t="shared" si="75"/>
        <v>0</v>
      </c>
      <c r="BY52" s="75">
        <f t="shared" si="76"/>
        <v>0</v>
      </c>
      <c r="BZ52" s="75">
        <f t="shared" si="77"/>
        <v>0</v>
      </c>
      <c r="CA52" s="75">
        <f t="shared" si="78"/>
        <v>1019861</v>
      </c>
      <c r="CB52" s="75">
        <f t="shared" si="79"/>
        <v>819445</v>
      </c>
      <c r="CC52" s="75">
        <f t="shared" si="80"/>
        <v>200416</v>
      </c>
      <c r="CD52" s="75">
        <f t="shared" si="81"/>
        <v>0</v>
      </c>
      <c r="CE52" s="75">
        <f t="shared" si="82"/>
        <v>0</v>
      </c>
      <c r="CF52" s="76">
        <f t="shared" si="83"/>
        <v>703497</v>
      </c>
      <c r="CG52" s="75">
        <f t="shared" si="84"/>
        <v>5060</v>
      </c>
      <c r="CH52" s="75">
        <f t="shared" si="85"/>
        <v>54</v>
      </c>
      <c r="CI52" s="75">
        <f t="shared" si="86"/>
        <v>1165857</v>
      </c>
    </row>
    <row r="53" spans="1:87" s="50" customFormat="1" ht="12" customHeight="1">
      <c r="A53" s="53" t="s">
        <v>321</v>
      </c>
      <c r="B53" s="54" t="s">
        <v>431</v>
      </c>
      <c r="C53" s="53" t="s">
        <v>432</v>
      </c>
      <c r="D53" s="75">
        <f t="shared" si="45"/>
        <v>0</v>
      </c>
      <c r="E53" s="75">
        <f t="shared" si="46"/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6">
        <v>1909</v>
      </c>
      <c r="L53" s="75">
        <f t="shared" si="47"/>
        <v>522718</v>
      </c>
      <c r="M53" s="75">
        <f t="shared" si="48"/>
        <v>0</v>
      </c>
      <c r="N53" s="75">
        <v>0</v>
      </c>
      <c r="O53" s="75">
        <v>0</v>
      </c>
      <c r="P53" s="75">
        <v>0</v>
      </c>
      <c r="Q53" s="75">
        <v>0</v>
      </c>
      <c r="R53" s="75">
        <f t="shared" si="49"/>
        <v>0</v>
      </c>
      <c r="S53" s="75">
        <v>0</v>
      </c>
      <c r="T53" s="75">
        <v>0</v>
      </c>
      <c r="U53" s="75">
        <v>0</v>
      </c>
      <c r="V53" s="75">
        <v>0</v>
      </c>
      <c r="W53" s="75">
        <f t="shared" si="50"/>
        <v>520786</v>
      </c>
      <c r="X53" s="75">
        <v>423798</v>
      </c>
      <c r="Y53" s="75">
        <v>80459</v>
      </c>
      <c r="Z53" s="75">
        <v>0</v>
      </c>
      <c r="AA53" s="75">
        <v>16529</v>
      </c>
      <c r="AB53" s="76">
        <v>442382</v>
      </c>
      <c r="AC53" s="75">
        <v>1932</v>
      </c>
      <c r="AD53" s="75">
        <v>372224</v>
      </c>
      <c r="AE53" s="75">
        <f t="shared" si="51"/>
        <v>894942</v>
      </c>
      <c r="AF53" s="75">
        <f t="shared" si="52"/>
        <v>0</v>
      </c>
      <c r="AG53" s="75">
        <f t="shared" si="53"/>
        <v>0</v>
      </c>
      <c r="AH53" s="75">
        <v>0</v>
      </c>
      <c r="AI53" s="75">
        <v>0</v>
      </c>
      <c r="AJ53" s="75">
        <v>0</v>
      </c>
      <c r="AK53" s="75">
        <v>0</v>
      </c>
      <c r="AL53" s="75">
        <v>0</v>
      </c>
      <c r="AM53" s="76">
        <v>0</v>
      </c>
      <c r="AN53" s="75">
        <f t="shared" si="54"/>
        <v>46224</v>
      </c>
      <c r="AO53" s="75">
        <f t="shared" si="55"/>
        <v>0</v>
      </c>
      <c r="AP53" s="75">
        <v>0</v>
      </c>
      <c r="AQ53" s="75">
        <v>0</v>
      </c>
      <c r="AR53" s="75">
        <v>0</v>
      </c>
      <c r="AS53" s="75">
        <v>0</v>
      </c>
      <c r="AT53" s="75">
        <f t="shared" si="56"/>
        <v>0</v>
      </c>
      <c r="AU53" s="75">
        <v>0</v>
      </c>
      <c r="AV53" s="75">
        <v>0</v>
      </c>
      <c r="AW53" s="75">
        <v>0</v>
      </c>
      <c r="AX53" s="75">
        <v>0</v>
      </c>
      <c r="AY53" s="75">
        <f t="shared" si="57"/>
        <v>46224</v>
      </c>
      <c r="AZ53" s="75">
        <v>46224</v>
      </c>
      <c r="BA53" s="75">
        <v>0</v>
      </c>
      <c r="BB53" s="75">
        <v>0</v>
      </c>
      <c r="BC53" s="75">
        <v>0</v>
      </c>
      <c r="BD53" s="76">
        <v>71919</v>
      </c>
      <c r="BE53" s="75">
        <v>0</v>
      </c>
      <c r="BF53" s="75">
        <v>35078</v>
      </c>
      <c r="BG53" s="75">
        <f t="shared" si="58"/>
        <v>81302</v>
      </c>
      <c r="BH53" s="75">
        <f t="shared" si="59"/>
        <v>0</v>
      </c>
      <c r="BI53" s="75">
        <f t="shared" si="60"/>
        <v>0</v>
      </c>
      <c r="BJ53" s="75">
        <f t="shared" si="61"/>
        <v>0</v>
      </c>
      <c r="BK53" s="75">
        <f t="shared" si="62"/>
        <v>0</v>
      </c>
      <c r="BL53" s="75">
        <f t="shared" si="63"/>
        <v>0</v>
      </c>
      <c r="BM53" s="75">
        <f t="shared" si="64"/>
        <v>0</v>
      </c>
      <c r="BN53" s="75">
        <f t="shared" si="65"/>
        <v>0</v>
      </c>
      <c r="BO53" s="76">
        <f t="shared" si="66"/>
        <v>1909</v>
      </c>
      <c r="BP53" s="75">
        <f t="shared" si="67"/>
        <v>568942</v>
      </c>
      <c r="BQ53" s="75">
        <f t="shared" si="68"/>
        <v>0</v>
      </c>
      <c r="BR53" s="75">
        <f t="shared" si="69"/>
        <v>0</v>
      </c>
      <c r="BS53" s="75">
        <f t="shared" si="70"/>
        <v>0</v>
      </c>
      <c r="BT53" s="75">
        <f t="shared" si="71"/>
        <v>0</v>
      </c>
      <c r="BU53" s="75">
        <f t="shared" si="72"/>
        <v>0</v>
      </c>
      <c r="BV53" s="75">
        <f t="shared" si="73"/>
        <v>0</v>
      </c>
      <c r="BW53" s="75">
        <f t="shared" si="74"/>
        <v>0</v>
      </c>
      <c r="BX53" s="75">
        <f t="shared" si="75"/>
        <v>0</v>
      </c>
      <c r="BY53" s="75">
        <f t="shared" si="76"/>
        <v>0</v>
      </c>
      <c r="BZ53" s="75">
        <f t="shared" si="77"/>
        <v>0</v>
      </c>
      <c r="CA53" s="75">
        <f t="shared" si="78"/>
        <v>567010</v>
      </c>
      <c r="CB53" s="75">
        <f t="shared" si="79"/>
        <v>470022</v>
      </c>
      <c r="CC53" s="75">
        <f t="shared" si="80"/>
        <v>80459</v>
      </c>
      <c r="CD53" s="75">
        <f t="shared" si="81"/>
        <v>0</v>
      </c>
      <c r="CE53" s="75">
        <f t="shared" si="82"/>
        <v>16529</v>
      </c>
      <c r="CF53" s="76">
        <f t="shared" si="83"/>
        <v>514301</v>
      </c>
      <c r="CG53" s="75">
        <f t="shared" si="84"/>
        <v>1932</v>
      </c>
      <c r="CH53" s="75">
        <f t="shared" si="85"/>
        <v>407302</v>
      </c>
      <c r="CI53" s="75">
        <f t="shared" si="86"/>
        <v>976244</v>
      </c>
    </row>
    <row r="54" spans="1:87" s="50" customFormat="1" ht="12" customHeight="1">
      <c r="A54" s="53" t="s">
        <v>321</v>
      </c>
      <c r="B54" s="54" t="s">
        <v>433</v>
      </c>
      <c r="C54" s="53" t="s">
        <v>434</v>
      </c>
      <c r="D54" s="75">
        <f t="shared" si="45"/>
        <v>0</v>
      </c>
      <c r="E54" s="75">
        <f t="shared" si="46"/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6">
        <v>2741</v>
      </c>
      <c r="L54" s="75">
        <f t="shared" si="47"/>
        <v>528497</v>
      </c>
      <c r="M54" s="75">
        <f t="shared" si="48"/>
        <v>56031</v>
      </c>
      <c r="N54" s="75">
        <v>56031</v>
      </c>
      <c r="O54" s="75">
        <v>0</v>
      </c>
      <c r="P54" s="75">
        <v>0</v>
      </c>
      <c r="Q54" s="75">
        <v>0</v>
      </c>
      <c r="R54" s="75">
        <f t="shared" si="49"/>
        <v>45914</v>
      </c>
      <c r="S54" s="75">
        <v>34639</v>
      </c>
      <c r="T54" s="75">
        <v>11275</v>
      </c>
      <c r="U54" s="75">
        <v>0</v>
      </c>
      <c r="V54" s="75">
        <v>0</v>
      </c>
      <c r="W54" s="75">
        <f t="shared" si="50"/>
        <v>426552</v>
      </c>
      <c r="X54" s="75">
        <v>328052</v>
      </c>
      <c r="Y54" s="75">
        <v>93103</v>
      </c>
      <c r="Z54" s="75">
        <v>5397</v>
      </c>
      <c r="AA54" s="75">
        <v>0</v>
      </c>
      <c r="AB54" s="76">
        <v>316602</v>
      </c>
      <c r="AC54" s="75">
        <v>0</v>
      </c>
      <c r="AD54" s="75">
        <v>773</v>
      </c>
      <c r="AE54" s="75">
        <f t="shared" si="51"/>
        <v>529270</v>
      </c>
      <c r="AF54" s="75">
        <f t="shared" si="52"/>
        <v>0</v>
      </c>
      <c r="AG54" s="75">
        <f t="shared" si="53"/>
        <v>0</v>
      </c>
      <c r="AH54" s="75">
        <v>0</v>
      </c>
      <c r="AI54" s="75">
        <v>0</v>
      </c>
      <c r="AJ54" s="75">
        <v>0</v>
      </c>
      <c r="AK54" s="75">
        <v>0</v>
      </c>
      <c r="AL54" s="75">
        <v>0</v>
      </c>
      <c r="AM54" s="76">
        <v>0</v>
      </c>
      <c r="AN54" s="75">
        <f t="shared" si="54"/>
        <v>26123</v>
      </c>
      <c r="AO54" s="75">
        <f t="shared" si="55"/>
        <v>2768</v>
      </c>
      <c r="AP54" s="75">
        <v>2768</v>
      </c>
      <c r="AQ54" s="75">
        <v>0</v>
      </c>
      <c r="AR54" s="75">
        <v>0</v>
      </c>
      <c r="AS54" s="75">
        <v>0</v>
      </c>
      <c r="AT54" s="75">
        <f t="shared" si="56"/>
        <v>6416</v>
      </c>
      <c r="AU54" s="75">
        <v>67</v>
      </c>
      <c r="AV54" s="75">
        <v>5745</v>
      </c>
      <c r="AW54" s="75">
        <v>604</v>
      </c>
      <c r="AX54" s="75">
        <v>0</v>
      </c>
      <c r="AY54" s="75">
        <f t="shared" si="57"/>
        <v>16939</v>
      </c>
      <c r="AZ54" s="75">
        <v>9540</v>
      </c>
      <c r="BA54" s="75">
        <v>6697</v>
      </c>
      <c r="BB54" s="75">
        <v>702</v>
      </c>
      <c r="BC54" s="75">
        <v>0</v>
      </c>
      <c r="BD54" s="76">
        <v>0</v>
      </c>
      <c r="BE54" s="75">
        <v>0</v>
      </c>
      <c r="BF54" s="75">
        <v>24</v>
      </c>
      <c r="BG54" s="75">
        <f t="shared" si="58"/>
        <v>26147</v>
      </c>
      <c r="BH54" s="75">
        <f t="shared" si="59"/>
        <v>0</v>
      </c>
      <c r="BI54" s="75">
        <f t="shared" si="60"/>
        <v>0</v>
      </c>
      <c r="BJ54" s="75">
        <f t="shared" si="61"/>
        <v>0</v>
      </c>
      <c r="BK54" s="75">
        <f t="shared" si="62"/>
        <v>0</v>
      </c>
      <c r="BL54" s="75">
        <f t="shared" si="63"/>
        <v>0</v>
      </c>
      <c r="BM54" s="75">
        <f t="shared" si="64"/>
        <v>0</v>
      </c>
      <c r="BN54" s="75">
        <f t="shared" si="65"/>
        <v>0</v>
      </c>
      <c r="BO54" s="76">
        <f t="shared" si="66"/>
        <v>2741</v>
      </c>
      <c r="BP54" s="75">
        <f t="shared" si="67"/>
        <v>554620</v>
      </c>
      <c r="BQ54" s="75">
        <f t="shared" si="68"/>
        <v>58799</v>
      </c>
      <c r="BR54" s="75">
        <f t="shared" si="69"/>
        <v>58799</v>
      </c>
      <c r="BS54" s="75">
        <f t="shared" si="70"/>
        <v>0</v>
      </c>
      <c r="BT54" s="75">
        <f t="shared" si="71"/>
        <v>0</v>
      </c>
      <c r="BU54" s="75">
        <f t="shared" si="72"/>
        <v>0</v>
      </c>
      <c r="BV54" s="75">
        <f t="shared" si="73"/>
        <v>52330</v>
      </c>
      <c r="BW54" s="75">
        <f t="shared" si="74"/>
        <v>34706</v>
      </c>
      <c r="BX54" s="75">
        <f t="shared" si="75"/>
        <v>17020</v>
      </c>
      <c r="BY54" s="75">
        <f t="shared" si="76"/>
        <v>604</v>
      </c>
      <c r="BZ54" s="75">
        <f t="shared" si="77"/>
        <v>0</v>
      </c>
      <c r="CA54" s="75">
        <f t="shared" si="78"/>
        <v>443491</v>
      </c>
      <c r="CB54" s="75">
        <f t="shared" si="79"/>
        <v>337592</v>
      </c>
      <c r="CC54" s="75">
        <f t="shared" si="80"/>
        <v>99800</v>
      </c>
      <c r="CD54" s="75">
        <f t="shared" si="81"/>
        <v>6099</v>
      </c>
      <c r="CE54" s="75">
        <f t="shared" si="82"/>
        <v>0</v>
      </c>
      <c r="CF54" s="76">
        <f t="shared" si="83"/>
        <v>316602</v>
      </c>
      <c r="CG54" s="75">
        <f t="shared" si="84"/>
        <v>0</v>
      </c>
      <c r="CH54" s="75">
        <f t="shared" si="85"/>
        <v>797</v>
      </c>
      <c r="CI54" s="75">
        <f t="shared" si="86"/>
        <v>555417</v>
      </c>
    </row>
    <row r="55" spans="1:87" s="50" customFormat="1" ht="12" customHeight="1">
      <c r="A55" s="53" t="s">
        <v>321</v>
      </c>
      <c r="B55" s="54" t="s">
        <v>435</v>
      </c>
      <c r="C55" s="53" t="s">
        <v>436</v>
      </c>
      <c r="D55" s="75">
        <f t="shared" si="45"/>
        <v>0</v>
      </c>
      <c r="E55" s="75">
        <f t="shared" si="46"/>
        <v>0</v>
      </c>
      <c r="F55" s="75">
        <v>0</v>
      </c>
      <c r="G55" s="75">
        <v>0</v>
      </c>
      <c r="H55" s="75">
        <v>0</v>
      </c>
      <c r="I55" s="75">
        <v>0</v>
      </c>
      <c r="J55" s="75">
        <v>0</v>
      </c>
      <c r="K55" s="76">
        <v>171689</v>
      </c>
      <c r="L55" s="75">
        <f t="shared" si="47"/>
        <v>551641</v>
      </c>
      <c r="M55" s="75">
        <f t="shared" si="48"/>
        <v>30534</v>
      </c>
      <c r="N55" s="75">
        <v>30534</v>
      </c>
      <c r="O55" s="75">
        <v>0</v>
      </c>
      <c r="P55" s="75">
        <v>0</v>
      </c>
      <c r="Q55" s="75">
        <v>0</v>
      </c>
      <c r="R55" s="75">
        <f t="shared" si="49"/>
        <v>378</v>
      </c>
      <c r="S55" s="75">
        <v>378</v>
      </c>
      <c r="T55" s="75">
        <v>0</v>
      </c>
      <c r="U55" s="75">
        <v>0</v>
      </c>
      <c r="V55" s="75">
        <v>0</v>
      </c>
      <c r="W55" s="75">
        <f t="shared" si="50"/>
        <v>520729</v>
      </c>
      <c r="X55" s="75">
        <v>474845</v>
      </c>
      <c r="Y55" s="75">
        <v>0</v>
      </c>
      <c r="Z55" s="75">
        <v>0</v>
      </c>
      <c r="AA55" s="75">
        <v>45884</v>
      </c>
      <c r="AB55" s="76">
        <v>333279</v>
      </c>
      <c r="AC55" s="75">
        <v>0</v>
      </c>
      <c r="AD55" s="75">
        <v>59695</v>
      </c>
      <c r="AE55" s="75">
        <f t="shared" si="51"/>
        <v>611336</v>
      </c>
      <c r="AF55" s="75">
        <f t="shared" si="52"/>
        <v>0</v>
      </c>
      <c r="AG55" s="75">
        <f t="shared" si="53"/>
        <v>0</v>
      </c>
      <c r="AH55" s="75">
        <v>0</v>
      </c>
      <c r="AI55" s="75">
        <v>0</v>
      </c>
      <c r="AJ55" s="75">
        <v>0</v>
      </c>
      <c r="AK55" s="75">
        <v>0</v>
      </c>
      <c r="AL55" s="75">
        <v>0</v>
      </c>
      <c r="AM55" s="76">
        <v>6276</v>
      </c>
      <c r="AN55" s="75">
        <f t="shared" si="54"/>
        <v>72861</v>
      </c>
      <c r="AO55" s="75">
        <f t="shared" si="55"/>
        <v>20356</v>
      </c>
      <c r="AP55" s="75">
        <v>20356</v>
      </c>
      <c r="AQ55" s="75">
        <v>0</v>
      </c>
      <c r="AR55" s="75">
        <v>0</v>
      </c>
      <c r="AS55" s="75">
        <v>0</v>
      </c>
      <c r="AT55" s="75">
        <f t="shared" si="56"/>
        <v>0</v>
      </c>
      <c r="AU55" s="75">
        <v>0</v>
      </c>
      <c r="AV55" s="75">
        <v>0</v>
      </c>
      <c r="AW55" s="75">
        <v>0</v>
      </c>
      <c r="AX55" s="75">
        <v>0</v>
      </c>
      <c r="AY55" s="75">
        <f t="shared" si="57"/>
        <v>52505</v>
      </c>
      <c r="AZ55" s="75">
        <v>52505</v>
      </c>
      <c r="BA55" s="75">
        <v>0</v>
      </c>
      <c r="BB55" s="75">
        <v>0</v>
      </c>
      <c r="BC55" s="75">
        <v>0</v>
      </c>
      <c r="BD55" s="76">
        <v>106656</v>
      </c>
      <c r="BE55" s="75">
        <v>0</v>
      </c>
      <c r="BF55" s="75">
        <v>6976</v>
      </c>
      <c r="BG55" s="75">
        <f t="shared" si="58"/>
        <v>79837</v>
      </c>
      <c r="BH55" s="75">
        <f t="shared" si="59"/>
        <v>0</v>
      </c>
      <c r="BI55" s="75">
        <f t="shared" si="60"/>
        <v>0</v>
      </c>
      <c r="BJ55" s="75">
        <f t="shared" si="61"/>
        <v>0</v>
      </c>
      <c r="BK55" s="75">
        <f t="shared" si="62"/>
        <v>0</v>
      </c>
      <c r="BL55" s="75">
        <f t="shared" si="63"/>
        <v>0</v>
      </c>
      <c r="BM55" s="75">
        <f t="shared" si="64"/>
        <v>0</v>
      </c>
      <c r="BN55" s="75">
        <f t="shared" si="65"/>
        <v>0</v>
      </c>
      <c r="BO55" s="76">
        <f t="shared" si="66"/>
        <v>177965</v>
      </c>
      <c r="BP55" s="75">
        <f t="shared" si="67"/>
        <v>624502</v>
      </c>
      <c r="BQ55" s="75">
        <f t="shared" si="68"/>
        <v>50890</v>
      </c>
      <c r="BR55" s="75">
        <f t="shared" si="69"/>
        <v>50890</v>
      </c>
      <c r="BS55" s="75">
        <f t="shared" si="70"/>
        <v>0</v>
      </c>
      <c r="BT55" s="75">
        <f t="shared" si="71"/>
        <v>0</v>
      </c>
      <c r="BU55" s="75">
        <f t="shared" si="72"/>
        <v>0</v>
      </c>
      <c r="BV55" s="75">
        <f t="shared" si="73"/>
        <v>378</v>
      </c>
      <c r="BW55" s="75">
        <f t="shared" si="74"/>
        <v>378</v>
      </c>
      <c r="BX55" s="75">
        <f t="shared" si="75"/>
        <v>0</v>
      </c>
      <c r="BY55" s="75">
        <f t="shared" si="76"/>
        <v>0</v>
      </c>
      <c r="BZ55" s="75">
        <f t="shared" si="77"/>
        <v>0</v>
      </c>
      <c r="CA55" s="75">
        <f t="shared" si="78"/>
        <v>573234</v>
      </c>
      <c r="CB55" s="75">
        <f t="shared" si="79"/>
        <v>527350</v>
      </c>
      <c r="CC55" s="75">
        <f t="shared" si="80"/>
        <v>0</v>
      </c>
      <c r="CD55" s="75">
        <f t="shared" si="81"/>
        <v>0</v>
      </c>
      <c r="CE55" s="75">
        <f t="shared" si="82"/>
        <v>45884</v>
      </c>
      <c r="CF55" s="76">
        <f t="shared" si="83"/>
        <v>439935</v>
      </c>
      <c r="CG55" s="75">
        <f t="shared" si="84"/>
        <v>0</v>
      </c>
      <c r="CH55" s="75">
        <f t="shared" si="85"/>
        <v>66671</v>
      </c>
      <c r="CI55" s="75">
        <f t="shared" si="86"/>
        <v>691173</v>
      </c>
    </row>
    <row r="56" spans="1:87" s="50" customFormat="1" ht="12" customHeight="1">
      <c r="A56" s="53" t="s">
        <v>321</v>
      </c>
      <c r="B56" s="54" t="s">
        <v>437</v>
      </c>
      <c r="C56" s="53" t="s">
        <v>438</v>
      </c>
      <c r="D56" s="75">
        <f t="shared" si="45"/>
        <v>0</v>
      </c>
      <c r="E56" s="75">
        <f t="shared" si="46"/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6">
        <v>10054</v>
      </c>
      <c r="L56" s="75">
        <f t="shared" si="47"/>
        <v>2476810</v>
      </c>
      <c r="M56" s="75">
        <f t="shared" si="48"/>
        <v>480137</v>
      </c>
      <c r="N56" s="75">
        <v>76653</v>
      </c>
      <c r="O56" s="75">
        <v>403484</v>
      </c>
      <c r="P56" s="75">
        <v>0</v>
      </c>
      <c r="Q56" s="75">
        <v>0</v>
      </c>
      <c r="R56" s="75">
        <f t="shared" si="49"/>
        <v>0</v>
      </c>
      <c r="S56" s="75">
        <v>0</v>
      </c>
      <c r="T56" s="75">
        <v>0</v>
      </c>
      <c r="U56" s="75">
        <v>0</v>
      </c>
      <c r="V56" s="75">
        <v>0</v>
      </c>
      <c r="W56" s="75">
        <f t="shared" si="50"/>
        <v>1996673</v>
      </c>
      <c r="X56" s="75">
        <v>869676</v>
      </c>
      <c r="Y56" s="75">
        <v>86633</v>
      </c>
      <c r="Z56" s="75">
        <v>16993</v>
      </c>
      <c r="AA56" s="75">
        <v>1023371</v>
      </c>
      <c r="AB56" s="76">
        <v>695888</v>
      </c>
      <c r="AC56" s="75">
        <v>0</v>
      </c>
      <c r="AD56" s="75">
        <v>0</v>
      </c>
      <c r="AE56" s="75">
        <f t="shared" si="51"/>
        <v>2476810</v>
      </c>
      <c r="AF56" s="75">
        <f t="shared" si="52"/>
        <v>0</v>
      </c>
      <c r="AG56" s="75">
        <f t="shared" si="53"/>
        <v>0</v>
      </c>
      <c r="AH56" s="75">
        <v>0</v>
      </c>
      <c r="AI56" s="75">
        <v>0</v>
      </c>
      <c r="AJ56" s="75">
        <v>0</v>
      </c>
      <c r="AK56" s="75">
        <v>0</v>
      </c>
      <c r="AL56" s="75">
        <v>0</v>
      </c>
      <c r="AM56" s="76">
        <v>0</v>
      </c>
      <c r="AN56" s="75">
        <f t="shared" si="54"/>
        <v>1499</v>
      </c>
      <c r="AO56" s="75">
        <f t="shared" si="55"/>
        <v>0</v>
      </c>
      <c r="AP56" s="75">
        <v>0</v>
      </c>
      <c r="AQ56" s="75">
        <v>0</v>
      </c>
      <c r="AR56" s="75">
        <v>0</v>
      </c>
      <c r="AS56" s="75">
        <v>0</v>
      </c>
      <c r="AT56" s="75">
        <f t="shared" si="56"/>
        <v>0</v>
      </c>
      <c r="AU56" s="75">
        <v>0</v>
      </c>
      <c r="AV56" s="75">
        <v>0</v>
      </c>
      <c r="AW56" s="75">
        <v>0</v>
      </c>
      <c r="AX56" s="75">
        <v>0</v>
      </c>
      <c r="AY56" s="75">
        <f t="shared" si="57"/>
        <v>1499</v>
      </c>
      <c r="AZ56" s="75">
        <v>1408</v>
      </c>
      <c r="BA56" s="75">
        <v>0</v>
      </c>
      <c r="BB56" s="75">
        <v>0</v>
      </c>
      <c r="BC56" s="75">
        <v>91</v>
      </c>
      <c r="BD56" s="76">
        <v>39168</v>
      </c>
      <c r="BE56" s="75">
        <v>0</v>
      </c>
      <c r="BF56" s="75">
        <v>0</v>
      </c>
      <c r="BG56" s="75">
        <f t="shared" si="58"/>
        <v>1499</v>
      </c>
      <c r="BH56" s="75">
        <f t="shared" si="59"/>
        <v>0</v>
      </c>
      <c r="BI56" s="75">
        <f t="shared" si="60"/>
        <v>0</v>
      </c>
      <c r="BJ56" s="75">
        <f t="shared" si="61"/>
        <v>0</v>
      </c>
      <c r="BK56" s="75">
        <f t="shared" si="62"/>
        <v>0</v>
      </c>
      <c r="BL56" s="75">
        <f t="shared" si="63"/>
        <v>0</v>
      </c>
      <c r="BM56" s="75">
        <f t="shared" si="64"/>
        <v>0</v>
      </c>
      <c r="BN56" s="75">
        <f t="shared" si="65"/>
        <v>0</v>
      </c>
      <c r="BO56" s="76">
        <f t="shared" si="66"/>
        <v>10054</v>
      </c>
      <c r="BP56" s="75">
        <f t="shared" si="67"/>
        <v>2478309</v>
      </c>
      <c r="BQ56" s="75">
        <f t="shared" si="68"/>
        <v>480137</v>
      </c>
      <c r="BR56" s="75">
        <f t="shared" si="69"/>
        <v>76653</v>
      </c>
      <c r="BS56" s="75">
        <f t="shared" si="70"/>
        <v>403484</v>
      </c>
      <c r="BT56" s="75">
        <f t="shared" si="71"/>
        <v>0</v>
      </c>
      <c r="BU56" s="75">
        <f t="shared" si="72"/>
        <v>0</v>
      </c>
      <c r="BV56" s="75">
        <f t="shared" si="73"/>
        <v>0</v>
      </c>
      <c r="BW56" s="75">
        <f t="shared" si="74"/>
        <v>0</v>
      </c>
      <c r="BX56" s="75">
        <f t="shared" si="75"/>
        <v>0</v>
      </c>
      <c r="BY56" s="75">
        <f t="shared" si="76"/>
        <v>0</v>
      </c>
      <c r="BZ56" s="75">
        <f t="shared" si="77"/>
        <v>0</v>
      </c>
      <c r="CA56" s="75">
        <f t="shared" si="78"/>
        <v>1998172</v>
      </c>
      <c r="CB56" s="75">
        <f t="shared" si="79"/>
        <v>871084</v>
      </c>
      <c r="CC56" s="75">
        <f t="shared" si="80"/>
        <v>86633</v>
      </c>
      <c r="CD56" s="75">
        <f t="shared" si="81"/>
        <v>16993</v>
      </c>
      <c r="CE56" s="75">
        <f t="shared" si="82"/>
        <v>1023462</v>
      </c>
      <c r="CF56" s="76">
        <f t="shared" si="83"/>
        <v>735056</v>
      </c>
      <c r="CG56" s="75">
        <f t="shared" si="84"/>
        <v>0</v>
      </c>
      <c r="CH56" s="75">
        <f t="shared" si="85"/>
        <v>0</v>
      </c>
      <c r="CI56" s="75">
        <f t="shared" si="86"/>
        <v>2478309</v>
      </c>
    </row>
    <row r="57" spans="1:87" s="50" customFormat="1" ht="12" customHeight="1">
      <c r="A57" s="53" t="s">
        <v>321</v>
      </c>
      <c r="B57" s="54" t="s">
        <v>439</v>
      </c>
      <c r="C57" s="53" t="s">
        <v>440</v>
      </c>
      <c r="D57" s="75">
        <f t="shared" si="45"/>
        <v>0</v>
      </c>
      <c r="E57" s="75">
        <f t="shared" si="46"/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6">
        <v>1896</v>
      </c>
      <c r="L57" s="75">
        <f t="shared" si="47"/>
        <v>404873</v>
      </c>
      <c r="M57" s="75">
        <f t="shared" si="48"/>
        <v>36006</v>
      </c>
      <c r="N57" s="75">
        <v>36006</v>
      </c>
      <c r="O57" s="75">
        <v>0</v>
      </c>
      <c r="P57" s="75">
        <v>0</v>
      </c>
      <c r="Q57" s="75">
        <v>0</v>
      </c>
      <c r="R57" s="75">
        <f t="shared" si="49"/>
        <v>23095</v>
      </c>
      <c r="S57" s="75">
        <v>0</v>
      </c>
      <c r="T57" s="75">
        <v>23095</v>
      </c>
      <c r="U57" s="75">
        <v>0</v>
      </c>
      <c r="V57" s="75">
        <v>0</v>
      </c>
      <c r="W57" s="75">
        <f t="shared" si="50"/>
        <v>345772</v>
      </c>
      <c r="X57" s="75">
        <v>188707</v>
      </c>
      <c r="Y57" s="75">
        <v>129751</v>
      </c>
      <c r="Z57" s="75">
        <v>0</v>
      </c>
      <c r="AA57" s="75">
        <v>27314</v>
      </c>
      <c r="AB57" s="76">
        <v>202595</v>
      </c>
      <c r="AC57" s="75">
        <v>0</v>
      </c>
      <c r="AD57" s="75">
        <v>5327</v>
      </c>
      <c r="AE57" s="75">
        <f t="shared" si="51"/>
        <v>410200</v>
      </c>
      <c r="AF57" s="75">
        <f t="shared" si="52"/>
        <v>1020</v>
      </c>
      <c r="AG57" s="75">
        <f t="shared" si="53"/>
        <v>1020</v>
      </c>
      <c r="AH57" s="75">
        <v>0</v>
      </c>
      <c r="AI57" s="75">
        <v>0</v>
      </c>
      <c r="AJ57" s="75">
        <v>0</v>
      </c>
      <c r="AK57" s="75">
        <v>1020</v>
      </c>
      <c r="AL57" s="75">
        <v>0</v>
      </c>
      <c r="AM57" s="76">
        <v>0</v>
      </c>
      <c r="AN57" s="75">
        <f t="shared" si="54"/>
        <v>50803</v>
      </c>
      <c r="AO57" s="75">
        <f t="shared" si="55"/>
        <v>7089</v>
      </c>
      <c r="AP57" s="75">
        <v>7089</v>
      </c>
      <c r="AQ57" s="75">
        <v>0</v>
      </c>
      <c r="AR57" s="75">
        <v>0</v>
      </c>
      <c r="AS57" s="75">
        <v>0</v>
      </c>
      <c r="AT57" s="75">
        <f t="shared" si="56"/>
        <v>0</v>
      </c>
      <c r="AU57" s="75">
        <v>0</v>
      </c>
      <c r="AV57" s="75">
        <v>0</v>
      </c>
      <c r="AW57" s="75">
        <v>0</v>
      </c>
      <c r="AX57" s="75">
        <v>0</v>
      </c>
      <c r="AY57" s="75">
        <f t="shared" si="57"/>
        <v>43714</v>
      </c>
      <c r="AZ57" s="75">
        <v>24397</v>
      </c>
      <c r="BA57" s="75">
        <v>19086</v>
      </c>
      <c r="BB57" s="75">
        <v>0</v>
      </c>
      <c r="BC57" s="75">
        <v>231</v>
      </c>
      <c r="BD57" s="76">
        <v>0</v>
      </c>
      <c r="BE57" s="75">
        <v>0</v>
      </c>
      <c r="BF57" s="75">
        <v>10458</v>
      </c>
      <c r="BG57" s="75">
        <f t="shared" si="58"/>
        <v>62281</v>
      </c>
      <c r="BH57" s="75">
        <f t="shared" si="59"/>
        <v>1020</v>
      </c>
      <c r="BI57" s="75">
        <f t="shared" si="60"/>
        <v>1020</v>
      </c>
      <c r="BJ57" s="75">
        <f t="shared" si="61"/>
        <v>0</v>
      </c>
      <c r="BK57" s="75">
        <f t="shared" si="62"/>
        <v>0</v>
      </c>
      <c r="BL57" s="75">
        <f t="shared" si="63"/>
        <v>0</v>
      </c>
      <c r="BM57" s="75">
        <f t="shared" si="64"/>
        <v>1020</v>
      </c>
      <c r="BN57" s="75">
        <f t="shared" si="65"/>
        <v>0</v>
      </c>
      <c r="BO57" s="76">
        <f t="shared" si="66"/>
        <v>1896</v>
      </c>
      <c r="BP57" s="75">
        <f t="shared" si="67"/>
        <v>455676</v>
      </c>
      <c r="BQ57" s="75">
        <f t="shared" si="68"/>
        <v>43095</v>
      </c>
      <c r="BR57" s="75">
        <f t="shared" si="69"/>
        <v>43095</v>
      </c>
      <c r="BS57" s="75">
        <f t="shared" si="70"/>
        <v>0</v>
      </c>
      <c r="BT57" s="75">
        <f t="shared" si="71"/>
        <v>0</v>
      </c>
      <c r="BU57" s="75">
        <f t="shared" si="72"/>
        <v>0</v>
      </c>
      <c r="BV57" s="75">
        <f t="shared" si="73"/>
        <v>23095</v>
      </c>
      <c r="BW57" s="75">
        <f t="shared" si="74"/>
        <v>0</v>
      </c>
      <c r="BX57" s="75">
        <f t="shared" si="75"/>
        <v>23095</v>
      </c>
      <c r="BY57" s="75">
        <f t="shared" si="76"/>
        <v>0</v>
      </c>
      <c r="BZ57" s="75">
        <f t="shared" si="77"/>
        <v>0</v>
      </c>
      <c r="CA57" s="75">
        <f t="shared" si="78"/>
        <v>389486</v>
      </c>
      <c r="CB57" s="75">
        <f t="shared" si="79"/>
        <v>213104</v>
      </c>
      <c r="CC57" s="75">
        <f t="shared" si="80"/>
        <v>148837</v>
      </c>
      <c r="CD57" s="75">
        <f t="shared" si="81"/>
        <v>0</v>
      </c>
      <c r="CE57" s="75">
        <f t="shared" si="82"/>
        <v>27545</v>
      </c>
      <c r="CF57" s="76">
        <f t="shared" si="83"/>
        <v>202595</v>
      </c>
      <c r="CG57" s="75">
        <f t="shared" si="84"/>
        <v>0</v>
      </c>
      <c r="CH57" s="75">
        <f t="shared" si="85"/>
        <v>15785</v>
      </c>
      <c r="CI57" s="75">
        <f t="shared" si="86"/>
        <v>472481</v>
      </c>
    </row>
    <row r="58" spans="1:87" s="50" customFormat="1" ht="12" customHeight="1">
      <c r="A58" s="53" t="s">
        <v>321</v>
      </c>
      <c r="B58" s="54" t="s">
        <v>441</v>
      </c>
      <c r="C58" s="53" t="s">
        <v>442</v>
      </c>
      <c r="D58" s="75">
        <f t="shared" si="45"/>
        <v>0</v>
      </c>
      <c r="E58" s="75">
        <f t="shared" si="46"/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6">
        <v>38085</v>
      </c>
      <c r="L58" s="75">
        <f t="shared" si="47"/>
        <v>119218</v>
      </c>
      <c r="M58" s="75">
        <f t="shared" si="48"/>
        <v>11919</v>
      </c>
      <c r="N58" s="75">
        <v>11919</v>
      </c>
      <c r="O58" s="75">
        <v>0</v>
      </c>
      <c r="P58" s="75">
        <v>0</v>
      </c>
      <c r="Q58" s="75">
        <v>0</v>
      </c>
      <c r="R58" s="75">
        <f t="shared" si="49"/>
        <v>1092</v>
      </c>
      <c r="S58" s="75">
        <v>1092</v>
      </c>
      <c r="T58" s="75">
        <v>0</v>
      </c>
      <c r="U58" s="75">
        <v>0</v>
      </c>
      <c r="V58" s="75">
        <v>0</v>
      </c>
      <c r="W58" s="75">
        <f t="shared" si="50"/>
        <v>106207</v>
      </c>
      <c r="X58" s="75">
        <v>105926</v>
      </c>
      <c r="Y58" s="75">
        <v>0</v>
      </c>
      <c r="Z58" s="75">
        <v>0</v>
      </c>
      <c r="AA58" s="75">
        <v>281</v>
      </c>
      <c r="AB58" s="76">
        <v>73931</v>
      </c>
      <c r="AC58" s="75">
        <v>0</v>
      </c>
      <c r="AD58" s="75">
        <v>6160</v>
      </c>
      <c r="AE58" s="75">
        <f t="shared" si="51"/>
        <v>125378</v>
      </c>
      <c r="AF58" s="75">
        <f t="shared" si="52"/>
        <v>0</v>
      </c>
      <c r="AG58" s="75">
        <f t="shared" si="53"/>
        <v>0</v>
      </c>
      <c r="AH58" s="75">
        <v>0</v>
      </c>
      <c r="AI58" s="75">
        <v>0</v>
      </c>
      <c r="AJ58" s="75">
        <v>0</v>
      </c>
      <c r="AK58" s="75">
        <v>0</v>
      </c>
      <c r="AL58" s="75">
        <v>0</v>
      </c>
      <c r="AM58" s="76">
        <v>1209</v>
      </c>
      <c r="AN58" s="75">
        <f t="shared" si="54"/>
        <v>12805</v>
      </c>
      <c r="AO58" s="75">
        <f t="shared" si="55"/>
        <v>8153</v>
      </c>
      <c r="AP58" s="75">
        <v>8153</v>
      </c>
      <c r="AQ58" s="75">
        <v>0</v>
      </c>
      <c r="AR58" s="75">
        <v>0</v>
      </c>
      <c r="AS58" s="75">
        <v>0</v>
      </c>
      <c r="AT58" s="75">
        <f t="shared" si="56"/>
        <v>21</v>
      </c>
      <c r="AU58" s="75">
        <v>21</v>
      </c>
      <c r="AV58" s="75">
        <v>0</v>
      </c>
      <c r="AW58" s="75">
        <v>0</v>
      </c>
      <c r="AX58" s="75">
        <v>0</v>
      </c>
      <c r="AY58" s="75">
        <f t="shared" si="57"/>
        <v>4631</v>
      </c>
      <c r="AZ58" s="75">
        <v>4631</v>
      </c>
      <c r="BA58" s="75">
        <v>0</v>
      </c>
      <c r="BB58" s="75">
        <v>0</v>
      </c>
      <c r="BC58" s="75">
        <v>0</v>
      </c>
      <c r="BD58" s="76">
        <v>19283</v>
      </c>
      <c r="BE58" s="75">
        <v>0</v>
      </c>
      <c r="BF58" s="75">
        <v>0</v>
      </c>
      <c r="BG58" s="75">
        <f t="shared" si="58"/>
        <v>12805</v>
      </c>
      <c r="BH58" s="75">
        <f t="shared" si="59"/>
        <v>0</v>
      </c>
      <c r="BI58" s="75">
        <f t="shared" si="60"/>
        <v>0</v>
      </c>
      <c r="BJ58" s="75">
        <f t="shared" si="61"/>
        <v>0</v>
      </c>
      <c r="BK58" s="75">
        <f t="shared" si="62"/>
        <v>0</v>
      </c>
      <c r="BL58" s="75">
        <f t="shared" si="63"/>
        <v>0</v>
      </c>
      <c r="BM58" s="75">
        <f t="shared" si="64"/>
        <v>0</v>
      </c>
      <c r="BN58" s="75">
        <f t="shared" si="65"/>
        <v>0</v>
      </c>
      <c r="BO58" s="76">
        <f t="shared" si="66"/>
        <v>39294</v>
      </c>
      <c r="BP58" s="75">
        <f t="shared" si="67"/>
        <v>132023</v>
      </c>
      <c r="BQ58" s="75">
        <f t="shared" si="68"/>
        <v>20072</v>
      </c>
      <c r="BR58" s="75">
        <f t="shared" si="69"/>
        <v>20072</v>
      </c>
      <c r="BS58" s="75">
        <f t="shared" si="70"/>
        <v>0</v>
      </c>
      <c r="BT58" s="75">
        <f t="shared" si="71"/>
        <v>0</v>
      </c>
      <c r="BU58" s="75">
        <f t="shared" si="72"/>
        <v>0</v>
      </c>
      <c r="BV58" s="75">
        <f t="shared" si="73"/>
        <v>1113</v>
      </c>
      <c r="BW58" s="75">
        <f t="shared" si="74"/>
        <v>1113</v>
      </c>
      <c r="BX58" s="75">
        <f t="shared" si="75"/>
        <v>0</v>
      </c>
      <c r="BY58" s="75">
        <f t="shared" si="76"/>
        <v>0</v>
      </c>
      <c r="BZ58" s="75">
        <f t="shared" si="77"/>
        <v>0</v>
      </c>
      <c r="CA58" s="75">
        <f t="shared" si="78"/>
        <v>110838</v>
      </c>
      <c r="CB58" s="75">
        <f t="shared" si="79"/>
        <v>110557</v>
      </c>
      <c r="CC58" s="75">
        <f t="shared" si="80"/>
        <v>0</v>
      </c>
      <c r="CD58" s="75">
        <f t="shared" si="81"/>
        <v>0</v>
      </c>
      <c r="CE58" s="75">
        <f t="shared" si="82"/>
        <v>281</v>
      </c>
      <c r="CF58" s="76">
        <f t="shared" si="83"/>
        <v>93214</v>
      </c>
      <c r="CG58" s="75">
        <f t="shared" si="84"/>
        <v>0</v>
      </c>
      <c r="CH58" s="75">
        <f t="shared" si="85"/>
        <v>6160</v>
      </c>
      <c r="CI58" s="75">
        <f t="shared" si="86"/>
        <v>138183</v>
      </c>
    </row>
    <row r="59" spans="1:87" s="50" customFormat="1" ht="12" customHeight="1">
      <c r="A59" s="53" t="s">
        <v>321</v>
      </c>
      <c r="B59" s="54" t="s">
        <v>443</v>
      </c>
      <c r="C59" s="53" t="s">
        <v>444</v>
      </c>
      <c r="D59" s="75">
        <f t="shared" si="45"/>
        <v>0</v>
      </c>
      <c r="E59" s="75">
        <f t="shared" si="46"/>
        <v>0</v>
      </c>
      <c r="F59" s="75">
        <v>0</v>
      </c>
      <c r="G59" s="75">
        <v>0</v>
      </c>
      <c r="H59" s="75">
        <v>0</v>
      </c>
      <c r="I59" s="75">
        <v>0</v>
      </c>
      <c r="J59" s="75">
        <v>0</v>
      </c>
      <c r="K59" s="76">
        <v>11657</v>
      </c>
      <c r="L59" s="75">
        <f t="shared" si="47"/>
        <v>0</v>
      </c>
      <c r="M59" s="75">
        <f t="shared" si="48"/>
        <v>0</v>
      </c>
      <c r="N59" s="75">
        <v>0</v>
      </c>
      <c r="O59" s="75">
        <v>0</v>
      </c>
      <c r="P59" s="75">
        <v>0</v>
      </c>
      <c r="Q59" s="75">
        <v>0</v>
      </c>
      <c r="R59" s="75">
        <f t="shared" si="49"/>
        <v>0</v>
      </c>
      <c r="S59" s="75">
        <v>0</v>
      </c>
      <c r="T59" s="75">
        <v>0</v>
      </c>
      <c r="U59" s="75">
        <v>0</v>
      </c>
      <c r="V59" s="75">
        <v>0</v>
      </c>
      <c r="W59" s="75">
        <f t="shared" si="50"/>
        <v>0</v>
      </c>
      <c r="X59" s="75">
        <v>0</v>
      </c>
      <c r="Y59" s="75">
        <v>0</v>
      </c>
      <c r="Z59" s="75">
        <v>0</v>
      </c>
      <c r="AA59" s="75">
        <v>0</v>
      </c>
      <c r="AB59" s="76">
        <v>22627</v>
      </c>
      <c r="AC59" s="75">
        <v>0</v>
      </c>
      <c r="AD59" s="75">
        <v>762</v>
      </c>
      <c r="AE59" s="75">
        <f t="shared" si="51"/>
        <v>762</v>
      </c>
      <c r="AF59" s="75">
        <f t="shared" si="52"/>
        <v>0</v>
      </c>
      <c r="AG59" s="75">
        <f t="shared" si="53"/>
        <v>0</v>
      </c>
      <c r="AH59" s="75">
        <v>0</v>
      </c>
      <c r="AI59" s="75">
        <v>0</v>
      </c>
      <c r="AJ59" s="75">
        <v>0</v>
      </c>
      <c r="AK59" s="75">
        <v>0</v>
      </c>
      <c r="AL59" s="75">
        <v>0</v>
      </c>
      <c r="AM59" s="76">
        <v>973</v>
      </c>
      <c r="AN59" s="75">
        <f t="shared" si="54"/>
        <v>0</v>
      </c>
      <c r="AO59" s="75">
        <f t="shared" si="55"/>
        <v>0</v>
      </c>
      <c r="AP59" s="75">
        <v>0</v>
      </c>
      <c r="AQ59" s="75">
        <v>0</v>
      </c>
      <c r="AR59" s="75">
        <v>0</v>
      </c>
      <c r="AS59" s="75">
        <v>0</v>
      </c>
      <c r="AT59" s="75">
        <f t="shared" si="56"/>
        <v>0</v>
      </c>
      <c r="AU59" s="75">
        <v>0</v>
      </c>
      <c r="AV59" s="75">
        <v>0</v>
      </c>
      <c r="AW59" s="75">
        <v>0</v>
      </c>
      <c r="AX59" s="75">
        <v>0</v>
      </c>
      <c r="AY59" s="75">
        <f t="shared" si="57"/>
        <v>0</v>
      </c>
      <c r="AZ59" s="75">
        <v>0</v>
      </c>
      <c r="BA59" s="75">
        <v>0</v>
      </c>
      <c r="BB59" s="75">
        <v>0</v>
      </c>
      <c r="BC59" s="75">
        <v>0</v>
      </c>
      <c r="BD59" s="76">
        <v>16529</v>
      </c>
      <c r="BE59" s="75">
        <v>0</v>
      </c>
      <c r="BF59" s="75">
        <v>3687</v>
      </c>
      <c r="BG59" s="75">
        <f t="shared" si="58"/>
        <v>3687</v>
      </c>
      <c r="BH59" s="75">
        <f t="shared" si="59"/>
        <v>0</v>
      </c>
      <c r="BI59" s="75">
        <f t="shared" si="60"/>
        <v>0</v>
      </c>
      <c r="BJ59" s="75">
        <f t="shared" si="61"/>
        <v>0</v>
      </c>
      <c r="BK59" s="75">
        <f t="shared" si="62"/>
        <v>0</v>
      </c>
      <c r="BL59" s="75">
        <f t="shared" si="63"/>
        <v>0</v>
      </c>
      <c r="BM59" s="75">
        <f t="shared" si="64"/>
        <v>0</v>
      </c>
      <c r="BN59" s="75">
        <f t="shared" si="65"/>
        <v>0</v>
      </c>
      <c r="BO59" s="76">
        <f t="shared" si="66"/>
        <v>12630</v>
      </c>
      <c r="BP59" s="75">
        <f t="shared" si="67"/>
        <v>0</v>
      </c>
      <c r="BQ59" s="75">
        <f t="shared" si="68"/>
        <v>0</v>
      </c>
      <c r="BR59" s="75">
        <f t="shared" si="69"/>
        <v>0</v>
      </c>
      <c r="BS59" s="75">
        <f t="shared" si="70"/>
        <v>0</v>
      </c>
      <c r="BT59" s="75">
        <f t="shared" si="71"/>
        <v>0</v>
      </c>
      <c r="BU59" s="75">
        <f t="shared" si="72"/>
        <v>0</v>
      </c>
      <c r="BV59" s="75">
        <f t="shared" si="73"/>
        <v>0</v>
      </c>
      <c r="BW59" s="75">
        <f t="shared" si="74"/>
        <v>0</v>
      </c>
      <c r="BX59" s="75">
        <f t="shared" si="75"/>
        <v>0</v>
      </c>
      <c r="BY59" s="75">
        <f t="shared" si="76"/>
        <v>0</v>
      </c>
      <c r="BZ59" s="75">
        <f t="shared" si="77"/>
        <v>0</v>
      </c>
      <c r="CA59" s="75">
        <f t="shared" si="78"/>
        <v>0</v>
      </c>
      <c r="CB59" s="75">
        <f t="shared" si="79"/>
        <v>0</v>
      </c>
      <c r="CC59" s="75">
        <f t="shared" si="80"/>
        <v>0</v>
      </c>
      <c r="CD59" s="75">
        <f t="shared" si="81"/>
        <v>0</v>
      </c>
      <c r="CE59" s="75">
        <f t="shared" si="82"/>
        <v>0</v>
      </c>
      <c r="CF59" s="76">
        <f t="shared" si="83"/>
        <v>39156</v>
      </c>
      <c r="CG59" s="75">
        <f t="shared" si="84"/>
        <v>0</v>
      </c>
      <c r="CH59" s="75">
        <f t="shared" si="85"/>
        <v>4449</v>
      </c>
      <c r="CI59" s="75">
        <f t="shared" si="86"/>
        <v>4449</v>
      </c>
    </row>
    <row r="60" spans="1:87" s="50" customFormat="1" ht="12" customHeight="1">
      <c r="A60" s="53" t="s">
        <v>321</v>
      </c>
      <c r="B60" s="54" t="s">
        <v>445</v>
      </c>
      <c r="C60" s="53" t="s">
        <v>446</v>
      </c>
      <c r="D60" s="75">
        <f t="shared" si="45"/>
        <v>20728</v>
      </c>
      <c r="E60" s="75">
        <f t="shared" si="46"/>
        <v>20728</v>
      </c>
      <c r="F60" s="75">
        <v>0</v>
      </c>
      <c r="G60" s="75">
        <v>20728</v>
      </c>
      <c r="H60" s="75">
        <v>0</v>
      </c>
      <c r="I60" s="75">
        <v>0</v>
      </c>
      <c r="J60" s="75">
        <v>0</v>
      </c>
      <c r="K60" s="76">
        <v>9922</v>
      </c>
      <c r="L60" s="75">
        <f t="shared" si="47"/>
        <v>130379</v>
      </c>
      <c r="M60" s="75">
        <f t="shared" si="48"/>
        <v>37616</v>
      </c>
      <c r="N60" s="75">
        <v>11559</v>
      </c>
      <c r="O60" s="75">
        <v>0</v>
      </c>
      <c r="P60" s="75">
        <v>17371</v>
      </c>
      <c r="Q60" s="75">
        <v>8686</v>
      </c>
      <c r="R60" s="75">
        <f t="shared" si="49"/>
        <v>25063</v>
      </c>
      <c r="S60" s="75">
        <v>2378</v>
      </c>
      <c r="T60" s="75">
        <v>21875</v>
      </c>
      <c r="U60" s="75">
        <v>810</v>
      </c>
      <c r="V60" s="75">
        <v>0</v>
      </c>
      <c r="W60" s="75">
        <f t="shared" si="50"/>
        <v>67700</v>
      </c>
      <c r="X60" s="75">
        <v>43296</v>
      </c>
      <c r="Y60" s="75">
        <v>17500</v>
      </c>
      <c r="Z60" s="75">
        <v>6904</v>
      </c>
      <c r="AA60" s="75">
        <v>0</v>
      </c>
      <c r="AB60" s="76">
        <v>19261</v>
      </c>
      <c r="AC60" s="75">
        <v>0</v>
      </c>
      <c r="AD60" s="75">
        <v>107896</v>
      </c>
      <c r="AE60" s="75">
        <f t="shared" si="51"/>
        <v>259003</v>
      </c>
      <c r="AF60" s="75">
        <f t="shared" si="52"/>
        <v>0</v>
      </c>
      <c r="AG60" s="75">
        <f t="shared" si="53"/>
        <v>0</v>
      </c>
      <c r="AH60" s="75">
        <v>0</v>
      </c>
      <c r="AI60" s="75">
        <v>0</v>
      </c>
      <c r="AJ60" s="75">
        <v>0</v>
      </c>
      <c r="AK60" s="75">
        <v>0</v>
      </c>
      <c r="AL60" s="75">
        <v>0</v>
      </c>
      <c r="AM60" s="76">
        <v>2060</v>
      </c>
      <c r="AN60" s="75">
        <f t="shared" si="54"/>
        <v>39565</v>
      </c>
      <c r="AO60" s="75">
        <f t="shared" si="55"/>
        <v>4788</v>
      </c>
      <c r="AP60" s="75">
        <v>4788</v>
      </c>
      <c r="AQ60" s="75">
        <v>0</v>
      </c>
      <c r="AR60" s="75">
        <v>0</v>
      </c>
      <c r="AS60" s="75">
        <v>0</v>
      </c>
      <c r="AT60" s="75">
        <f t="shared" si="56"/>
        <v>0</v>
      </c>
      <c r="AU60" s="75">
        <v>0</v>
      </c>
      <c r="AV60" s="75">
        <v>0</v>
      </c>
      <c r="AW60" s="75">
        <v>0</v>
      </c>
      <c r="AX60" s="75">
        <v>0</v>
      </c>
      <c r="AY60" s="75">
        <f t="shared" si="57"/>
        <v>34777</v>
      </c>
      <c r="AZ60" s="75">
        <v>34777</v>
      </c>
      <c r="BA60" s="75">
        <v>0</v>
      </c>
      <c r="BB60" s="75">
        <v>0</v>
      </c>
      <c r="BC60" s="75">
        <v>0</v>
      </c>
      <c r="BD60" s="76">
        <v>35014</v>
      </c>
      <c r="BE60" s="75">
        <v>0</v>
      </c>
      <c r="BF60" s="75">
        <v>2060</v>
      </c>
      <c r="BG60" s="75">
        <f t="shared" si="58"/>
        <v>41625</v>
      </c>
      <c r="BH60" s="75">
        <f t="shared" si="59"/>
        <v>20728</v>
      </c>
      <c r="BI60" s="75">
        <f t="shared" si="60"/>
        <v>20728</v>
      </c>
      <c r="BJ60" s="75">
        <f t="shared" si="61"/>
        <v>0</v>
      </c>
      <c r="BK60" s="75">
        <f t="shared" si="62"/>
        <v>20728</v>
      </c>
      <c r="BL60" s="75">
        <f t="shared" si="63"/>
        <v>0</v>
      </c>
      <c r="BM60" s="75">
        <f t="shared" si="64"/>
        <v>0</v>
      </c>
      <c r="BN60" s="75">
        <f t="shared" si="65"/>
        <v>0</v>
      </c>
      <c r="BO60" s="76">
        <f t="shared" si="66"/>
        <v>11982</v>
      </c>
      <c r="BP60" s="75">
        <f t="shared" si="67"/>
        <v>169944</v>
      </c>
      <c r="BQ60" s="75">
        <f t="shared" si="68"/>
        <v>42404</v>
      </c>
      <c r="BR60" s="75">
        <f t="shared" si="69"/>
        <v>16347</v>
      </c>
      <c r="BS60" s="75">
        <f t="shared" si="70"/>
        <v>0</v>
      </c>
      <c r="BT60" s="75">
        <f t="shared" si="71"/>
        <v>17371</v>
      </c>
      <c r="BU60" s="75">
        <f t="shared" si="72"/>
        <v>8686</v>
      </c>
      <c r="BV60" s="75">
        <f t="shared" si="73"/>
        <v>25063</v>
      </c>
      <c r="BW60" s="75">
        <f t="shared" si="74"/>
        <v>2378</v>
      </c>
      <c r="BX60" s="75">
        <f t="shared" si="75"/>
        <v>21875</v>
      </c>
      <c r="BY60" s="75">
        <f t="shared" si="76"/>
        <v>810</v>
      </c>
      <c r="BZ60" s="75">
        <f t="shared" si="77"/>
        <v>0</v>
      </c>
      <c r="CA60" s="75">
        <f t="shared" si="78"/>
        <v>102477</v>
      </c>
      <c r="CB60" s="75">
        <f t="shared" si="79"/>
        <v>78073</v>
      </c>
      <c r="CC60" s="75">
        <f t="shared" si="80"/>
        <v>17500</v>
      </c>
      <c r="CD60" s="75">
        <f t="shared" si="81"/>
        <v>6904</v>
      </c>
      <c r="CE60" s="75">
        <f t="shared" si="82"/>
        <v>0</v>
      </c>
      <c r="CF60" s="76">
        <f t="shared" si="83"/>
        <v>54275</v>
      </c>
      <c r="CG60" s="75">
        <f t="shared" si="84"/>
        <v>0</v>
      </c>
      <c r="CH60" s="75">
        <f t="shared" si="85"/>
        <v>109956</v>
      </c>
      <c r="CI60" s="75">
        <f t="shared" si="86"/>
        <v>300628</v>
      </c>
    </row>
    <row r="61" spans="1:87" s="50" customFormat="1" ht="12" customHeight="1">
      <c r="A61" s="53" t="s">
        <v>321</v>
      </c>
      <c r="B61" s="54" t="s">
        <v>447</v>
      </c>
      <c r="C61" s="53" t="s">
        <v>448</v>
      </c>
      <c r="D61" s="75">
        <f t="shared" si="45"/>
        <v>15290</v>
      </c>
      <c r="E61" s="75">
        <f t="shared" si="46"/>
        <v>15290</v>
      </c>
      <c r="F61" s="75">
        <v>0</v>
      </c>
      <c r="G61" s="75">
        <v>15290</v>
      </c>
      <c r="H61" s="75">
        <v>0</v>
      </c>
      <c r="I61" s="75">
        <v>0</v>
      </c>
      <c r="J61" s="75">
        <v>0</v>
      </c>
      <c r="K61" s="76">
        <v>7404</v>
      </c>
      <c r="L61" s="75">
        <f t="shared" si="47"/>
        <v>333267</v>
      </c>
      <c r="M61" s="75">
        <f t="shared" si="48"/>
        <v>25794</v>
      </c>
      <c r="N61" s="75">
        <v>25794</v>
      </c>
      <c r="O61" s="75">
        <v>0</v>
      </c>
      <c r="P61" s="75">
        <v>0</v>
      </c>
      <c r="Q61" s="75">
        <v>0</v>
      </c>
      <c r="R61" s="75">
        <f t="shared" si="49"/>
        <v>26578</v>
      </c>
      <c r="S61" s="75">
        <v>0</v>
      </c>
      <c r="T61" s="75">
        <v>26536</v>
      </c>
      <c r="U61" s="75">
        <v>42</v>
      </c>
      <c r="V61" s="75">
        <v>0</v>
      </c>
      <c r="W61" s="75">
        <f t="shared" si="50"/>
        <v>280895</v>
      </c>
      <c r="X61" s="75">
        <v>95898</v>
      </c>
      <c r="Y61" s="75">
        <v>180587</v>
      </c>
      <c r="Z61" s="75">
        <v>1134</v>
      </c>
      <c r="AA61" s="75">
        <v>3276</v>
      </c>
      <c r="AB61" s="76">
        <v>18153</v>
      </c>
      <c r="AC61" s="75">
        <v>0</v>
      </c>
      <c r="AD61" s="75">
        <v>0</v>
      </c>
      <c r="AE61" s="75">
        <f t="shared" si="51"/>
        <v>348557</v>
      </c>
      <c r="AF61" s="75">
        <f t="shared" si="52"/>
        <v>0</v>
      </c>
      <c r="AG61" s="75">
        <f t="shared" si="53"/>
        <v>0</v>
      </c>
      <c r="AH61" s="75">
        <v>0</v>
      </c>
      <c r="AI61" s="75">
        <v>0</v>
      </c>
      <c r="AJ61" s="75">
        <v>0</v>
      </c>
      <c r="AK61" s="75">
        <v>0</v>
      </c>
      <c r="AL61" s="75">
        <v>0</v>
      </c>
      <c r="AM61" s="76">
        <v>0</v>
      </c>
      <c r="AN61" s="75">
        <f t="shared" si="54"/>
        <v>66764</v>
      </c>
      <c r="AO61" s="75">
        <f t="shared" si="55"/>
        <v>1181</v>
      </c>
      <c r="AP61" s="75">
        <v>1181</v>
      </c>
      <c r="AQ61" s="75">
        <v>0</v>
      </c>
      <c r="AR61" s="75">
        <v>0</v>
      </c>
      <c r="AS61" s="75">
        <v>0</v>
      </c>
      <c r="AT61" s="75">
        <f t="shared" si="56"/>
        <v>0</v>
      </c>
      <c r="AU61" s="75">
        <v>0</v>
      </c>
      <c r="AV61" s="75">
        <v>0</v>
      </c>
      <c r="AW61" s="75">
        <v>0</v>
      </c>
      <c r="AX61" s="75">
        <v>0</v>
      </c>
      <c r="AY61" s="75">
        <f t="shared" si="57"/>
        <v>65583</v>
      </c>
      <c r="AZ61" s="75">
        <v>57201</v>
      </c>
      <c r="BA61" s="75">
        <v>0</v>
      </c>
      <c r="BB61" s="75">
        <v>0</v>
      </c>
      <c r="BC61" s="75">
        <v>8382</v>
      </c>
      <c r="BD61" s="76">
        <v>0</v>
      </c>
      <c r="BE61" s="75">
        <v>0</v>
      </c>
      <c r="BF61" s="75">
        <v>0</v>
      </c>
      <c r="BG61" s="75">
        <f t="shared" si="58"/>
        <v>66764</v>
      </c>
      <c r="BH61" s="75">
        <f t="shared" si="59"/>
        <v>15290</v>
      </c>
      <c r="BI61" s="75">
        <f t="shared" si="60"/>
        <v>15290</v>
      </c>
      <c r="BJ61" s="75">
        <f t="shared" si="61"/>
        <v>0</v>
      </c>
      <c r="BK61" s="75">
        <f t="shared" si="62"/>
        <v>15290</v>
      </c>
      <c r="BL61" s="75">
        <f t="shared" si="63"/>
        <v>0</v>
      </c>
      <c r="BM61" s="75">
        <f t="shared" si="64"/>
        <v>0</v>
      </c>
      <c r="BN61" s="75">
        <f t="shared" si="65"/>
        <v>0</v>
      </c>
      <c r="BO61" s="76">
        <f t="shared" si="66"/>
        <v>7404</v>
      </c>
      <c r="BP61" s="75">
        <f t="shared" si="67"/>
        <v>400031</v>
      </c>
      <c r="BQ61" s="75">
        <f t="shared" si="68"/>
        <v>26975</v>
      </c>
      <c r="BR61" s="75">
        <f t="shared" si="69"/>
        <v>26975</v>
      </c>
      <c r="BS61" s="75">
        <f t="shared" si="70"/>
        <v>0</v>
      </c>
      <c r="BT61" s="75">
        <f t="shared" si="71"/>
        <v>0</v>
      </c>
      <c r="BU61" s="75">
        <f t="shared" si="72"/>
        <v>0</v>
      </c>
      <c r="BV61" s="75">
        <f t="shared" si="73"/>
        <v>26578</v>
      </c>
      <c r="BW61" s="75">
        <f t="shared" si="74"/>
        <v>0</v>
      </c>
      <c r="BX61" s="75">
        <f t="shared" si="75"/>
        <v>26536</v>
      </c>
      <c r="BY61" s="75">
        <f t="shared" si="76"/>
        <v>42</v>
      </c>
      <c r="BZ61" s="75">
        <f t="shared" si="77"/>
        <v>0</v>
      </c>
      <c r="CA61" s="75">
        <f t="shared" si="78"/>
        <v>346478</v>
      </c>
      <c r="CB61" s="75">
        <f t="shared" si="79"/>
        <v>153099</v>
      </c>
      <c r="CC61" s="75">
        <f t="shared" si="80"/>
        <v>180587</v>
      </c>
      <c r="CD61" s="75">
        <f t="shared" si="81"/>
        <v>1134</v>
      </c>
      <c r="CE61" s="75">
        <f t="shared" si="82"/>
        <v>11658</v>
      </c>
      <c r="CF61" s="76">
        <f t="shared" si="83"/>
        <v>18153</v>
      </c>
      <c r="CG61" s="75">
        <f t="shared" si="84"/>
        <v>0</v>
      </c>
      <c r="CH61" s="75">
        <f t="shared" si="85"/>
        <v>0</v>
      </c>
      <c r="CI61" s="75">
        <f t="shared" si="86"/>
        <v>415321</v>
      </c>
    </row>
    <row r="62" spans="1:87" s="50" customFormat="1" ht="12" customHeight="1">
      <c r="A62" s="53" t="s">
        <v>321</v>
      </c>
      <c r="B62" s="54" t="s">
        <v>652</v>
      </c>
      <c r="C62" s="53" t="s">
        <v>653</v>
      </c>
      <c r="D62" s="75">
        <f t="shared" si="45"/>
        <v>28854</v>
      </c>
      <c r="E62" s="75">
        <f t="shared" si="46"/>
        <v>28854</v>
      </c>
      <c r="F62" s="75">
        <v>0</v>
      </c>
      <c r="G62" s="75">
        <v>0</v>
      </c>
      <c r="H62" s="75">
        <v>28854</v>
      </c>
      <c r="I62" s="75">
        <v>0</v>
      </c>
      <c r="J62" s="75">
        <v>0</v>
      </c>
      <c r="K62" s="76">
        <v>1662</v>
      </c>
      <c r="L62" s="75">
        <f t="shared" si="47"/>
        <v>62885</v>
      </c>
      <c r="M62" s="75">
        <f t="shared" si="48"/>
        <v>148</v>
      </c>
      <c r="N62" s="75">
        <v>148</v>
      </c>
      <c r="O62" s="75">
        <v>0</v>
      </c>
      <c r="P62" s="75">
        <v>0</v>
      </c>
      <c r="Q62" s="75">
        <v>0</v>
      </c>
      <c r="R62" s="75">
        <f t="shared" si="49"/>
        <v>46112</v>
      </c>
      <c r="S62" s="75">
        <v>1764</v>
      </c>
      <c r="T62" s="75">
        <v>44255</v>
      </c>
      <c r="U62" s="75">
        <v>93</v>
      </c>
      <c r="V62" s="75">
        <v>0</v>
      </c>
      <c r="W62" s="75">
        <f t="shared" si="50"/>
        <v>16625</v>
      </c>
      <c r="X62" s="75">
        <v>3858</v>
      </c>
      <c r="Y62" s="75">
        <v>11791</v>
      </c>
      <c r="Z62" s="75">
        <v>976</v>
      </c>
      <c r="AA62" s="75">
        <v>0</v>
      </c>
      <c r="AB62" s="76">
        <v>1381</v>
      </c>
      <c r="AC62" s="75">
        <v>0</v>
      </c>
      <c r="AD62" s="75">
        <v>1345</v>
      </c>
      <c r="AE62" s="75">
        <f t="shared" si="51"/>
        <v>93084</v>
      </c>
      <c r="AF62" s="75">
        <f t="shared" si="52"/>
        <v>4232</v>
      </c>
      <c r="AG62" s="75">
        <f t="shared" si="53"/>
        <v>0</v>
      </c>
      <c r="AH62" s="75">
        <v>0</v>
      </c>
      <c r="AI62" s="75">
        <v>0</v>
      </c>
      <c r="AJ62" s="75">
        <v>0</v>
      </c>
      <c r="AK62" s="75">
        <v>0</v>
      </c>
      <c r="AL62" s="75">
        <v>4232</v>
      </c>
      <c r="AM62" s="76">
        <v>0</v>
      </c>
      <c r="AN62" s="75">
        <f t="shared" si="54"/>
        <v>13124</v>
      </c>
      <c r="AO62" s="75">
        <f t="shared" si="55"/>
        <v>5771</v>
      </c>
      <c r="AP62" s="75">
        <v>5771</v>
      </c>
      <c r="AQ62" s="75">
        <v>0</v>
      </c>
      <c r="AR62" s="75">
        <v>0</v>
      </c>
      <c r="AS62" s="75">
        <v>0</v>
      </c>
      <c r="AT62" s="75">
        <f t="shared" si="56"/>
        <v>491</v>
      </c>
      <c r="AU62" s="75">
        <v>362</v>
      </c>
      <c r="AV62" s="75">
        <v>129</v>
      </c>
      <c r="AW62" s="75">
        <v>0</v>
      </c>
      <c r="AX62" s="75">
        <v>0</v>
      </c>
      <c r="AY62" s="75">
        <f t="shared" si="57"/>
        <v>6862</v>
      </c>
      <c r="AZ62" s="75">
        <v>3687</v>
      </c>
      <c r="BA62" s="75">
        <v>3175</v>
      </c>
      <c r="BB62" s="75">
        <v>0</v>
      </c>
      <c r="BC62" s="75">
        <v>0</v>
      </c>
      <c r="BD62" s="76">
        <v>0</v>
      </c>
      <c r="BE62" s="75">
        <v>0</v>
      </c>
      <c r="BF62" s="75">
        <v>837</v>
      </c>
      <c r="BG62" s="75">
        <f t="shared" si="58"/>
        <v>18193</v>
      </c>
      <c r="BH62" s="75">
        <f t="shared" si="59"/>
        <v>33086</v>
      </c>
      <c r="BI62" s="75">
        <f t="shared" si="60"/>
        <v>28854</v>
      </c>
      <c r="BJ62" s="75">
        <f t="shared" si="61"/>
        <v>0</v>
      </c>
      <c r="BK62" s="75">
        <f t="shared" si="62"/>
        <v>0</v>
      </c>
      <c r="BL62" s="75">
        <f t="shared" si="63"/>
        <v>28854</v>
      </c>
      <c r="BM62" s="75">
        <f t="shared" si="64"/>
        <v>0</v>
      </c>
      <c r="BN62" s="75">
        <f t="shared" si="65"/>
        <v>4232</v>
      </c>
      <c r="BO62" s="76">
        <f t="shared" si="66"/>
        <v>1662</v>
      </c>
      <c r="BP62" s="75">
        <f t="shared" si="67"/>
        <v>76009</v>
      </c>
      <c r="BQ62" s="75">
        <f t="shared" si="68"/>
        <v>5919</v>
      </c>
      <c r="BR62" s="75">
        <f t="shared" si="69"/>
        <v>5919</v>
      </c>
      <c r="BS62" s="75">
        <f t="shared" si="70"/>
        <v>0</v>
      </c>
      <c r="BT62" s="75">
        <f t="shared" si="71"/>
        <v>0</v>
      </c>
      <c r="BU62" s="75">
        <f t="shared" si="72"/>
        <v>0</v>
      </c>
      <c r="BV62" s="75">
        <f t="shared" si="73"/>
        <v>46603</v>
      </c>
      <c r="BW62" s="75">
        <f t="shared" si="74"/>
        <v>2126</v>
      </c>
      <c r="BX62" s="75">
        <f t="shared" si="75"/>
        <v>44384</v>
      </c>
      <c r="BY62" s="75">
        <f t="shared" si="76"/>
        <v>93</v>
      </c>
      <c r="BZ62" s="75">
        <f t="shared" si="77"/>
        <v>0</v>
      </c>
      <c r="CA62" s="75">
        <f t="shared" si="78"/>
        <v>23487</v>
      </c>
      <c r="CB62" s="75">
        <f t="shared" si="79"/>
        <v>7545</v>
      </c>
      <c r="CC62" s="75">
        <f t="shared" si="80"/>
        <v>14966</v>
      </c>
      <c r="CD62" s="75">
        <f t="shared" si="81"/>
        <v>976</v>
      </c>
      <c r="CE62" s="75">
        <f t="shared" si="82"/>
        <v>0</v>
      </c>
      <c r="CF62" s="76">
        <f t="shared" si="83"/>
        <v>1381</v>
      </c>
      <c r="CG62" s="75">
        <f t="shared" si="84"/>
        <v>0</v>
      </c>
      <c r="CH62" s="75">
        <f t="shared" si="85"/>
        <v>2182</v>
      </c>
      <c r="CI62" s="75">
        <f t="shared" si="86"/>
        <v>111277</v>
      </c>
    </row>
    <row r="63" spans="1:87" s="50" customFormat="1" ht="12" customHeight="1">
      <c r="A63" s="53" t="s">
        <v>321</v>
      </c>
      <c r="B63" s="54" t="s">
        <v>654</v>
      </c>
      <c r="C63" s="53" t="s">
        <v>655</v>
      </c>
      <c r="D63" s="75">
        <f t="shared" si="45"/>
        <v>22529</v>
      </c>
      <c r="E63" s="75">
        <f t="shared" si="46"/>
        <v>22529</v>
      </c>
      <c r="F63" s="75">
        <v>302</v>
      </c>
      <c r="G63" s="75">
        <v>21650</v>
      </c>
      <c r="H63" s="75">
        <v>577</v>
      </c>
      <c r="I63" s="75">
        <v>0</v>
      </c>
      <c r="J63" s="75">
        <v>0</v>
      </c>
      <c r="K63" s="76">
        <v>3566</v>
      </c>
      <c r="L63" s="75">
        <f t="shared" si="47"/>
        <v>106082</v>
      </c>
      <c r="M63" s="75">
        <f t="shared" si="48"/>
        <v>2470</v>
      </c>
      <c r="N63" s="75"/>
      <c r="O63" s="75">
        <v>0</v>
      </c>
      <c r="P63" s="75">
        <v>2470</v>
      </c>
      <c r="Q63" s="75">
        <v>0</v>
      </c>
      <c r="R63" s="75">
        <f t="shared" si="49"/>
        <v>56031</v>
      </c>
      <c r="S63" s="75">
        <v>962</v>
      </c>
      <c r="T63" s="75">
        <v>51744</v>
      </c>
      <c r="U63" s="75">
        <v>3325</v>
      </c>
      <c r="V63" s="75">
        <v>4964</v>
      </c>
      <c r="W63" s="75">
        <f t="shared" si="50"/>
        <v>42617</v>
      </c>
      <c r="X63" s="75">
        <v>11447</v>
      </c>
      <c r="Y63" s="75">
        <v>14743</v>
      </c>
      <c r="Z63" s="75">
        <v>11492</v>
      </c>
      <c r="AA63" s="75">
        <v>4935</v>
      </c>
      <c r="AB63" s="76">
        <v>6883</v>
      </c>
      <c r="AC63" s="75">
        <v>0</v>
      </c>
      <c r="AD63" s="75">
        <v>684</v>
      </c>
      <c r="AE63" s="75">
        <f t="shared" si="51"/>
        <v>129295</v>
      </c>
      <c r="AF63" s="75">
        <f t="shared" si="52"/>
        <v>0</v>
      </c>
      <c r="AG63" s="75">
        <f t="shared" si="53"/>
        <v>0</v>
      </c>
      <c r="AH63" s="75">
        <v>0</v>
      </c>
      <c r="AI63" s="75">
        <v>0</v>
      </c>
      <c r="AJ63" s="75">
        <v>0</v>
      </c>
      <c r="AK63" s="75">
        <v>0</v>
      </c>
      <c r="AL63" s="75">
        <v>0</v>
      </c>
      <c r="AM63" s="76">
        <v>0</v>
      </c>
      <c r="AN63" s="75">
        <f t="shared" si="54"/>
        <v>8799</v>
      </c>
      <c r="AO63" s="75">
        <f t="shared" si="55"/>
        <v>0</v>
      </c>
      <c r="AP63" s="75">
        <v>0</v>
      </c>
      <c r="AQ63" s="75">
        <v>0</v>
      </c>
      <c r="AR63" s="75">
        <v>0</v>
      </c>
      <c r="AS63" s="75">
        <v>0</v>
      </c>
      <c r="AT63" s="75">
        <f t="shared" si="56"/>
        <v>0</v>
      </c>
      <c r="AU63" s="75">
        <v>0</v>
      </c>
      <c r="AV63" s="75">
        <v>0</v>
      </c>
      <c r="AW63" s="75">
        <v>0</v>
      </c>
      <c r="AX63" s="75">
        <v>0</v>
      </c>
      <c r="AY63" s="75">
        <f t="shared" si="57"/>
        <v>8799</v>
      </c>
      <c r="AZ63" s="75">
        <v>8304</v>
      </c>
      <c r="BA63" s="75">
        <v>0</v>
      </c>
      <c r="BB63" s="75">
        <v>0</v>
      </c>
      <c r="BC63" s="75">
        <v>495</v>
      </c>
      <c r="BD63" s="76">
        <v>0</v>
      </c>
      <c r="BE63" s="75">
        <v>0</v>
      </c>
      <c r="BF63" s="75">
        <v>0</v>
      </c>
      <c r="BG63" s="75">
        <f t="shared" si="58"/>
        <v>8799</v>
      </c>
      <c r="BH63" s="75">
        <f t="shared" si="59"/>
        <v>22529</v>
      </c>
      <c r="BI63" s="75">
        <f t="shared" si="60"/>
        <v>22529</v>
      </c>
      <c r="BJ63" s="75">
        <f t="shared" si="61"/>
        <v>302</v>
      </c>
      <c r="BK63" s="75">
        <f t="shared" si="62"/>
        <v>21650</v>
      </c>
      <c r="BL63" s="75">
        <f t="shared" si="63"/>
        <v>577</v>
      </c>
      <c r="BM63" s="75">
        <f t="shared" si="64"/>
        <v>0</v>
      </c>
      <c r="BN63" s="75">
        <f t="shared" si="65"/>
        <v>0</v>
      </c>
      <c r="BO63" s="76">
        <f t="shared" si="66"/>
        <v>3566</v>
      </c>
      <c r="BP63" s="75">
        <f t="shared" si="67"/>
        <v>114881</v>
      </c>
      <c r="BQ63" s="75">
        <f t="shared" si="68"/>
        <v>2470</v>
      </c>
      <c r="BR63" s="75">
        <f t="shared" si="69"/>
        <v>0</v>
      </c>
      <c r="BS63" s="75">
        <f t="shared" si="70"/>
        <v>0</v>
      </c>
      <c r="BT63" s="75">
        <f t="shared" si="71"/>
        <v>2470</v>
      </c>
      <c r="BU63" s="75">
        <f t="shared" si="72"/>
        <v>0</v>
      </c>
      <c r="BV63" s="75">
        <f t="shared" si="73"/>
        <v>56031</v>
      </c>
      <c r="BW63" s="75">
        <f t="shared" si="74"/>
        <v>962</v>
      </c>
      <c r="BX63" s="75">
        <f t="shared" si="75"/>
        <v>51744</v>
      </c>
      <c r="BY63" s="75">
        <f t="shared" si="76"/>
        <v>3325</v>
      </c>
      <c r="BZ63" s="75">
        <f t="shared" si="77"/>
        <v>4964</v>
      </c>
      <c r="CA63" s="75">
        <f t="shared" si="78"/>
        <v>51416</v>
      </c>
      <c r="CB63" s="75">
        <f t="shared" si="79"/>
        <v>19751</v>
      </c>
      <c r="CC63" s="75">
        <f t="shared" si="80"/>
        <v>14743</v>
      </c>
      <c r="CD63" s="75">
        <f t="shared" si="81"/>
        <v>11492</v>
      </c>
      <c r="CE63" s="75">
        <f t="shared" si="82"/>
        <v>5430</v>
      </c>
      <c r="CF63" s="76">
        <f t="shared" si="83"/>
        <v>6883</v>
      </c>
      <c r="CG63" s="75">
        <f t="shared" si="84"/>
        <v>0</v>
      </c>
      <c r="CH63" s="75">
        <f t="shared" si="85"/>
        <v>684</v>
      </c>
      <c r="CI63" s="75">
        <f t="shared" si="86"/>
        <v>138094</v>
      </c>
    </row>
    <row r="64" spans="1:87" s="50" customFormat="1" ht="12" customHeight="1">
      <c r="A64" s="53" t="s">
        <v>321</v>
      </c>
      <c r="B64" s="54" t="s">
        <v>656</v>
      </c>
      <c r="C64" s="53" t="s">
        <v>657</v>
      </c>
      <c r="D64" s="75">
        <f t="shared" si="45"/>
        <v>74340</v>
      </c>
      <c r="E64" s="75">
        <f t="shared" si="46"/>
        <v>27090</v>
      </c>
      <c r="F64" s="75">
        <v>0</v>
      </c>
      <c r="G64" s="75">
        <v>27090</v>
      </c>
      <c r="H64" s="75">
        <v>0</v>
      </c>
      <c r="I64" s="75">
        <v>0</v>
      </c>
      <c r="J64" s="75">
        <v>47250</v>
      </c>
      <c r="K64" s="76">
        <v>2835</v>
      </c>
      <c r="L64" s="75">
        <f t="shared" si="47"/>
        <v>83431</v>
      </c>
      <c r="M64" s="75">
        <f t="shared" si="48"/>
        <v>4577</v>
      </c>
      <c r="N64" s="75">
        <v>4577</v>
      </c>
      <c r="O64" s="75">
        <v>0</v>
      </c>
      <c r="P64" s="75">
        <v>0</v>
      </c>
      <c r="Q64" s="75">
        <v>0</v>
      </c>
      <c r="R64" s="75">
        <f t="shared" si="49"/>
        <v>29606</v>
      </c>
      <c r="S64" s="75">
        <v>7208</v>
      </c>
      <c r="T64" s="75">
        <v>19323</v>
      </c>
      <c r="U64" s="75">
        <v>3075</v>
      </c>
      <c r="V64" s="75"/>
      <c r="W64" s="75">
        <f t="shared" si="50"/>
        <v>49248</v>
      </c>
      <c r="X64" s="75">
        <v>10460</v>
      </c>
      <c r="Y64" s="75">
        <v>34106</v>
      </c>
      <c r="Z64" s="75">
        <v>4682</v>
      </c>
      <c r="AA64" s="75">
        <v>0</v>
      </c>
      <c r="AB64" s="76">
        <v>5598</v>
      </c>
      <c r="AC64" s="75">
        <v>0</v>
      </c>
      <c r="AD64" s="75">
        <v>0</v>
      </c>
      <c r="AE64" s="75">
        <f t="shared" si="51"/>
        <v>157771</v>
      </c>
      <c r="AF64" s="75">
        <f t="shared" si="52"/>
        <v>0</v>
      </c>
      <c r="AG64" s="75">
        <f t="shared" si="53"/>
        <v>0</v>
      </c>
      <c r="AH64" s="75">
        <v>0</v>
      </c>
      <c r="AI64" s="75">
        <v>0</v>
      </c>
      <c r="AJ64" s="75">
        <v>0</v>
      </c>
      <c r="AK64" s="75">
        <v>0</v>
      </c>
      <c r="AL64" s="75">
        <v>0</v>
      </c>
      <c r="AM64" s="76">
        <v>0</v>
      </c>
      <c r="AN64" s="75">
        <f t="shared" si="54"/>
        <v>40339</v>
      </c>
      <c r="AO64" s="75">
        <f t="shared" si="55"/>
        <v>5706</v>
      </c>
      <c r="AP64" s="75">
        <v>5706</v>
      </c>
      <c r="AQ64" s="75">
        <v>0</v>
      </c>
      <c r="AR64" s="75">
        <v>0</v>
      </c>
      <c r="AS64" s="75">
        <v>0</v>
      </c>
      <c r="AT64" s="75">
        <f t="shared" si="56"/>
        <v>14401</v>
      </c>
      <c r="AU64" s="75">
        <v>0</v>
      </c>
      <c r="AV64" s="75">
        <v>14401</v>
      </c>
      <c r="AW64" s="75">
        <v>0</v>
      </c>
      <c r="AX64" s="75">
        <v>0</v>
      </c>
      <c r="AY64" s="75">
        <f t="shared" si="57"/>
        <v>20232</v>
      </c>
      <c r="AZ64" s="75">
        <v>6701</v>
      </c>
      <c r="BA64" s="75">
        <v>13531</v>
      </c>
      <c r="BB64" s="75">
        <v>0</v>
      </c>
      <c r="BC64" s="75">
        <v>0</v>
      </c>
      <c r="BD64" s="76">
        <v>0</v>
      </c>
      <c r="BE64" s="75">
        <v>0</v>
      </c>
      <c r="BF64" s="75">
        <v>0</v>
      </c>
      <c r="BG64" s="75">
        <f t="shared" si="58"/>
        <v>40339</v>
      </c>
      <c r="BH64" s="75">
        <f t="shared" si="59"/>
        <v>74340</v>
      </c>
      <c r="BI64" s="75">
        <f t="shared" si="60"/>
        <v>27090</v>
      </c>
      <c r="BJ64" s="75">
        <f t="shared" si="61"/>
        <v>0</v>
      </c>
      <c r="BK64" s="75">
        <f t="shared" si="62"/>
        <v>27090</v>
      </c>
      <c r="BL64" s="75">
        <f t="shared" si="63"/>
        <v>0</v>
      </c>
      <c r="BM64" s="75">
        <f t="shared" si="64"/>
        <v>0</v>
      </c>
      <c r="BN64" s="75">
        <f t="shared" si="65"/>
        <v>47250</v>
      </c>
      <c r="BO64" s="76">
        <f t="shared" si="66"/>
        <v>2835</v>
      </c>
      <c r="BP64" s="75">
        <f t="shared" si="67"/>
        <v>123770</v>
      </c>
      <c r="BQ64" s="75">
        <f t="shared" si="68"/>
        <v>10283</v>
      </c>
      <c r="BR64" s="75">
        <f t="shared" si="69"/>
        <v>10283</v>
      </c>
      <c r="BS64" s="75">
        <f t="shared" si="70"/>
        <v>0</v>
      </c>
      <c r="BT64" s="75">
        <f t="shared" si="71"/>
        <v>0</v>
      </c>
      <c r="BU64" s="75">
        <f t="shared" si="72"/>
        <v>0</v>
      </c>
      <c r="BV64" s="75">
        <f t="shared" si="73"/>
        <v>44007</v>
      </c>
      <c r="BW64" s="75">
        <f t="shared" si="74"/>
        <v>7208</v>
      </c>
      <c r="BX64" s="75">
        <f t="shared" si="75"/>
        <v>33724</v>
      </c>
      <c r="BY64" s="75">
        <f t="shared" si="76"/>
        <v>3075</v>
      </c>
      <c r="BZ64" s="75">
        <f t="shared" si="77"/>
        <v>0</v>
      </c>
      <c r="CA64" s="75">
        <f t="shared" si="78"/>
        <v>69480</v>
      </c>
      <c r="CB64" s="75">
        <f t="shared" si="79"/>
        <v>17161</v>
      </c>
      <c r="CC64" s="75">
        <f t="shared" si="80"/>
        <v>47637</v>
      </c>
      <c r="CD64" s="75">
        <f t="shared" si="81"/>
        <v>4682</v>
      </c>
      <c r="CE64" s="75">
        <f t="shared" si="82"/>
        <v>0</v>
      </c>
      <c r="CF64" s="76">
        <f t="shared" si="83"/>
        <v>5598</v>
      </c>
      <c r="CG64" s="75">
        <f t="shared" si="84"/>
        <v>0</v>
      </c>
      <c r="CH64" s="75">
        <f t="shared" si="85"/>
        <v>0</v>
      </c>
      <c r="CI64" s="75">
        <f t="shared" si="86"/>
        <v>198110</v>
      </c>
    </row>
    <row r="65" spans="1:87" s="50" customFormat="1" ht="12" customHeight="1">
      <c r="A65" s="53" t="s">
        <v>321</v>
      </c>
      <c r="B65" s="54" t="s">
        <v>658</v>
      </c>
      <c r="C65" s="53" t="s">
        <v>659</v>
      </c>
      <c r="D65" s="75">
        <f t="shared" si="45"/>
        <v>0</v>
      </c>
      <c r="E65" s="75">
        <f t="shared" si="46"/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6">
        <v>3391</v>
      </c>
      <c r="L65" s="75">
        <f t="shared" si="47"/>
        <v>129780</v>
      </c>
      <c r="M65" s="75">
        <f t="shared" si="48"/>
        <v>38623</v>
      </c>
      <c r="N65" s="75">
        <v>19085</v>
      </c>
      <c r="O65" s="75">
        <v>19538</v>
      </c>
      <c r="P65" s="75">
        <v>0</v>
      </c>
      <c r="Q65" s="75">
        <v>0</v>
      </c>
      <c r="R65" s="75">
        <f t="shared" si="49"/>
        <v>40730</v>
      </c>
      <c r="S65" s="75">
        <v>0</v>
      </c>
      <c r="T65" s="75">
        <v>40730</v>
      </c>
      <c r="U65" s="75">
        <v>0</v>
      </c>
      <c r="V65" s="75">
        <v>0</v>
      </c>
      <c r="W65" s="75">
        <f t="shared" si="50"/>
        <v>50427</v>
      </c>
      <c r="X65" s="75">
        <v>0</v>
      </c>
      <c r="Y65" s="75">
        <v>49262</v>
      </c>
      <c r="Z65" s="75">
        <v>0</v>
      </c>
      <c r="AA65" s="75">
        <v>1165</v>
      </c>
      <c r="AB65" s="76">
        <v>5608</v>
      </c>
      <c r="AC65" s="75">
        <v>0</v>
      </c>
      <c r="AD65" s="75">
        <v>0</v>
      </c>
      <c r="AE65" s="75">
        <f t="shared" si="51"/>
        <v>129780</v>
      </c>
      <c r="AF65" s="75">
        <f t="shared" si="52"/>
        <v>0</v>
      </c>
      <c r="AG65" s="75">
        <f t="shared" si="53"/>
        <v>0</v>
      </c>
      <c r="AH65" s="75">
        <v>0</v>
      </c>
      <c r="AI65" s="75">
        <v>0</v>
      </c>
      <c r="AJ65" s="75">
        <v>0</v>
      </c>
      <c r="AK65" s="75">
        <v>0</v>
      </c>
      <c r="AL65" s="75">
        <v>0</v>
      </c>
      <c r="AM65" s="76">
        <v>0</v>
      </c>
      <c r="AN65" s="75">
        <f t="shared" si="54"/>
        <v>18006</v>
      </c>
      <c r="AO65" s="75">
        <f t="shared" si="55"/>
        <v>18006</v>
      </c>
      <c r="AP65" s="75">
        <v>0</v>
      </c>
      <c r="AQ65" s="75">
        <v>18006</v>
      </c>
      <c r="AR65" s="75">
        <v>0</v>
      </c>
      <c r="AS65" s="75">
        <v>0</v>
      </c>
      <c r="AT65" s="75">
        <f t="shared" si="56"/>
        <v>0</v>
      </c>
      <c r="AU65" s="75">
        <v>0</v>
      </c>
      <c r="AV65" s="75">
        <v>0</v>
      </c>
      <c r="AW65" s="75">
        <v>0</v>
      </c>
      <c r="AX65" s="75">
        <v>0</v>
      </c>
      <c r="AY65" s="75">
        <f t="shared" si="57"/>
        <v>0</v>
      </c>
      <c r="AZ65" s="75">
        <v>0</v>
      </c>
      <c r="BA65" s="75">
        <v>0</v>
      </c>
      <c r="BB65" s="75">
        <v>0</v>
      </c>
      <c r="BC65" s="75">
        <v>0</v>
      </c>
      <c r="BD65" s="76">
        <v>0</v>
      </c>
      <c r="BE65" s="75">
        <v>0</v>
      </c>
      <c r="BF65" s="75">
        <v>0</v>
      </c>
      <c r="BG65" s="75">
        <f t="shared" si="58"/>
        <v>18006</v>
      </c>
      <c r="BH65" s="75">
        <f t="shared" si="59"/>
        <v>0</v>
      </c>
      <c r="BI65" s="75">
        <f t="shared" si="60"/>
        <v>0</v>
      </c>
      <c r="BJ65" s="75">
        <f t="shared" si="61"/>
        <v>0</v>
      </c>
      <c r="BK65" s="75">
        <f t="shared" si="62"/>
        <v>0</v>
      </c>
      <c r="BL65" s="75">
        <f t="shared" si="63"/>
        <v>0</v>
      </c>
      <c r="BM65" s="75">
        <f t="shared" si="64"/>
        <v>0</v>
      </c>
      <c r="BN65" s="75">
        <f t="shared" si="65"/>
        <v>0</v>
      </c>
      <c r="BO65" s="76">
        <f t="shared" si="66"/>
        <v>3391</v>
      </c>
      <c r="BP65" s="75">
        <f t="shared" si="67"/>
        <v>147786</v>
      </c>
      <c r="BQ65" s="75">
        <f t="shared" si="68"/>
        <v>56629</v>
      </c>
      <c r="BR65" s="75">
        <f t="shared" si="69"/>
        <v>19085</v>
      </c>
      <c r="BS65" s="75">
        <f t="shared" si="70"/>
        <v>37544</v>
      </c>
      <c r="BT65" s="75">
        <f t="shared" si="71"/>
        <v>0</v>
      </c>
      <c r="BU65" s="75">
        <f t="shared" si="72"/>
        <v>0</v>
      </c>
      <c r="BV65" s="75">
        <f t="shared" si="73"/>
        <v>40730</v>
      </c>
      <c r="BW65" s="75">
        <f t="shared" si="74"/>
        <v>0</v>
      </c>
      <c r="BX65" s="75">
        <f t="shared" si="75"/>
        <v>40730</v>
      </c>
      <c r="BY65" s="75">
        <f t="shared" si="76"/>
        <v>0</v>
      </c>
      <c r="BZ65" s="75">
        <f t="shared" si="77"/>
        <v>0</v>
      </c>
      <c r="CA65" s="75">
        <f t="shared" si="78"/>
        <v>50427</v>
      </c>
      <c r="CB65" s="75">
        <f t="shared" si="79"/>
        <v>0</v>
      </c>
      <c r="CC65" s="75">
        <f t="shared" si="80"/>
        <v>49262</v>
      </c>
      <c r="CD65" s="75">
        <f t="shared" si="81"/>
        <v>0</v>
      </c>
      <c r="CE65" s="75">
        <f t="shared" si="82"/>
        <v>1165</v>
      </c>
      <c r="CF65" s="76">
        <f t="shared" si="83"/>
        <v>5608</v>
      </c>
      <c r="CG65" s="75">
        <f t="shared" si="84"/>
        <v>0</v>
      </c>
      <c r="CH65" s="75">
        <f t="shared" si="85"/>
        <v>0</v>
      </c>
      <c r="CI65" s="75">
        <f t="shared" si="86"/>
        <v>147786</v>
      </c>
    </row>
    <row r="66" spans="1:87" s="50" customFormat="1" ht="12" customHeight="1">
      <c r="A66" s="53" t="s">
        <v>321</v>
      </c>
      <c r="B66" s="54" t="s">
        <v>467</v>
      </c>
      <c r="C66" s="53" t="s">
        <v>468</v>
      </c>
      <c r="D66" s="75">
        <f t="shared" si="45"/>
        <v>9586</v>
      </c>
      <c r="E66" s="75">
        <f t="shared" si="46"/>
        <v>9586</v>
      </c>
      <c r="F66" s="75">
        <v>0</v>
      </c>
      <c r="G66" s="75">
        <v>9586</v>
      </c>
      <c r="H66" s="75">
        <v>0</v>
      </c>
      <c r="I66" s="75">
        <v>0</v>
      </c>
      <c r="J66" s="75">
        <v>0</v>
      </c>
      <c r="K66" s="76">
        <v>1662</v>
      </c>
      <c r="L66" s="75">
        <f t="shared" si="47"/>
        <v>21998</v>
      </c>
      <c r="M66" s="75">
        <f t="shared" si="48"/>
        <v>0</v>
      </c>
      <c r="N66" s="75">
        <v>0</v>
      </c>
      <c r="O66" s="75">
        <v>0</v>
      </c>
      <c r="P66" s="75">
        <v>0</v>
      </c>
      <c r="Q66" s="75">
        <v>0</v>
      </c>
      <c r="R66" s="75">
        <f t="shared" si="49"/>
        <v>5363</v>
      </c>
      <c r="S66" s="75">
        <v>1295</v>
      </c>
      <c r="T66" s="75">
        <v>4068</v>
      </c>
      <c r="U66" s="75">
        <v>0</v>
      </c>
      <c r="V66" s="75">
        <v>0</v>
      </c>
      <c r="W66" s="75">
        <f t="shared" si="50"/>
        <v>16635</v>
      </c>
      <c r="X66" s="75">
        <v>1510</v>
      </c>
      <c r="Y66" s="75">
        <v>4811</v>
      </c>
      <c r="Z66" s="75">
        <v>518</v>
      </c>
      <c r="AA66" s="75">
        <v>9796</v>
      </c>
      <c r="AB66" s="76">
        <v>1549</v>
      </c>
      <c r="AC66" s="75">
        <v>0</v>
      </c>
      <c r="AD66" s="75">
        <v>8626</v>
      </c>
      <c r="AE66" s="75">
        <f t="shared" si="51"/>
        <v>40210</v>
      </c>
      <c r="AF66" s="75">
        <f t="shared" si="52"/>
        <v>5040</v>
      </c>
      <c r="AG66" s="75">
        <f t="shared" si="53"/>
        <v>0</v>
      </c>
      <c r="AH66" s="75">
        <v>0</v>
      </c>
      <c r="AI66" s="75">
        <v>0</v>
      </c>
      <c r="AJ66" s="75">
        <v>0</v>
      </c>
      <c r="AK66" s="75">
        <v>0</v>
      </c>
      <c r="AL66" s="75">
        <v>5040</v>
      </c>
      <c r="AM66" s="76">
        <v>0</v>
      </c>
      <c r="AN66" s="75">
        <f t="shared" si="54"/>
        <v>2261</v>
      </c>
      <c r="AO66" s="75">
        <f t="shared" si="55"/>
        <v>0</v>
      </c>
      <c r="AP66" s="75">
        <v>0</v>
      </c>
      <c r="AQ66" s="75">
        <v>0</v>
      </c>
      <c r="AR66" s="75">
        <v>0</v>
      </c>
      <c r="AS66" s="75">
        <v>0</v>
      </c>
      <c r="AT66" s="75">
        <f t="shared" si="56"/>
        <v>0</v>
      </c>
      <c r="AU66" s="75">
        <v>0</v>
      </c>
      <c r="AV66" s="75">
        <v>0</v>
      </c>
      <c r="AW66" s="75">
        <v>0</v>
      </c>
      <c r="AX66" s="75">
        <v>0</v>
      </c>
      <c r="AY66" s="75">
        <f t="shared" si="57"/>
        <v>2261</v>
      </c>
      <c r="AZ66" s="75">
        <v>2261</v>
      </c>
      <c r="BA66" s="75">
        <v>0</v>
      </c>
      <c r="BB66" s="75">
        <v>0</v>
      </c>
      <c r="BC66" s="75">
        <v>0</v>
      </c>
      <c r="BD66" s="76">
        <v>0</v>
      </c>
      <c r="BE66" s="75">
        <v>0</v>
      </c>
      <c r="BF66" s="75">
        <v>622</v>
      </c>
      <c r="BG66" s="75">
        <f t="shared" si="58"/>
        <v>7923</v>
      </c>
      <c r="BH66" s="75">
        <f t="shared" si="59"/>
        <v>14626</v>
      </c>
      <c r="BI66" s="75">
        <f t="shared" si="60"/>
        <v>9586</v>
      </c>
      <c r="BJ66" s="75">
        <f t="shared" si="61"/>
        <v>0</v>
      </c>
      <c r="BK66" s="75">
        <f t="shared" si="62"/>
        <v>9586</v>
      </c>
      <c r="BL66" s="75">
        <f t="shared" si="63"/>
        <v>0</v>
      </c>
      <c r="BM66" s="75">
        <f t="shared" si="64"/>
        <v>0</v>
      </c>
      <c r="BN66" s="75">
        <f t="shared" si="65"/>
        <v>5040</v>
      </c>
      <c r="BO66" s="76">
        <f t="shared" si="66"/>
        <v>1662</v>
      </c>
      <c r="BP66" s="75">
        <f t="shared" si="67"/>
        <v>24259</v>
      </c>
      <c r="BQ66" s="75">
        <f t="shared" si="68"/>
        <v>0</v>
      </c>
      <c r="BR66" s="75">
        <f t="shared" si="69"/>
        <v>0</v>
      </c>
      <c r="BS66" s="75">
        <f t="shared" si="70"/>
        <v>0</v>
      </c>
      <c r="BT66" s="75">
        <f t="shared" si="71"/>
        <v>0</v>
      </c>
      <c r="BU66" s="75">
        <f t="shared" si="72"/>
        <v>0</v>
      </c>
      <c r="BV66" s="75">
        <f t="shared" si="73"/>
        <v>5363</v>
      </c>
      <c r="BW66" s="75">
        <f t="shared" si="74"/>
        <v>1295</v>
      </c>
      <c r="BX66" s="75">
        <f t="shared" si="75"/>
        <v>4068</v>
      </c>
      <c r="BY66" s="75">
        <f t="shared" si="76"/>
        <v>0</v>
      </c>
      <c r="BZ66" s="75">
        <f t="shared" si="77"/>
        <v>0</v>
      </c>
      <c r="CA66" s="75">
        <f t="shared" si="78"/>
        <v>18896</v>
      </c>
      <c r="CB66" s="75">
        <f t="shared" si="79"/>
        <v>3771</v>
      </c>
      <c r="CC66" s="75">
        <f t="shared" si="80"/>
        <v>4811</v>
      </c>
      <c r="CD66" s="75">
        <f t="shared" si="81"/>
        <v>518</v>
      </c>
      <c r="CE66" s="75">
        <f t="shared" si="82"/>
        <v>9796</v>
      </c>
      <c r="CF66" s="76">
        <f t="shared" si="83"/>
        <v>1549</v>
      </c>
      <c r="CG66" s="75">
        <f t="shared" si="84"/>
        <v>0</v>
      </c>
      <c r="CH66" s="75">
        <f t="shared" si="85"/>
        <v>9248</v>
      </c>
      <c r="CI66" s="75">
        <f t="shared" si="86"/>
        <v>48133</v>
      </c>
    </row>
    <row r="67" spans="1:87" s="50" customFormat="1" ht="12" customHeight="1">
      <c r="A67" s="53" t="s">
        <v>321</v>
      </c>
      <c r="B67" s="54" t="s">
        <v>470</v>
      </c>
      <c r="C67" s="53" t="s">
        <v>471</v>
      </c>
      <c r="D67" s="75">
        <f t="shared" si="45"/>
        <v>49984</v>
      </c>
      <c r="E67" s="75">
        <f t="shared" si="46"/>
        <v>49984</v>
      </c>
      <c r="F67" s="75">
        <v>0</v>
      </c>
      <c r="G67" s="75">
        <v>49984</v>
      </c>
      <c r="H67" s="75">
        <v>0</v>
      </c>
      <c r="I67" s="75">
        <v>0</v>
      </c>
      <c r="J67" s="75">
        <v>0</v>
      </c>
      <c r="K67" s="76">
        <v>7140</v>
      </c>
      <c r="L67" s="75">
        <f t="shared" si="47"/>
        <v>235440</v>
      </c>
      <c r="M67" s="75">
        <f t="shared" si="48"/>
        <v>17223</v>
      </c>
      <c r="N67" s="75">
        <v>17223</v>
      </c>
      <c r="O67" s="75">
        <v>0</v>
      </c>
      <c r="P67" s="75">
        <v>0</v>
      </c>
      <c r="Q67" s="75">
        <v>0</v>
      </c>
      <c r="R67" s="75">
        <f t="shared" si="49"/>
        <v>42603</v>
      </c>
      <c r="S67" s="75">
        <v>39756</v>
      </c>
      <c r="T67" s="75">
        <v>0</v>
      </c>
      <c r="U67" s="75">
        <v>2847</v>
      </c>
      <c r="V67" s="75">
        <v>0</v>
      </c>
      <c r="W67" s="75">
        <f t="shared" si="50"/>
        <v>175614</v>
      </c>
      <c r="X67" s="75">
        <v>38530</v>
      </c>
      <c r="Y67" s="75">
        <v>134236</v>
      </c>
      <c r="Z67" s="75">
        <v>2848</v>
      </c>
      <c r="AA67" s="75">
        <v>0</v>
      </c>
      <c r="AB67" s="76">
        <v>17884</v>
      </c>
      <c r="AC67" s="75">
        <v>0</v>
      </c>
      <c r="AD67" s="75">
        <v>0</v>
      </c>
      <c r="AE67" s="75">
        <f t="shared" si="51"/>
        <v>285424</v>
      </c>
      <c r="AF67" s="75">
        <f t="shared" si="52"/>
        <v>1010377</v>
      </c>
      <c r="AG67" s="75">
        <f t="shared" si="53"/>
        <v>1010377</v>
      </c>
      <c r="AH67" s="75">
        <v>0</v>
      </c>
      <c r="AI67" s="75">
        <v>1007600</v>
      </c>
      <c r="AJ67" s="75">
        <v>0</v>
      </c>
      <c r="AK67" s="75">
        <v>2777</v>
      </c>
      <c r="AL67" s="75">
        <v>0</v>
      </c>
      <c r="AM67" s="76">
        <v>0</v>
      </c>
      <c r="AN67" s="75">
        <f t="shared" si="54"/>
        <v>80492</v>
      </c>
      <c r="AO67" s="75">
        <f t="shared" si="55"/>
        <v>10691</v>
      </c>
      <c r="AP67" s="75">
        <v>10691</v>
      </c>
      <c r="AQ67" s="75">
        <v>0</v>
      </c>
      <c r="AR67" s="75">
        <v>0</v>
      </c>
      <c r="AS67" s="75">
        <v>0</v>
      </c>
      <c r="AT67" s="75">
        <f t="shared" si="56"/>
        <v>0</v>
      </c>
      <c r="AU67" s="75">
        <v>0</v>
      </c>
      <c r="AV67" s="75">
        <v>0</v>
      </c>
      <c r="AW67" s="75">
        <v>0</v>
      </c>
      <c r="AX67" s="75">
        <v>0</v>
      </c>
      <c r="AY67" s="75">
        <f t="shared" si="57"/>
        <v>69801</v>
      </c>
      <c r="AZ67" s="75">
        <v>31689</v>
      </c>
      <c r="BA67" s="75">
        <v>22003</v>
      </c>
      <c r="BB67" s="75">
        <v>0</v>
      </c>
      <c r="BC67" s="75">
        <v>16109</v>
      </c>
      <c r="BD67" s="76">
        <v>0</v>
      </c>
      <c r="BE67" s="75">
        <v>0</v>
      </c>
      <c r="BF67" s="75">
        <v>0</v>
      </c>
      <c r="BG67" s="75">
        <f t="shared" si="58"/>
        <v>1090869</v>
      </c>
      <c r="BH67" s="75">
        <f t="shared" si="59"/>
        <v>1060361</v>
      </c>
      <c r="BI67" s="75">
        <f t="shared" si="60"/>
        <v>1060361</v>
      </c>
      <c r="BJ67" s="75">
        <f t="shared" si="61"/>
        <v>0</v>
      </c>
      <c r="BK67" s="75">
        <f t="shared" si="62"/>
        <v>1057584</v>
      </c>
      <c r="BL67" s="75">
        <f t="shared" si="63"/>
        <v>0</v>
      </c>
      <c r="BM67" s="75">
        <f t="shared" si="64"/>
        <v>2777</v>
      </c>
      <c r="BN67" s="75">
        <f t="shared" si="65"/>
        <v>0</v>
      </c>
      <c r="BO67" s="76">
        <f t="shared" si="66"/>
        <v>7140</v>
      </c>
      <c r="BP67" s="75">
        <f t="shared" si="67"/>
        <v>315932</v>
      </c>
      <c r="BQ67" s="75">
        <f t="shared" si="68"/>
        <v>27914</v>
      </c>
      <c r="BR67" s="75">
        <f t="shared" si="69"/>
        <v>27914</v>
      </c>
      <c r="BS67" s="75">
        <f t="shared" si="70"/>
        <v>0</v>
      </c>
      <c r="BT67" s="75">
        <f t="shared" si="71"/>
        <v>0</v>
      </c>
      <c r="BU67" s="75">
        <f t="shared" si="72"/>
        <v>0</v>
      </c>
      <c r="BV67" s="75">
        <f t="shared" si="73"/>
        <v>42603</v>
      </c>
      <c r="BW67" s="75">
        <f t="shared" si="74"/>
        <v>39756</v>
      </c>
      <c r="BX67" s="75">
        <f t="shared" si="75"/>
        <v>0</v>
      </c>
      <c r="BY67" s="75">
        <f t="shared" si="76"/>
        <v>2847</v>
      </c>
      <c r="BZ67" s="75">
        <f t="shared" si="77"/>
        <v>0</v>
      </c>
      <c r="CA67" s="75">
        <f t="shared" si="78"/>
        <v>245415</v>
      </c>
      <c r="CB67" s="75">
        <f t="shared" si="79"/>
        <v>70219</v>
      </c>
      <c r="CC67" s="75">
        <f t="shared" si="80"/>
        <v>156239</v>
      </c>
      <c r="CD67" s="75">
        <f t="shared" si="81"/>
        <v>2848</v>
      </c>
      <c r="CE67" s="75">
        <f t="shared" si="82"/>
        <v>16109</v>
      </c>
      <c r="CF67" s="76">
        <f t="shared" si="83"/>
        <v>17884</v>
      </c>
      <c r="CG67" s="75">
        <f t="shared" si="84"/>
        <v>0</v>
      </c>
      <c r="CH67" s="75">
        <f t="shared" si="85"/>
        <v>0</v>
      </c>
      <c r="CI67" s="75">
        <f t="shared" si="86"/>
        <v>1376293</v>
      </c>
    </row>
    <row r="68" spans="1:87" s="50" customFormat="1" ht="12" customHeight="1">
      <c r="A68" s="53" t="s">
        <v>321</v>
      </c>
      <c r="B68" s="54" t="s">
        <v>473</v>
      </c>
      <c r="C68" s="53" t="s">
        <v>474</v>
      </c>
      <c r="D68" s="75">
        <f t="shared" si="45"/>
        <v>0</v>
      </c>
      <c r="E68" s="75">
        <f t="shared" si="46"/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6">
        <v>1576</v>
      </c>
      <c r="L68" s="75">
        <f t="shared" si="47"/>
        <v>11371</v>
      </c>
      <c r="M68" s="75">
        <f t="shared" si="48"/>
        <v>2526</v>
      </c>
      <c r="N68" s="75">
        <v>0</v>
      </c>
      <c r="O68" s="75">
        <v>2526</v>
      </c>
      <c r="P68" s="75">
        <v>0</v>
      </c>
      <c r="Q68" s="75">
        <v>0</v>
      </c>
      <c r="R68" s="75">
        <f t="shared" si="49"/>
        <v>2329</v>
      </c>
      <c r="S68" s="75">
        <v>2329</v>
      </c>
      <c r="T68" s="75">
        <v>0</v>
      </c>
      <c r="U68" s="75">
        <v>0</v>
      </c>
      <c r="V68" s="75">
        <v>0</v>
      </c>
      <c r="W68" s="75">
        <f t="shared" si="50"/>
        <v>6516</v>
      </c>
      <c r="X68" s="75">
        <v>0</v>
      </c>
      <c r="Y68" s="75">
        <v>0</v>
      </c>
      <c r="Z68" s="75">
        <v>0</v>
      </c>
      <c r="AA68" s="75">
        <v>6516</v>
      </c>
      <c r="AB68" s="76">
        <v>1078</v>
      </c>
      <c r="AC68" s="75">
        <v>0</v>
      </c>
      <c r="AD68" s="75">
        <v>0</v>
      </c>
      <c r="AE68" s="75">
        <f t="shared" si="51"/>
        <v>11371</v>
      </c>
      <c r="AF68" s="75">
        <f t="shared" si="52"/>
        <v>0</v>
      </c>
      <c r="AG68" s="75">
        <f t="shared" si="53"/>
        <v>0</v>
      </c>
      <c r="AH68" s="75">
        <v>0</v>
      </c>
      <c r="AI68" s="75">
        <v>0</v>
      </c>
      <c r="AJ68" s="75">
        <v>0</v>
      </c>
      <c r="AK68" s="75">
        <v>0</v>
      </c>
      <c r="AL68" s="75">
        <v>0</v>
      </c>
      <c r="AM68" s="76">
        <v>0</v>
      </c>
      <c r="AN68" s="75">
        <f t="shared" si="54"/>
        <v>11353</v>
      </c>
      <c r="AO68" s="75">
        <f t="shared" si="55"/>
        <v>0</v>
      </c>
      <c r="AP68" s="75">
        <v>0</v>
      </c>
      <c r="AQ68" s="75">
        <v>0</v>
      </c>
      <c r="AR68" s="75">
        <v>0</v>
      </c>
      <c r="AS68" s="75">
        <v>0</v>
      </c>
      <c r="AT68" s="75">
        <f t="shared" si="56"/>
        <v>4723</v>
      </c>
      <c r="AU68" s="75">
        <v>0</v>
      </c>
      <c r="AV68" s="75">
        <v>0</v>
      </c>
      <c r="AW68" s="75">
        <v>4723</v>
      </c>
      <c r="AX68" s="75">
        <v>6630</v>
      </c>
      <c r="AY68" s="75">
        <f t="shared" si="57"/>
        <v>0</v>
      </c>
      <c r="AZ68" s="75">
        <v>0</v>
      </c>
      <c r="BA68" s="75">
        <v>0</v>
      </c>
      <c r="BB68" s="75">
        <v>0</v>
      </c>
      <c r="BC68" s="75">
        <v>0</v>
      </c>
      <c r="BD68" s="76">
        <v>0</v>
      </c>
      <c r="BE68" s="75">
        <v>0</v>
      </c>
      <c r="BF68" s="75">
        <v>8290</v>
      </c>
      <c r="BG68" s="75">
        <f t="shared" si="58"/>
        <v>19643</v>
      </c>
      <c r="BH68" s="75">
        <f t="shared" si="59"/>
        <v>0</v>
      </c>
      <c r="BI68" s="75">
        <f t="shared" si="60"/>
        <v>0</v>
      </c>
      <c r="BJ68" s="75">
        <f t="shared" si="61"/>
        <v>0</v>
      </c>
      <c r="BK68" s="75">
        <f t="shared" si="62"/>
        <v>0</v>
      </c>
      <c r="BL68" s="75">
        <f t="shared" si="63"/>
        <v>0</v>
      </c>
      <c r="BM68" s="75">
        <f t="shared" si="64"/>
        <v>0</v>
      </c>
      <c r="BN68" s="75">
        <f t="shared" si="65"/>
        <v>0</v>
      </c>
      <c r="BO68" s="76">
        <f t="shared" si="66"/>
        <v>1576</v>
      </c>
      <c r="BP68" s="75">
        <f t="shared" si="67"/>
        <v>22724</v>
      </c>
      <c r="BQ68" s="75">
        <f t="shared" si="68"/>
        <v>2526</v>
      </c>
      <c r="BR68" s="75">
        <f t="shared" si="69"/>
        <v>0</v>
      </c>
      <c r="BS68" s="75">
        <f t="shared" si="70"/>
        <v>2526</v>
      </c>
      <c r="BT68" s="75">
        <f t="shared" si="71"/>
        <v>0</v>
      </c>
      <c r="BU68" s="75">
        <f t="shared" si="72"/>
        <v>0</v>
      </c>
      <c r="BV68" s="75">
        <f t="shared" si="73"/>
        <v>7052</v>
      </c>
      <c r="BW68" s="75">
        <f t="shared" si="74"/>
        <v>2329</v>
      </c>
      <c r="BX68" s="75">
        <f t="shared" si="75"/>
        <v>0</v>
      </c>
      <c r="BY68" s="75">
        <f t="shared" si="76"/>
        <v>4723</v>
      </c>
      <c r="BZ68" s="75">
        <f t="shared" si="77"/>
        <v>6630</v>
      </c>
      <c r="CA68" s="75">
        <f t="shared" si="78"/>
        <v>6516</v>
      </c>
      <c r="CB68" s="75">
        <f t="shared" si="79"/>
        <v>0</v>
      </c>
      <c r="CC68" s="75">
        <f t="shared" si="80"/>
        <v>0</v>
      </c>
      <c r="CD68" s="75">
        <f t="shared" si="81"/>
        <v>0</v>
      </c>
      <c r="CE68" s="75">
        <f t="shared" si="82"/>
        <v>6516</v>
      </c>
      <c r="CF68" s="76">
        <f t="shared" si="83"/>
        <v>1078</v>
      </c>
      <c r="CG68" s="75">
        <f t="shared" si="84"/>
        <v>0</v>
      </c>
      <c r="CH68" s="75">
        <f t="shared" si="85"/>
        <v>8290</v>
      </c>
      <c r="CI68" s="75">
        <f t="shared" si="86"/>
        <v>31014</v>
      </c>
    </row>
    <row r="69" spans="1:87" s="50" customFormat="1" ht="12" customHeight="1">
      <c r="A69" s="53" t="s">
        <v>321</v>
      </c>
      <c r="B69" s="54" t="s">
        <v>475</v>
      </c>
      <c r="C69" s="53" t="s">
        <v>476</v>
      </c>
      <c r="D69" s="75">
        <f t="shared" si="45"/>
        <v>0</v>
      </c>
      <c r="E69" s="75">
        <f t="shared" si="46"/>
        <v>0</v>
      </c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6">
        <v>0</v>
      </c>
      <c r="L69" s="75">
        <f t="shared" si="47"/>
        <v>174372</v>
      </c>
      <c r="M69" s="75">
        <f t="shared" si="48"/>
        <v>14920</v>
      </c>
      <c r="N69" s="75">
        <v>14920</v>
      </c>
      <c r="O69" s="75">
        <v>0</v>
      </c>
      <c r="P69" s="75">
        <v>0</v>
      </c>
      <c r="Q69" s="75">
        <v>0</v>
      </c>
      <c r="R69" s="75">
        <f t="shared" si="49"/>
        <v>55045</v>
      </c>
      <c r="S69" s="75">
        <v>8527</v>
      </c>
      <c r="T69" s="75">
        <v>45604</v>
      </c>
      <c r="U69" s="75">
        <v>914</v>
      </c>
      <c r="V69" s="75">
        <v>0</v>
      </c>
      <c r="W69" s="75">
        <f t="shared" si="50"/>
        <v>104407</v>
      </c>
      <c r="X69" s="75">
        <v>49230</v>
      </c>
      <c r="Y69" s="75">
        <v>50076</v>
      </c>
      <c r="Z69" s="75">
        <v>5101</v>
      </c>
      <c r="AA69" s="75">
        <v>0</v>
      </c>
      <c r="AB69" s="76">
        <v>0</v>
      </c>
      <c r="AC69" s="75">
        <v>0</v>
      </c>
      <c r="AD69" s="75">
        <v>0</v>
      </c>
      <c r="AE69" s="75">
        <f t="shared" si="51"/>
        <v>174372</v>
      </c>
      <c r="AF69" s="75">
        <f t="shared" si="52"/>
        <v>19782</v>
      </c>
      <c r="AG69" s="75">
        <f t="shared" si="53"/>
        <v>19782</v>
      </c>
      <c r="AH69" s="75">
        <v>0</v>
      </c>
      <c r="AI69" s="75">
        <v>0</v>
      </c>
      <c r="AJ69" s="75">
        <v>0</v>
      </c>
      <c r="AK69" s="75">
        <v>19782</v>
      </c>
      <c r="AL69" s="75">
        <v>0</v>
      </c>
      <c r="AM69" s="76">
        <v>0</v>
      </c>
      <c r="AN69" s="75">
        <f t="shared" si="54"/>
        <v>38866</v>
      </c>
      <c r="AO69" s="75">
        <f t="shared" si="55"/>
        <v>8773</v>
      </c>
      <c r="AP69" s="75">
        <v>8773</v>
      </c>
      <c r="AQ69" s="75">
        <v>0</v>
      </c>
      <c r="AR69" s="75">
        <v>0</v>
      </c>
      <c r="AS69" s="75">
        <v>0</v>
      </c>
      <c r="AT69" s="75">
        <f t="shared" si="56"/>
        <v>0</v>
      </c>
      <c r="AU69" s="75">
        <v>0</v>
      </c>
      <c r="AV69" s="75">
        <v>0</v>
      </c>
      <c r="AW69" s="75">
        <v>0</v>
      </c>
      <c r="AX69" s="75">
        <v>0</v>
      </c>
      <c r="AY69" s="75">
        <f t="shared" si="57"/>
        <v>30093</v>
      </c>
      <c r="AZ69" s="75">
        <v>0</v>
      </c>
      <c r="BA69" s="75">
        <v>30093</v>
      </c>
      <c r="BB69" s="75">
        <v>0</v>
      </c>
      <c r="BC69" s="75">
        <v>0</v>
      </c>
      <c r="BD69" s="76">
        <v>0</v>
      </c>
      <c r="BE69" s="75">
        <v>0</v>
      </c>
      <c r="BF69" s="75">
        <v>125557</v>
      </c>
      <c r="BG69" s="75">
        <f t="shared" si="58"/>
        <v>184205</v>
      </c>
      <c r="BH69" s="75">
        <f t="shared" si="59"/>
        <v>19782</v>
      </c>
      <c r="BI69" s="75">
        <f t="shared" si="60"/>
        <v>19782</v>
      </c>
      <c r="BJ69" s="75">
        <f t="shared" si="61"/>
        <v>0</v>
      </c>
      <c r="BK69" s="75">
        <f t="shared" si="62"/>
        <v>0</v>
      </c>
      <c r="BL69" s="75">
        <f t="shared" si="63"/>
        <v>0</v>
      </c>
      <c r="BM69" s="75">
        <f t="shared" si="64"/>
        <v>19782</v>
      </c>
      <c r="BN69" s="75">
        <f t="shared" si="65"/>
        <v>0</v>
      </c>
      <c r="BO69" s="76">
        <f t="shared" si="66"/>
        <v>0</v>
      </c>
      <c r="BP69" s="75">
        <f t="shared" si="67"/>
        <v>213238</v>
      </c>
      <c r="BQ69" s="75">
        <f t="shared" si="68"/>
        <v>23693</v>
      </c>
      <c r="BR69" s="75">
        <f t="shared" si="69"/>
        <v>23693</v>
      </c>
      <c r="BS69" s="75">
        <f t="shared" si="70"/>
        <v>0</v>
      </c>
      <c r="BT69" s="75">
        <f t="shared" si="71"/>
        <v>0</v>
      </c>
      <c r="BU69" s="75">
        <f t="shared" si="72"/>
        <v>0</v>
      </c>
      <c r="BV69" s="75">
        <f t="shared" si="73"/>
        <v>55045</v>
      </c>
      <c r="BW69" s="75">
        <f t="shared" si="74"/>
        <v>8527</v>
      </c>
      <c r="BX69" s="75">
        <f t="shared" si="75"/>
        <v>45604</v>
      </c>
      <c r="BY69" s="75">
        <f t="shared" si="76"/>
        <v>914</v>
      </c>
      <c r="BZ69" s="75">
        <f t="shared" si="77"/>
        <v>0</v>
      </c>
      <c r="CA69" s="75">
        <f t="shared" si="78"/>
        <v>134500</v>
      </c>
      <c r="CB69" s="75">
        <f t="shared" si="79"/>
        <v>49230</v>
      </c>
      <c r="CC69" s="75">
        <f t="shared" si="80"/>
        <v>80169</v>
      </c>
      <c r="CD69" s="75">
        <f t="shared" si="81"/>
        <v>5101</v>
      </c>
      <c r="CE69" s="75">
        <f t="shared" si="82"/>
        <v>0</v>
      </c>
      <c r="CF69" s="76">
        <f t="shared" si="83"/>
        <v>0</v>
      </c>
      <c r="CG69" s="75">
        <f t="shared" si="84"/>
        <v>0</v>
      </c>
      <c r="CH69" s="75">
        <f t="shared" si="85"/>
        <v>125557</v>
      </c>
      <c r="CI69" s="75">
        <f t="shared" si="86"/>
        <v>358577</v>
      </c>
    </row>
    <row r="70" spans="1:87" s="50" customFormat="1" ht="12" customHeight="1">
      <c r="A70" s="53" t="s">
        <v>321</v>
      </c>
      <c r="B70" s="54" t="s">
        <v>520</v>
      </c>
      <c r="C70" s="53" t="s">
        <v>521</v>
      </c>
      <c r="D70" s="75">
        <f t="shared" si="45"/>
        <v>676349</v>
      </c>
      <c r="E70" s="75">
        <f t="shared" si="46"/>
        <v>676349</v>
      </c>
      <c r="F70" s="75">
        <v>0</v>
      </c>
      <c r="G70" s="75">
        <v>0</v>
      </c>
      <c r="H70" s="75">
        <v>676349</v>
      </c>
      <c r="I70" s="75">
        <v>0</v>
      </c>
      <c r="J70" s="75">
        <v>0</v>
      </c>
      <c r="K70" s="76">
        <v>0</v>
      </c>
      <c r="L70" s="75">
        <f t="shared" si="47"/>
        <v>70405</v>
      </c>
      <c r="M70" s="75">
        <f t="shared" si="48"/>
        <v>34959</v>
      </c>
      <c r="N70" s="75">
        <v>0</v>
      </c>
      <c r="O70" s="75">
        <v>0</v>
      </c>
      <c r="P70" s="75">
        <v>0</v>
      </c>
      <c r="Q70" s="75">
        <v>34959</v>
      </c>
      <c r="R70" s="75">
        <f t="shared" si="49"/>
        <v>15753</v>
      </c>
      <c r="S70" s="75">
        <v>0</v>
      </c>
      <c r="T70" s="75">
        <v>0</v>
      </c>
      <c r="U70" s="75">
        <v>15753</v>
      </c>
      <c r="V70" s="75">
        <v>0</v>
      </c>
      <c r="W70" s="75">
        <f t="shared" si="50"/>
        <v>19693</v>
      </c>
      <c r="X70" s="75">
        <v>0</v>
      </c>
      <c r="Y70" s="75">
        <v>0</v>
      </c>
      <c r="Z70" s="75">
        <v>19693</v>
      </c>
      <c r="AA70" s="75">
        <v>0</v>
      </c>
      <c r="AB70" s="76">
        <v>0</v>
      </c>
      <c r="AC70" s="75">
        <v>0</v>
      </c>
      <c r="AD70" s="75">
        <v>24979</v>
      </c>
      <c r="AE70" s="75">
        <f t="shared" si="51"/>
        <v>771733</v>
      </c>
      <c r="AF70" s="75">
        <f t="shared" si="52"/>
        <v>0</v>
      </c>
      <c r="AG70" s="75">
        <f t="shared" si="53"/>
        <v>0</v>
      </c>
      <c r="AH70" s="75">
        <v>0</v>
      </c>
      <c r="AI70" s="75">
        <v>0</v>
      </c>
      <c r="AJ70" s="75">
        <v>0</v>
      </c>
      <c r="AK70" s="75">
        <v>0</v>
      </c>
      <c r="AL70" s="75">
        <v>0</v>
      </c>
      <c r="AM70" s="76">
        <v>0</v>
      </c>
      <c r="AN70" s="75">
        <f t="shared" si="54"/>
        <v>0</v>
      </c>
      <c r="AO70" s="75">
        <f t="shared" si="55"/>
        <v>0</v>
      </c>
      <c r="AP70" s="75">
        <v>0</v>
      </c>
      <c r="AQ70" s="75">
        <v>0</v>
      </c>
      <c r="AR70" s="75">
        <v>0</v>
      </c>
      <c r="AS70" s="75">
        <v>0</v>
      </c>
      <c r="AT70" s="75">
        <f t="shared" si="56"/>
        <v>0</v>
      </c>
      <c r="AU70" s="75">
        <v>0</v>
      </c>
      <c r="AV70" s="75">
        <v>0</v>
      </c>
      <c r="AW70" s="75">
        <v>0</v>
      </c>
      <c r="AX70" s="75">
        <v>0</v>
      </c>
      <c r="AY70" s="75">
        <f t="shared" si="57"/>
        <v>0</v>
      </c>
      <c r="AZ70" s="75">
        <v>0</v>
      </c>
      <c r="BA70" s="75">
        <v>0</v>
      </c>
      <c r="BB70" s="75">
        <v>0</v>
      </c>
      <c r="BC70" s="75">
        <v>0</v>
      </c>
      <c r="BD70" s="76">
        <v>0</v>
      </c>
      <c r="BE70" s="75">
        <v>0</v>
      </c>
      <c r="BF70" s="75">
        <v>0</v>
      </c>
      <c r="BG70" s="75">
        <f t="shared" si="58"/>
        <v>0</v>
      </c>
      <c r="BH70" s="75">
        <f aca="true" t="shared" si="87" ref="BH70:BH81">SUM(D70,AF70)</f>
        <v>676349</v>
      </c>
      <c r="BI70" s="75">
        <f aca="true" t="shared" si="88" ref="BI70:BI81">SUM(E70,AG70)</f>
        <v>676349</v>
      </c>
      <c r="BJ70" s="75">
        <f aca="true" t="shared" si="89" ref="BJ70:BJ81">SUM(F70,AH70)</f>
        <v>0</v>
      </c>
      <c r="BK70" s="75">
        <f aca="true" t="shared" si="90" ref="BK70:BK81">SUM(G70,AI70)</f>
        <v>0</v>
      </c>
      <c r="BL70" s="75">
        <f aca="true" t="shared" si="91" ref="BL70:BL81">SUM(H70,AJ70)</f>
        <v>676349</v>
      </c>
      <c r="BM70" s="75">
        <f aca="true" t="shared" si="92" ref="BM70:BM81">SUM(I70,AK70)</f>
        <v>0</v>
      </c>
      <c r="BN70" s="75">
        <f aca="true" t="shared" si="93" ref="BN70:BN81">SUM(J70,AL70)</f>
        <v>0</v>
      </c>
      <c r="BO70" s="76">
        <v>0</v>
      </c>
      <c r="BP70" s="75">
        <f aca="true" t="shared" si="94" ref="BP70:BP81">SUM(L70,AN70)</f>
        <v>70405</v>
      </c>
      <c r="BQ70" s="75">
        <f aca="true" t="shared" si="95" ref="BQ70:BQ81">SUM(M70,AO70)</f>
        <v>34959</v>
      </c>
      <c r="BR70" s="75">
        <f aca="true" t="shared" si="96" ref="BR70:BR81">SUM(N70,AP70)</f>
        <v>0</v>
      </c>
      <c r="BS70" s="75">
        <f aca="true" t="shared" si="97" ref="BS70:BS81">SUM(O70,AQ70)</f>
        <v>0</v>
      </c>
      <c r="BT70" s="75">
        <f aca="true" t="shared" si="98" ref="BT70:BT81">SUM(P70,AR70)</f>
        <v>0</v>
      </c>
      <c r="BU70" s="75">
        <f aca="true" t="shared" si="99" ref="BU70:BU81">SUM(Q70,AS70)</f>
        <v>34959</v>
      </c>
      <c r="BV70" s="75">
        <f aca="true" t="shared" si="100" ref="BV70:BV81">SUM(R70,AT70)</f>
        <v>15753</v>
      </c>
      <c r="BW70" s="75">
        <f aca="true" t="shared" si="101" ref="BW70:BW81">SUM(S70,AU70)</f>
        <v>0</v>
      </c>
      <c r="BX70" s="75">
        <f aca="true" t="shared" si="102" ref="BX70:BX81">SUM(T70,AV70)</f>
        <v>0</v>
      </c>
      <c r="BY70" s="75">
        <f aca="true" t="shared" si="103" ref="BY70:BY81">SUM(U70,AW70)</f>
        <v>15753</v>
      </c>
      <c r="BZ70" s="75">
        <f aca="true" t="shared" si="104" ref="BZ70:BZ81">SUM(V70,AX70)</f>
        <v>0</v>
      </c>
      <c r="CA70" s="75">
        <f aca="true" t="shared" si="105" ref="CA70:CA81">SUM(W70,AY70)</f>
        <v>19693</v>
      </c>
      <c r="CB70" s="75">
        <f aca="true" t="shared" si="106" ref="CB70:CB81">SUM(X70,AZ70)</f>
        <v>0</v>
      </c>
      <c r="CC70" s="75">
        <f aca="true" t="shared" si="107" ref="CC70:CC81">SUM(Y70,BA70)</f>
        <v>0</v>
      </c>
      <c r="CD70" s="75">
        <f aca="true" t="shared" si="108" ref="CD70:CD81">SUM(Z70,BB70)</f>
        <v>19693</v>
      </c>
      <c r="CE70" s="75">
        <f aca="true" t="shared" si="109" ref="CE70:CE81">SUM(AA70,BC70)</f>
        <v>0</v>
      </c>
      <c r="CF70" s="76">
        <v>0</v>
      </c>
      <c r="CG70" s="75">
        <f aca="true" t="shared" si="110" ref="CG70:CG81">SUM(AC70,BE70)</f>
        <v>0</v>
      </c>
      <c r="CH70" s="75">
        <f aca="true" t="shared" si="111" ref="CH70:CH81">SUM(AD70,BF70)</f>
        <v>24979</v>
      </c>
      <c r="CI70" s="75">
        <f aca="true" t="shared" si="112" ref="CI70:CI81">SUM(AE70,BG70)</f>
        <v>771733</v>
      </c>
    </row>
    <row r="71" spans="1:87" s="50" customFormat="1" ht="12" customHeight="1">
      <c r="A71" s="53" t="s">
        <v>321</v>
      </c>
      <c r="B71" s="54" t="s">
        <v>522</v>
      </c>
      <c r="C71" s="53" t="s">
        <v>523</v>
      </c>
      <c r="D71" s="75">
        <f t="shared" si="45"/>
        <v>183681</v>
      </c>
      <c r="E71" s="75">
        <f t="shared" si="46"/>
        <v>183681</v>
      </c>
      <c r="F71" s="75">
        <v>0</v>
      </c>
      <c r="G71" s="75">
        <v>183681</v>
      </c>
      <c r="H71" s="75">
        <v>0</v>
      </c>
      <c r="I71" s="75">
        <v>0</v>
      </c>
      <c r="J71" s="75">
        <v>0</v>
      </c>
      <c r="K71" s="76">
        <v>0</v>
      </c>
      <c r="L71" s="75">
        <f t="shared" si="47"/>
        <v>831353</v>
      </c>
      <c r="M71" s="75">
        <f t="shared" si="48"/>
        <v>54730</v>
      </c>
      <c r="N71" s="75">
        <v>47273</v>
      </c>
      <c r="O71" s="75">
        <v>0</v>
      </c>
      <c r="P71" s="75">
        <v>7457</v>
      </c>
      <c r="Q71" s="75">
        <v>0</v>
      </c>
      <c r="R71" s="75">
        <f t="shared" si="49"/>
        <v>103794</v>
      </c>
      <c r="S71" s="75">
        <v>0</v>
      </c>
      <c r="T71" s="75">
        <v>103794</v>
      </c>
      <c r="U71" s="75">
        <v>0</v>
      </c>
      <c r="V71" s="75">
        <v>0</v>
      </c>
      <c r="W71" s="75">
        <f t="shared" si="50"/>
        <v>672829</v>
      </c>
      <c r="X71" s="75">
        <v>0</v>
      </c>
      <c r="Y71" s="75">
        <v>672829</v>
      </c>
      <c r="Z71" s="75">
        <v>0</v>
      </c>
      <c r="AA71" s="75">
        <v>0</v>
      </c>
      <c r="AB71" s="76">
        <v>0</v>
      </c>
      <c r="AC71" s="75">
        <v>0</v>
      </c>
      <c r="AD71" s="75">
        <v>12112</v>
      </c>
      <c r="AE71" s="75">
        <f t="shared" si="51"/>
        <v>1027146</v>
      </c>
      <c r="AF71" s="75">
        <f t="shared" si="52"/>
        <v>0</v>
      </c>
      <c r="AG71" s="75">
        <f t="shared" si="53"/>
        <v>0</v>
      </c>
      <c r="AH71" s="75">
        <v>0</v>
      </c>
      <c r="AI71" s="75">
        <v>0</v>
      </c>
      <c r="AJ71" s="75">
        <v>0</v>
      </c>
      <c r="AK71" s="75">
        <v>0</v>
      </c>
      <c r="AL71" s="75">
        <v>0</v>
      </c>
      <c r="AM71" s="76">
        <v>0</v>
      </c>
      <c r="AN71" s="75">
        <f t="shared" si="54"/>
        <v>0</v>
      </c>
      <c r="AO71" s="75">
        <f t="shared" si="55"/>
        <v>0</v>
      </c>
      <c r="AP71" s="75">
        <v>0</v>
      </c>
      <c r="AQ71" s="75">
        <v>0</v>
      </c>
      <c r="AR71" s="75">
        <v>0</v>
      </c>
      <c r="AS71" s="75">
        <v>0</v>
      </c>
      <c r="AT71" s="75">
        <f t="shared" si="56"/>
        <v>0</v>
      </c>
      <c r="AU71" s="75">
        <v>0</v>
      </c>
      <c r="AV71" s="75">
        <v>0</v>
      </c>
      <c r="AW71" s="75">
        <v>0</v>
      </c>
      <c r="AX71" s="75">
        <v>0</v>
      </c>
      <c r="AY71" s="75">
        <f t="shared" si="57"/>
        <v>0</v>
      </c>
      <c r="AZ71" s="75">
        <v>0</v>
      </c>
      <c r="BA71" s="75">
        <v>0</v>
      </c>
      <c r="BB71" s="75">
        <v>0</v>
      </c>
      <c r="BC71" s="75">
        <v>0</v>
      </c>
      <c r="BD71" s="76">
        <v>0</v>
      </c>
      <c r="BE71" s="75">
        <v>0</v>
      </c>
      <c r="BF71" s="75">
        <v>0</v>
      </c>
      <c r="BG71" s="75">
        <f t="shared" si="58"/>
        <v>0</v>
      </c>
      <c r="BH71" s="75">
        <f t="shared" si="87"/>
        <v>183681</v>
      </c>
      <c r="BI71" s="75">
        <f t="shared" si="88"/>
        <v>183681</v>
      </c>
      <c r="BJ71" s="75">
        <f t="shared" si="89"/>
        <v>0</v>
      </c>
      <c r="BK71" s="75">
        <f t="shared" si="90"/>
        <v>183681</v>
      </c>
      <c r="BL71" s="75">
        <f t="shared" si="91"/>
        <v>0</v>
      </c>
      <c r="BM71" s="75">
        <f t="shared" si="92"/>
        <v>0</v>
      </c>
      <c r="BN71" s="75">
        <f t="shared" si="93"/>
        <v>0</v>
      </c>
      <c r="BO71" s="76">
        <v>0</v>
      </c>
      <c r="BP71" s="75">
        <f t="shared" si="94"/>
        <v>831353</v>
      </c>
      <c r="BQ71" s="75">
        <f t="shared" si="95"/>
        <v>54730</v>
      </c>
      <c r="BR71" s="75">
        <f t="shared" si="96"/>
        <v>47273</v>
      </c>
      <c r="BS71" s="75">
        <f t="shared" si="97"/>
        <v>0</v>
      </c>
      <c r="BT71" s="75">
        <f t="shared" si="98"/>
        <v>7457</v>
      </c>
      <c r="BU71" s="75">
        <f t="shared" si="99"/>
        <v>0</v>
      </c>
      <c r="BV71" s="75">
        <f t="shared" si="100"/>
        <v>103794</v>
      </c>
      <c r="BW71" s="75">
        <f t="shared" si="101"/>
        <v>0</v>
      </c>
      <c r="BX71" s="75">
        <f t="shared" si="102"/>
        <v>103794</v>
      </c>
      <c r="BY71" s="75">
        <f t="shared" si="103"/>
        <v>0</v>
      </c>
      <c r="BZ71" s="75">
        <f t="shared" si="104"/>
        <v>0</v>
      </c>
      <c r="CA71" s="75">
        <f t="shared" si="105"/>
        <v>672829</v>
      </c>
      <c r="CB71" s="75">
        <f t="shared" si="106"/>
        <v>0</v>
      </c>
      <c r="CC71" s="75">
        <f t="shared" si="107"/>
        <v>672829</v>
      </c>
      <c r="CD71" s="75">
        <f t="shared" si="108"/>
        <v>0</v>
      </c>
      <c r="CE71" s="75">
        <f t="shared" si="109"/>
        <v>0</v>
      </c>
      <c r="CF71" s="76">
        <v>0</v>
      </c>
      <c r="CG71" s="75">
        <f t="shared" si="110"/>
        <v>0</v>
      </c>
      <c r="CH71" s="75">
        <f t="shared" si="111"/>
        <v>12112</v>
      </c>
      <c r="CI71" s="75">
        <f t="shared" si="112"/>
        <v>1027146</v>
      </c>
    </row>
    <row r="72" spans="1:87" s="50" customFormat="1" ht="12" customHeight="1">
      <c r="A72" s="53" t="s">
        <v>321</v>
      </c>
      <c r="B72" s="54" t="s">
        <v>660</v>
      </c>
      <c r="C72" s="53" t="s">
        <v>661</v>
      </c>
      <c r="D72" s="75">
        <f aca="true" t="shared" si="113" ref="D72:D81">+SUM(E72,J72)</f>
        <v>0</v>
      </c>
      <c r="E72" s="75">
        <f aca="true" t="shared" si="114" ref="E72:E81">+SUM(F72:I72)</f>
        <v>0</v>
      </c>
      <c r="F72" s="75">
        <v>0</v>
      </c>
      <c r="G72" s="75">
        <v>0</v>
      </c>
      <c r="H72" s="75">
        <v>0</v>
      </c>
      <c r="I72" s="75">
        <v>0</v>
      </c>
      <c r="J72" s="75">
        <v>0</v>
      </c>
      <c r="K72" s="76">
        <v>0</v>
      </c>
      <c r="L72" s="75">
        <f aca="true" t="shared" si="115" ref="L72:L81">+SUM(M72,R72,V72,W72,AC72)</f>
        <v>1539518</v>
      </c>
      <c r="M72" s="75">
        <f aca="true" t="shared" si="116" ref="M72:M81">+SUM(N72:Q72)</f>
        <v>385114</v>
      </c>
      <c r="N72" s="75">
        <v>385114</v>
      </c>
      <c r="O72" s="75">
        <v>0</v>
      </c>
      <c r="P72" s="75">
        <v>0</v>
      </c>
      <c r="Q72" s="75">
        <v>0</v>
      </c>
      <c r="R72" s="75">
        <f aca="true" t="shared" si="117" ref="R72:R81">+SUM(S72:U72)</f>
        <v>774127</v>
      </c>
      <c r="S72" s="75">
        <v>0</v>
      </c>
      <c r="T72" s="75">
        <v>774127</v>
      </c>
      <c r="U72" s="75">
        <v>0</v>
      </c>
      <c r="V72" s="75">
        <v>0</v>
      </c>
      <c r="W72" s="75">
        <f aca="true" t="shared" si="118" ref="W72:W81">+SUM(X72:AA72)</f>
        <v>380277</v>
      </c>
      <c r="X72" s="75">
        <v>0</v>
      </c>
      <c r="Y72" s="75">
        <v>380277</v>
      </c>
      <c r="Z72" s="75">
        <v>0</v>
      </c>
      <c r="AA72" s="75"/>
      <c r="AB72" s="76">
        <v>0</v>
      </c>
      <c r="AC72" s="75">
        <v>0</v>
      </c>
      <c r="AD72" s="75">
        <v>628524</v>
      </c>
      <c r="AE72" s="75">
        <f aca="true" t="shared" si="119" ref="AE72:AE81">+SUM(D72,L72,AD72)</f>
        <v>2168042</v>
      </c>
      <c r="AF72" s="75">
        <f aca="true" t="shared" si="120" ref="AF72:AF81">+SUM(AG72,AL72)</f>
        <v>0</v>
      </c>
      <c r="AG72" s="75">
        <f aca="true" t="shared" si="121" ref="AG72:AG81">+SUM(AH72:AK72)</f>
        <v>0</v>
      </c>
      <c r="AH72" s="75">
        <v>0</v>
      </c>
      <c r="AI72" s="75">
        <v>0</v>
      </c>
      <c r="AJ72" s="75">
        <v>0</v>
      </c>
      <c r="AK72" s="75">
        <v>0</v>
      </c>
      <c r="AL72" s="75">
        <v>0</v>
      </c>
      <c r="AM72" s="76">
        <v>0</v>
      </c>
      <c r="AN72" s="75">
        <f aca="true" t="shared" si="122" ref="AN72:AN81">+SUM(AO72,AT72,AX72,AY72,BE72)</f>
        <v>55489</v>
      </c>
      <c r="AO72" s="75">
        <f aca="true" t="shared" si="123" ref="AO72:AO81">+SUM(AP72:AS72)</f>
        <v>5771</v>
      </c>
      <c r="AP72" s="75">
        <v>5771</v>
      </c>
      <c r="AQ72" s="75">
        <v>0</v>
      </c>
      <c r="AR72" s="75">
        <v>0</v>
      </c>
      <c r="AS72" s="75">
        <v>0</v>
      </c>
      <c r="AT72" s="75">
        <f aca="true" t="shared" si="124" ref="AT72:AT81">+SUM(AU72:AW72)</f>
        <v>29460</v>
      </c>
      <c r="AU72" s="75">
        <v>0</v>
      </c>
      <c r="AV72" s="75">
        <v>29460</v>
      </c>
      <c r="AW72" s="75">
        <v>0</v>
      </c>
      <c r="AX72" s="75">
        <v>0</v>
      </c>
      <c r="AY72" s="75">
        <f aca="true" t="shared" si="125" ref="AY72:AY81">+SUM(AZ72:BC72)</f>
        <v>20258</v>
      </c>
      <c r="AZ72" s="75">
        <v>0</v>
      </c>
      <c r="BA72" s="75">
        <v>20258</v>
      </c>
      <c r="BB72" s="75">
        <v>0</v>
      </c>
      <c r="BC72" s="75"/>
      <c r="BD72" s="76">
        <v>0</v>
      </c>
      <c r="BE72" s="75">
        <v>0</v>
      </c>
      <c r="BF72" s="75">
        <v>70986</v>
      </c>
      <c r="BG72" s="75">
        <f aca="true" t="shared" si="126" ref="BG72:BG81">+SUM(BF72,AN72,AF72)</f>
        <v>126475</v>
      </c>
      <c r="BH72" s="75">
        <f t="shared" si="87"/>
        <v>0</v>
      </c>
      <c r="BI72" s="75">
        <f t="shared" si="88"/>
        <v>0</v>
      </c>
      <c r="BJ72" s="75">
        <f t="shared" si="89"/>
        <v>0</v>
      </c>
      <c r="BK72" s="75">
        <f t="shared" si="90"/>
        <v>0</v>
      </c>
      <c r="BL72" s="75">
        <f t="shared" si="91"/>
        <v>0</v>
      </c>
      <c r="BM72" s="75">
        <f t="shared" si="92"/>
        <v>0</v>
      </c>
      <c r="BN72" s="75">
        <f t="shared" si="93"/>
        <v>0</v>
      </c>
      <c r="BO72" s="76">
        <v>0</v>
      </c>
      <c r="BP72" s="75">
        <f t="shared" si="94"/>
        <v>1595007</v>
      </c>
      <c r="BQ72" s="75">
        <f t="shared" si="95"/>
        <v>390885</v>
      </c>
      <c r="BR72" s="75">
        <f t="shared" si="96"/>
        <v>390885</v>
      </c>
      <c r="BS72" s="75">
        <f t="shared" si="97"/>
        <v>0</v>
      </c>
      <c r="BT72" s="75">
        <f t="shared" si="98"/>
        <v>0</v>
      </c>
      <c r="BU72" s="75">
        <f t="shared" si="99"/>
        <v>0</v>
      </c>
      <c r="BV72" s="75">
        <f t="shared" si="100"/>
        <v>803587</v>
      </c>
      <c r="BW72" s="75">
        <f t="shared" si="101"/>
        <v>0</v>
      </c>
      <c r="BX72" s="75">
        <f t="shared" si="102"/>
        <v>803587</v>
      </c>
      <c r="BY72" s="75">
        <f t="shared" si="103"/>
        <v>0</v>
      </c>
      <c r="BZ72" s="75">
        <f t="shared" si="104"/>
        <v>0</v>
      </c>
      <c r="CA72" s="75">
        <f t="shared" si="105"/>
        <v>400535</v>
      </c>
      <c r="CB72" s="75">
        <f t="shared" si="106"/>
        <v>0</v>
      </c>
      <c r="CC72" s="75">
        <f t="shared" si="107"/>
        <v>400535</v>
      </c>
      <c r="CD72" s="75">
        <f t="shared" si="108"/>
        <v>0</v>
      </c>
      <c r="CE72" s="75">
        <f t="shared" si="109"/>
        <v>0</v>
      </c>
      <c r="CF72" s="76">
        <v>0</v>
      </c>
      <c r="CG72" s="75">
        <f t="shared" si="110"/>
        <v>0</v>
      </c>
      <c r="CH72" s="75">
        <f t="shared" si="111"/>
        <v>699510</v>
      </c>
      <c r="CI72" s="75">
        <f t="shared" si="112"/>
        <v>2294517</v>
      </c>
    </row>
    <row r="73" spans="1:87" s="50" customFormat="1" ht="12" customHeight="1">
      <c r="A73" s="53" t="s">
        <v>321</v>
      </c>
      <c r="B73" s="54" t="s">
        <v>662</v>
      </c>
      <c r="C73" s="53" t="s">
        <v>663</v>
      </c>
      <c r="D73" s="75">
        <f t="shared" si="113"/>
        <v>0</v>
      </c>
      <c r="E73" s="75">
        <f t="shared" si="114"/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6">
        <v>0</v>
      </c>
      <c r="L73" s="75">
        <f t="shared" si="115"/>
        <v>0</v>
      </c>
      <c r="M73" s="75">
        <f t="shared" si="116"/>
        <v>0</v>
      </c>
      <c r="N73" s="75">
        <v>0</v>
      </c>
      <c r="O73" s="75">
        <v>0</v>
      </c>
      <c r="P73" s="75">
        <v>0</v>
      </c>
      <c r="Q73" s="75">
        <v>0</v>
      </c>
      <c r="R73" s="75">
        <f t="shared" si="117"/>
        <v>0</v>
      </c>
      <c r="S73" s="75">
        <v>0</v>
      </c>
      <c r="T73" s="75">
        <v>0</v>
      </c>
      <c r="U73" s="75">
        <v>0</v>
      </c>
      <c r="V73" s="75">
        <v>0</v>
      </c>
      <c r="W73" s="75">
        <f t="shared" si="118"/>
        <v>0</v>
      </c>
      <c r="X73" s="75">
        <v>0</v>
      </c>
      <c r="Y73" s="75">
        <v>0</v>
      </c>
      <c r="Z73" s="75">
        <v>0</v>
      </c>
      <c r="AA73" s="75">
        <v>0</v>
      </c>
      <c r="AB73" s="76">
        <v>0</v>
      </c>
      <c r="AC73" s="75">
        <v>0</v>
      </c>
      <c r="AD73" s="75">
        <v>0</v>
      </c>
      <c r="AE73" s="75">
        <f t="shared" si="119"/>
        <v>0</v>
      </c>
      <c r="AF73" s="75">
        <f t="shared" si="120"/>
        <v>0</v>
      </c>
      <c r="AG73" s="75">
        <f t="shared" si="121"/>
        <v>0</v>
      </c>
      <c r="AH73" s="75">
        <v>0</v>
      </c>
      <c r="AI73" s="75">
        <v>0</v>
      </c>
      <c r="AJ73" s="75">
        <v>0</v>
      </c>
      <c r="AK73" s="75">
        <v>0</v>
      </c>
      <c r="AL73" s="75">
        <v>0</v>
      </c>
      <c r="AM73" s="76">
        <v>0</v>
      </c>
      <c r="AN73" s="75">
        <f t="shared" si="122"/>
        <v>90347</v>
      </c>
      <c r="AO73" s="75">
        <f t="shared" si="123"/>
        <v>33671</v>
      </c>
      <c r="AP73" s="75">
        <v>33671</v>
      </c>
      <c r="AQ73" s="75">
        <v>0</v>
      </c>
      <c r="AR73" s="75">
        <v>0</v>
      </c>
      <c r="AS73" s="75">
        <v>0</v>
      </c>
      <c r="AT73" s="75">
        <f t="shared" si="124"/>
        <v>31494</v>
      </c>
      <c r="AU73" s="75">
        <v>0</v>
      </c>
      <c r="AV73" s="75">
        <v>31494</v>
      </c>
      <c r="AW73" s="75">
        <v>0</v>
      </c>
      <c r="AX73" s="75">
        <v>0</v>
      </c>
      <c r="AY73" s="75">
        <f t="shared" si="125"/>
        <v>25182</v>
      </c>
      <c r="AZ73" s="75">
        <v>0</v>
      </c>
      <c r="BA73" s="75">
        <v>25182</v>
      </c>
      <c r="BB73" s="75">
        <v>0</v>
      </c>
      <c r="BC73" s="75">
        <v>0</v>
      </c>
      <c r="BD73" s="76">
        <v>0</v>
      </c>
      <c r="BE73" s="75">
        <v>0</v>
      </c>
      <c r="BF73" s="75">
        <v>155049</v>
      </c>
      <c r="BG73" s="75">
        <f t="shared" si="126"/>
        <v>245396</v>
      </c>
      <c r="BH73" s="75">
        <f t="shared" si="87"/>
        <v>0</v>
      </c>
      <c r="BI73" s="75">
        <f t="shared" si="88"/>
        <v>0</v>
      </c>
      <c r="BJ73" s="75">
        <f t="shared" si="89"/>
        <v>0</v>
      </c>
      <c r="BK73" s="75">
        <f t="shared" si="90"/>
        <v>0</v>
      </c>
      <c r="BL73" s="75">
        <f t="shared" si="91"/>
        <v>0</v>
      </c>
      <c r="BM73" s="75">
        <f t="shared" si="92"/>
        <v>0</v>
      </c>
      <c r="BN73" s="75">
        <f t="shared" si="93"/>
        <v>0</v>
      </c>
      <c r="BO73" s="76">
        <v>0</v>
      </c>
      <c r="BP73" s="75">
        <f t="shared" si="94"/>
        <v>90347</v>
      </c>
      <c r="BQ73" s="75">
        <f t="shared" si="95"/>
        <v>33671</v>
      </c>
      <c r="BR73" s="75">
        <f t="shared" si="96"/>
        <v>33671</v>
      </c>
      <c r="BS73" s="75">
        <f t="shared" si="97"/>
        <v>0</v>
      </c>
      <c r="BT73" s="75">
        <f t="shared" si="98"/>
        <v>0</v>
      </c>
      <c r="BU73" s="75">
        <f t="shared" si="99"/>
        <v>0</v>
      </c>
      <c r="BV73" s="75">
        <f t="shared" si="100"/>
        <v>31494</v>
      </c>
      <c r="BW73" s="75">
        <f t="shared" si="101"/>
        <v>0</v>
      </c>
      <c r="BX73" s="75">
        <f t="shared" si="102"/>
        <v>31494</v>
      </c>
      <c r="BY73" s="75">
        <f t="shared" si="103"/>
        <v>0</v>
      </c>
      <c r="BZ73" s="75">
        <f t="shared" si="104"/>
        <v>0</v>
      </c>
      <c r="CA73" s="75">
        <f t="shared" si="105"/>
        <v>25182</v>
      </c>
      <c r="CB73" s="75">
        <f t="shared" si="106"/>
        <v>0</v>
      </c>
      <c r="CC73" s="75">
        <f t="shared" si="107"/>
        <v>25182</v>
      </c>
      <c r="CD73" s="75">
        <f t="shared" si="108"/>
        <v>0</v>
      </c>
      <c r="CE73" s="75">
        <f t="shared" si="109"/>
        <v>0</v>
      </c>
      <c r="CF73" s="76">
        <v>0</v>
      </c>
      <c r="CG73" s="75">
        <f t="shared" si="110"/>
        <v>0</v>
      </c>
      <c r="CH73" s="75">
        <f t="shared" si="111"/>
        <v>155049</v>
      </c>
      <c r="CI73" s="75">
        <f t="shared" si="112"/>
        <v>245396</v>
      </c>
    </row>
    <row r="74" spans="1:87" s="50" customFormat="1" ht="12" customHeight="1">
      <c r="A74" s="53" t="s">
        <v>321</v>
      </c>
      <c r="B74" s="54" t="s">
        <v>536</v>
      </c>
      <c r="C74" s="53" t="s">
        <v>537</v>
      </c>
      <c r="D74" s="75">
        <f t="shared" si="113"/>
        <v>0</v>
      </c>
      <c r="E74" s="75">
        <f t="shared" si="114"/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6">
        <v>0</v>
      </c>
      <c r="L74" s="75">
        <f t="shared" si="115"/>
        <v>1204720</v>
      </c>
      <c r="M74" s="75">
        <f t="shared" si="116"/>
        <v>272123</v>
      </c>
      <c r="N74" s="75">
        <v>257729</v>
      </c>
      <c r="O74" s="75">
        <v>0</v>
      </c>
      <c r="P74" s="75">
        <v>14394</v>
      </c>
      <c r="Q74" s="75">
        <v>0</v>
      </c>
      <c r="R74" s="75">
        <f t="shared" si="117"/>
        <v>786899</v>
      </c>
      <c r="S74" s="75">
        <v>0</v>
      </c>
      <c r="T74" s="75">
        <v>786899</v>
      </c>
      <c r="U74" s="75">
        <v>0</v>
      </c>
      <c r="V74" s="75">
        <v>0</v>
      </c>
      <c r="W74" s="75">
        <f t="shared" si="118"/>
        <v>145698</v>
      </c>
      <c r="X74" s="75">
        <v>0</v>
      </c>
      <c r="Y74" s="75">
        <v>126000</v>
      </c>
      <c r="Z74" s="75">
        <v>0</v>
      </c>
      <c r="AA74" s="75">
        <v>19698</v>
      </c>
      <c r="AB74" s="76">
        <v>0</v>
      </c>
      <c r="AC74" s="75">
        <v>0</v>
      </c>
      <c r="AD74" s="75">
        <v>0</v>
      </c>
      <c r="AE74" s="75">
        <f t="shared" si="119"/>
        <v>1204720</v>
      </c>
      <c r="AF74" s="75">
        <f t="shared" si="120"/>
        <v>0</v>
      </c>
      <c r="AG74" s="75">
        <f t="shared" si="121"/>
        <v>0</v>
      </c>
      <c r="AH74" s="75">
        <v>0</v>
      </c>
      <c r="AI74" s="75">
        <v>0</v>
      </c>
      <c r="AJ74" s="75">
        <v>0</v>
      </c>
      <c r="AK74" s="75">
        <v>0</v>
      </c>
      <c r="AL74" s="75">
        <v>0</v>
      </c>
      <c r="AM74" s="76">
        <v>0</v>
      </c>
      <c r="AN74" s="75">
        <f t="shared" si="122"/>
        <v>0</v>
      </c>
      <c r="AO74" s="75">
        <f t="shared" si="123"/>
        <v>0</v>
      </c>
      <c r="AP74" s="75">
        <v>0</v>
      </c>
      <c r="AQ74" s="75">
        <v>0</v>
      </c>
      <c r="AR74" s="75">
        <v>0</v>
      </c>
      <c r="AS74" s="75">
        <v>0</v>
      </c>
      <c r="AT74" s="75">
        <f t="shared" si="124"/>
        <v>0</v>
      </c>
      <c r="AU74" s="75">
        <v>0</v>
      </c>
      <c r="AV74" s="75">
        <v>0</v>
      </c>
      <c r="AW74" s="75">
        <v>0</v>
      </c>
      <c r="AX74" s="75">
        <v>0</v>
      </c>
      <c r="AY74" s="75">
        <f t="shared" si="125"/>
        <v>0</v>
      </c>
      <c r="AZ74" s="75">
        <v>0</v>
      </c>
      <c r="BA74" s="75">
        <v>0</v>
      </c>
      <c r="BB74" s="75">
        <v>0</v>
      </c>
      <c r="BC74" s="75">
        <v>0</v>
      </c>
      <c r="BD74" s="76">
        <v>0</v>
      </c>
      <c r="BE74" s="75">
        <v>0</v>
      </c>
      <c r="BF74" s="75">
        <v>0</v>
      </c>
      <c r="BG74" s="75">
        <f t="shared" si="126"/>
        <v>0</v>
      </c>
      <c r="BH74" s="75">
        <f t="shared" si="87"/>
        <v>0</v>
      </c>
      <c r="BI74" s="75">
        <f t="shared" si="88"/>
        <v>0</v>
      </c>
      <c r="BJ74" s="75">
        <f t="shared" si="89"/>
        <v>0</v>
      </c>
      <c r="BK74" s="75">
        <f t="shared" si="90"/>
        <v>0</v>
      </c>
      <c r="BL74" s="75">
        <f t="shared" si="91"/>
        <v>0</v>
      </c>
      <c r="BM74" s="75">
        <f t="shared" si="92"/>
        <v>0</v>
      </c>
      <c r="BN74" s="75">
        <f t="shared" si="93"/>
        <v>0</v>
      </c>
      <c r="BO74" s="76">
        <v>0</v>
      </c>
      <c r="BP74" s="75">
        <f t="shared" si="94"/>
        <v>1204720</v>
      </c>
      <c r="BQ74" s="75">
        <f t="shared" si="95"/>
        <v>272123</v>
      </c>
      <c r="BR74" s="75">
        <f t="shared" si="96"/>
        <v>257729</v>
      </c>
      <c r="BS74" s="75">
        <f t="shared" si="97"/>
        <v>0</v>
      </c>
      <c r="BT74" s="75">
        <f t="shared" si="98"/>
        <v>14394</v>
      </c>
      <c r="BU74" s="75">
        <f t="shared" si="99"/>
        <v>0</v>
      </c>
      <c r="BV74" s="75">
        <f t="shared" si="100"/>
        <v>786899</v>
      </c>
      <c r="BW74" s="75">
        <f t="shared" si="101"/>
        <v>0</v>
      </c>
      <c r="BX74" s="75">
        <f t="shared" si="102"/>
        <v>786899</v>
      </c>
      <c r="BY74" s="75">
        <f t="shared" si="103"/>
        <v>0</v>
      </c>
      <c r="BZ74" s="75">
        <f t="shared" si="104"/>
        <v>0</v>
      </c>
      <c r="CA74" s="75">
        <f t="shared" si="105"/>
        <v>145698</v>
      </c>
      <c r="CB74" s="75">
        <f t="shared" si="106"/>
        <v>0</v>
      </c>
      <c r="CC74" s="75">
        <f t="shared" si="107"/>
        <v>126000</v>
      </c>
      <c r="CD74" s="75">
        <f t="shared" si="108"/>
        <v>0</v>
      </c>
      <c r="CE74" s="75">
        <f t="shared" si="109"/>
        <v>19698</v>
      </c>
      <c r="CF74" s="76">
        <v>0</v>
      </c>
      <c r="CG74" s="75">
        <f t="shared" si="110"/>
        <v>0</v>
      </c>
      <c r="CH74" s="75">
        <f t="shared" si="111"/>
        <v>0</v>
      </c>
      <c r="CI74" s="75">
        <f t="shared" si="112"/>
        <v>1204720</v>
      </c>
    </row>
    <row r="75" spans="1:87" s="50" customFormat="1" ht="12" customHeight="1">
      <c r="A75" s="53" t="s">
        <v>321</v>
      </c>
      <c r="B75" s="54" t="s">
        <v>664</v>
      </c>
      <c r="C75" s="53" t="s">
        <v>665</v>
      </c>
      <c r="D75" s="75">
        <f t="shared" si="113"/>
        <v>6591</v>
      </c>
      <c r="E75" s="75">
        <f t="shared" si="114"/>
        <v>531</v>
      </c>
      <c r="F75" s="75">
        <v>0</v>
      </c>
      <c r="G75" s="75">
        <v>531</v>
      </c>
      <c r="H75" s="75">
        <v>0</v>
      </c>
      <c r="I75" s="75">
        <v>0</v>
      </c>
      <c r="J75" s="75">
        <v>6060</v>
      </c>
      <c r="K75" s="76">
        <v>0</v>
      </c>
      <c r="L75" s="75">
        <f t="shared" si="115"/>
        <v>1829838</v>
      </c>
      <c r="M75" s="75">
        <f t="shared" si="116"/>
        <v>231907</v>
      </c>
      <c r="N75" s="75">
        <v>227134</v>
      </c>
      <c r="O75" s="75">
        <v>0</v>
      </c>
      <c r="P75" s="75">
        <v>4773</v>
      </c>
      <c r="Q75" s="75">
        <v>0</v>
      </c>
      <c r="R75" s="75">
        <f t="shared" si="117"/>
        <v>1009381</v>
      </c>
      <c r="S75" s="75">
        <v>0</v>
      </c>
      <c r="T75" s="75">
        <v>1009381</v>
      </c>
      <c r="U75" s="75">
        <v>0</v>
      </c>
      <c r="V75" s="75">
        <v>0</v>
      </c>
      <c r="W75" s="75">
        <f t="shared" si="118"/>
        <v>579593</v>
      </c>
      <c r="X75" s="75">
        <v>0</v>
      </c>
      <c r="Y75" s="75">
        <v>527425</v>
      </c>
      <c r="Z75" s="75">
        <v>52168</v>
      </c>
      <c r="AA75" s="75">
        <v>0</v>
      </c>
      <c r="AB75" s="76">
        <v>0</v>
      </c>
      <c r="AC75" s="75">
        <v>8957</v>
      </c>
      <c r="AD75" s="75">
        <v>1160454</v>
      </c>
      <c r="AE75" s="75">
        <f t="shared" si="119"/>
        <v>2996883</v>
      </c>
      <c r="AF75" s="75">
        <f t="shared" si="120"/>
        <v>0</v>
      </c>
      <c r="AG75" s="75">
        <f t="shared" si="121"/>
        <v>0</v>
      </c>
      <c r="AH75" s="75">
        <v>0</v>
      </c>
      <c r="AI75" s="75">
        <v>0</v>
      </c>
      <c r="AJ75" s="75">
        <v>0</v>
      </c>
      <c r="AK75" s="75">
        <v>0</v>
      </c>
      <c r="AL75" s="75">
        <v>0</v>
      </c>
      <c r="AM75" s="76">
        <v>0</v>
      </c>
      <c r="AN75" s="75">
        <f t="shared" si="122"/>
        <v>67310</v>
      </c>
      <c r="AO75" s="75">
        <f t="shared" si="123"/>
        <v>17703</v>
      </c>
      <c r="AP75" s="75">
        <v>17703</v>
      </c>
      <c r="AQ75" s="75">
        <v>0</v>
      </c>
      <c r="AR75" s="75">
        <v>0</v>
      </c>
      <c r="AS75" s="75">
        <v>0</v>
      </c>
      <c r="AT75" s="75">
        <f t="shared" si="124"/>
        <v>25744</v>
      </c>
      <c r="AU75" s="75">
        <v>0</v>
      </c>
      <c r="AV75" s="75">
        <v>25744</v>
      </c>
      <c r="AW75" s="75">
        <v>0</v>
      </c>
      <c r="AX75" s="75">
        <v>0</v>
      </c>
      <c r="AY75" s="75">
        <f t="shared" si="125"/>
        <v>22342</v>
      </c>
      <c r="AZ75" s="75">
        <v>0</v>
      </c>
      <c r="BA75" s="75">
        <v>22342</v>
      </c>
      <c r="BB75" s="75">
        <v>0</v>
      </c>
      <c r="BC75" s="75">
        <v>0</v>
      </c>
      <c r="BD75" s="76">
        <v>0</v>
      </c>
      <c r="BE75" s="75">
        <v>1521</v>
      </c>
      <c r="BF75" s="75">
        <v>22382</v>
      </c>
      <c r="BG75" s="75">
        <f t="shared" si="126"/>
        <v>89692</v>
      </c>
      <c r="BH75" s="75">
        <f t="shared" si="87"/>
        <v>6591</v>
      </c>
      <c r="BI75" s="75">
        <f t="shared" si="88"/>
        <v>531</v>
      </c>
      <c r="BJ75" s="75">
        <f t="shared" si="89"/>
        <v>0</v>
      </c>
      <c r="BK75" s="75">
        <f t="shared" si="90"/>
        <v>531</v>
      </c>
      <c r="BL75" s="75">
        <f t="shared" si="91"/>
        <v>0</v>
      </c>
      <c r="BM75" s="75">
        <f t="shared" si="92"/>
        <v>0</v>
      </c>
      <c r="BN75" s="75">
        <f t="shared" si="93"/>
        <v>6060</v>
      </c>
      <c r="BO75" s="76">
        <v>0</v>
      </c>
      <c r="BP75" s="75">
        <f t="shared" si="94"/>
        <v>1897148</v>
      </c>
      <c r="BQ75" s="75">
        <f t="shared" si="95"/>
        <v>249610</v>
      </c>
      <c r="BR75" s="75">
        <f t="shared" si="96"/>
        <v>244837</v>
      </c>
      <c r="BS75" s="75">
        <f t="shared" si="97"/>
        <v>0</v>
      </c>
      <c r="BT75" s="75">
        <f t="shared" si="98"/>
        <v>4773</v>
      </c>
      <c r="BU75" s="75">
        <f t="shared" si="99"/>
        <v>0</v>
      </c>
      <c r="BV75" s="75">
        <f t="shared" si="100"/>
        <v>1035125</v>
      </c>
      <c r="BW75" s="75">
        <f t="shared" si="101"/>
        <v>0</v>
      </c>
      <c r="BX75" s="75">
        <f t="shared" si="102"/>
        <v>1035125</v>
      </c>
      <c r="BY75" s="75">
        <f t="shared" si="103"/>
        <v>0</v>
      </c>
      <c r="BZ75" s="75">
        <f t="shared" si="104"/>
        <v>0</v>
      </c>
      <c r="CA75" s="75">
        <f t="shared" si="105"/>
        <v>601935</v>
      </c>
      <c r="CB75" s="75">
        <f t="shared" si="106"/>
        <v>0</v>
      </c>
      <c r="CC75" s="75">
        <f t="shared" si="107"/>
        <v>549767</v>
      </c>
      <c r="CD75" s="75">
        <f t="shared" si="108"/>
        <v>52168</v>
      </c>
      <c r="CE75" s="75">
        <f t="shared" si="109"/>
        <v>0</v>
      </c>
      <c r="CF75" s="76">
        <v>0</v>
      </c>
      <c r="CG75" s="75">
        <f t="shared" si="110"/>
        <v>10478</v>
      </c>
      <c r="CH75" s="75">
        <f t="shared" si="111"/>
        <v>1182836</v>
      </c>
      <c r="CI75" s="75">
        <f t="shared" si="112"/>
        <v>3086575</v>
      </c>
    </row>
    <row r="76" spans="1:87" s="50" customFormat="1" ht="12" customHeight="1">
      <c r="A76" s="53" t="s">
        <v>321</v>
      </c>
      <c r="B76" s="54" t="s">
        <v>666</v>
      </c>
      <c r="C76" s="53" t="s">
        <v>667</v>
      </c>
      <c r="D76" s="75">
        <f t="shared" si="113"/>
        <v>0</v>
      </c>
      <c r="E76" s="75">
        <f t="shared" si="114"/>
        <v>0</v>
      </c>
      <c r="F76" s="75">
        <v>0</v>
      </c>
      <c r="G76" s="75">
        <v>0</v>
      </c>
      <c r="H76" s="75">
        <v>0</v>
      </c>
      <c r="I76" s="75">
        <v>0</v>
      </c>
      <c r="J76" s="75">
        <v>0</v>
      </c>
      <c r="K76" s="76">
        <v>0</v>
      </c>
      <c r="L76" s="75">
        <f t="shared" si="115"/>
        <v>1412019</v>
      </c>
      <c r="M76" s="75">
        <f t="shared" si="116"/>
        <v>195294</v>
      </c>
      <c r="N76" s="75">
        <v>195294</v>
      </c>
      <c r="O76" s="75">
        <v>0</v>
      </c>
      <c r="P76" s="75">
        <v>0</v>
      </c>
      <c r="Q76" s="75">
        <v>0</v>
      </c>
      <c r="R76" s="75">
        <f t="shared" si="117"/>
        <v>556398</v>
      </c>
      <c r="S76" s="75">
        <v>0</v>
      </c>
      <c r="T76" s="75">
        <v>556398</v>
      </c>
      <c r="U76" s="75">
        <v>0</v>
      </c>
      <c r="V76" s="75">
        <v>0</v>
      </c>
      <c r="W76" s="75">
        <f t="shared" si="118"/>
        <v>660327</v>
      </c>
      <c r="X76" s="75">
        <v>0</v>
      </c>
      <c r="Y76" s="75">
        <v>366552</v>
      </c>
      <c r="Z76" s="75">
        <v>0</v>
      </c>
      <c r="AA76" s="75">
        <v>293775</v>
      </c>
      <c r="AB76" s="76">
        <v>0</v>
      </c>
      <c r="AC76" s="75">
        <v>0</v>
      </c>
      <c r="AD76" s="75">
        <v>0</v>
      </c>
      <c r="AE76" s="75">
        <f t="shared" si="119"/>
        <v>1412019</v>
      </c>
      <c r="AF76" s="75">
        <f t="shared" si="120"/>
        <v>0</v>
      </c>
      <c r="AG76" s="75">
        <f t="shared" si="121"/>
        <v>0</v>
      </c>
      <c r="AH76" s="75">
        <v>0</v>
      </c>
      <c r="AI76" s="75">
        <v>0</v>
      </c>
      <c r="AJ76" s="75">
        <v>0</v>
      </c>
      <c r="AK76" s="75">
        <v>0</v>
      </c>
      <c r="AL76" s="75">
        <v>0</v>
      </c>
      <c r="AM76" s="76">
        <v>0</v>
      </c>
      <c r="AN76" s="75">
        <f t="shared" si="122"/>
        <v>0</v>
      </c>
      <c r="AO76" s="75">
        <f t="shared" si="123"/>
        <v>0</v>
      </c>
      <c r="AP76" s="75">
        <v>0</v>
      </c>
      <c r="AQ76" s="75">
        <v>0</v>
      </c>
      <c r="AR76" s="75">
        <v>0</v>
      </c>
      <c r="AS76" s="75">
        <v>0</v>
      </c>
      <c r="AT76" s="75">
        <f t="shared" si="124"/>
        <v>0</v>
      </c>
      <c r="AU76" s="75">
        <v>0</v>
      </c>
      <c r="AV76" s="75">
        <v>0</v>
      </c>
      <c r="AW76" s="75">
        <v>0</v>
      </c>
      <c r="AX76" s="75">
        <v>0</v>
      </c>
      <c r="AY76" s="75">
        <f t="shared" si="125"/>
        <v>0</v>
      </c>
      <c r="AZ76" s="75">
        <v>0</v>
      </c>
      <c r="BA76" s="75">
        <v>0</v>
      </c>
      <c r="BB76" s="75">
        <v>0</v>
      </c>
      <c r="BC76" s="75">
        <v>0</v>
      </c>
      <c r="BD76" s="76">
        <v>0</v>
      </c>
      <c r="BE76" s="75">
        <v>0</v>
      </c>
      <c r="BF76" s="75">
        <v>0</v>
      </c>
      <c r="BG76" s="75">
        <f t="shared" si="126"/>
        <v>0</v>
      </c>
      <c r="BH76" s="75">
        <f t="shared" si="87"/>
        <v>0</v>
      </c>
      <c r="BI76" s="75">
        <f t="shared" si="88"/>
        <v>0</v>
      </c>
      <c r="BJ76" s="75">
        <f t="shared" si="89"/>
        <v>0</v>
      </c>
      <c r="BK76" s="75">
        <f t="shared" si="90"/>
        <v>0</v>
      </c>
      <c r="BL76" s="75">
        <f t="shared" si="91"/>
        <v>0</v>
      </c>
      <c r="BM76" s="75">
        <f t="shared" si="92"/>
        <v>0</v>
      </c>
      <c r="BN76" s="75">
        <f t="shared" si="93"/>
        <v>0</v>
      </c>
      <c r="BO76" s="76">
        <v>0</v>
      </c>
      <c r="BP76" s="75">
        <f t="shared" si="94"/>
        <v>1412019</v>
      </c>
      <c r="BQ76" s="75">
        <f t="shared" si="95"/>
        <v>195294</v>
      </c>
      <c r="BR76" s="75">
        <f t="shared" si="96"/>
        <v>195294</v>
      </c>
      <c r="BS76" s="75">
        <f t="shared" si="97"/>
        <v>0</v>
      </c>
      <c r="BT76" s="75">
        <f t="shared" si="98"/>
        <v>0</v>
      </c>
      <c r="BU76" s="75">
        <f t="shared" si="99"/>
        <v>0</v>
      </c>
      <c r="BV76" s="75">
        <f t="shared" si="100"/>
        <v>556398</v>
      </c>
      <c r="BW76" s="75">
        <f t="shared" si="101"/>
        <v>0</v>
      </c>
      <c r="BX76" s="75">
        <f t="shared" si="102"/>
        <v>556398</v>
      </c>
      <c r="BY76" s="75">
        <f t="shared" si="103"/>
        <v>0</v>
      </c>
      <c r="BZ76" s="75">
        <f t="shared" si="104"/>
        <v>0</v>
      </c>
      <c r="CA76" s="75">
        <f t="shared" si="105"/>
        <v>660327</v>
      </c>
      <c r="CB76" s="75">
        <f t="shared" si="106"/>
        <v>0</v>
      </c>
      <c r="CC76" s="75">
        <f t="shared" si="107"/>
        <v>366552</v>
      </c>
      <c r="CD76" s="75">
        <f t="shared" si="108"/>
        <v>0</v>
      </c>
      <c r="CE76" s="75">
        <f t="shared" si="109"/>
        <v>293775</v>
      </c>
      <c r="CF76" s="76">
        <v>0</v>
      </c>
      <c r="CG76" s="75">
        <f t="shared" si="110"/>
        <v>0</v>
      </c>
      <c r="CH76" s="75">
        <f t="shared" si="111"/>
        <v>0</v>
      </c>
      <c r="CI76" s="75">
        <f t="shared" si="112"/>
        <v>1412019</v>
      </c>
    </row>
    <row r="77" spans="1:87" s="50" customFormat="1" ht="12" customHeight="1">
      <c r="A77" s="53" t="s">
        <v>321</v>
      </c>
      <c r="B77" s="54" t="s">
        <v>546</v>
      </c>
      <c r="C77" s="53" t="s">
        <v>547</v>
      </c>
      <c r="D77" s="75">
        <f t="shared" si="113"/>
        <v>0</v>
      </c>
      <c r="E77" s="75">
        <f t="shared" si="114"/>
        <v>0</v>
      </c>
      <c r="F77" s="75">
        <v>0</v>
      </c>
      <c r="G77" s="75">
        <v>0</v>
      </c>
      <c r="H77" s="75">
        <v>0</v>
      </c>
      <c r="I77" s="75">
        <v>0</v>
      </c>
      <c r="J77" s="75">
        <v>0</v>
      </c>
      <c r="K77" s="76">
        <v>0</v>
      </c>
      <c r="L77" s="75">
        <f t="shared" si="115"/>
        <v>0</v>
      </c>
      <c r="M77" s="75">
        <f t="shared" si="116"/>
        <v>0</v>
      </c>
      <c r="N77" s="75">
        <v>0</v>
      </c>
      <c r="O77" s="75">
        <v>0</v>
      </c>
      <c r="P77" s="75">
        <v>0</v>
      </c>
      <c r="Q77" s="75">
        <v>0</v>
      </c>
      <c r="R77" s="75">
        <f t="shared" si="117"/>
        <v>0</v>
      </c>
      <c r="S77" s="75">
        <v>0</v>
      </c>
      <c r="T77" s="75">
        <v>0</v>
      </c>
      <c r="U77" s="75">
        <v>0</v>
      </c>
      <c r="V77" s="75">
        <v>0</v>
      </c>
      <c r="W77" s="75">
        <f t="shared" si="118"/>
        <v>0</v>
      </c>
      <c r="X77" s="75">
        <v>0</v>
      </c>
      <c r="Y77" s="75">
        <v>0</v>
      </c>
      <c r="Z77" s="75">
        <v>0</v>
      </c>
      <c r="AA77" s="75">
        <v>0</v>
      </c>
      <c r="AB77" s="76">
        <v>0</v>
      </c>
      <c r="AC77" s="75">
        <v>0</v>
      </c>
      <c r="AD77" s="75">
        <v>0</v>
      </c>
      <c r="AE77" s="75">
        <f t="shared" si="119"/>
        <v>0</v>
      </c>
      <c r="AF77" s="75">
        <f t="shared" si="120"/>
        <v>10448</v>
      </c>
      <c r="AG77" s="75">
        <f t="shared" si="121"/>
        <v>10448</v>
      </c>
      <c r="AH77" s="75">
        <v>0</v>
      </c>
      <c r="AI77" s="75">
        <v>10448</v>
      </c>
      <c r="AJ77" s="75">
        <v>0</v>
      </c>
      <c r="AK77" s="75">
        <v>0</v>
      </c>
      <c r="AL77" s="75">
        <v>0</v>
      </c>
      <c r="AM77" s="76">
        <v>0</v>
      </c>
      <c r="AN77" s="75">
        <f t="shared" si="122"/>
        <v>186894</v>
      </c>
      <c r="AO77" s="75">
        <f t="shared" si="123"/>
        <v>25042</v>
      </c>
      <c r="AP77" s="75">
        <v>17109</v>
      </c>
      <c r="AQ77" s="75">
        <v>0</v>
      </c>
      <c r="AR77" s="75">
        <v>7933</v>
      </c>
      <c r="AS77" s="75">
        <v>0</v>
      </c>
      <c r="AT77" s="75">
        <f t="shared" si="124"/>
        <v>95013</v>
      </c>
      <c r="AU77" s="75">
        <v>0</v>
      </c>
      <c r="AV77" s="75">
        <v>95013</v>
      </c>
      <c r="AW77" s="75">
        <v>0</v>
      </c>
      <c r="AX77" s="75">
        <v>0</v>
      </c>
      <c r="AY77" s="75">
        <f t="shared" si="125"/>
        <v>66839</v>
      </c>
      <c r="AZ77" s="75">
        <v>0</v>
      </c>
      <c r="BA77" s="75">
        <v>66839</v>
      </c>
      <c r="BB77" s="75">
        <v>0</v>
      </c>
      <c r="BC77" s="75">
        <v>0</v>
      </c>
      <c r="BD77" s="76">
        <v>0</v>
      </c>
      <c r="BE77" s="75">
        <v>0</v>
      </c>
      <c r="BF77" s="75">
        <v>0</v>
      </c>
      <c r="BG77" s="75">
        <f t="shared" si="126"/>
        <v>197342</v>
      </c>
      <c r="BH77" s="75">
        <f t="shared" si="87"/>
        <v>10448</v>
      </c>
      <c r="BI77" s="75">
        <f t="shared" si="88"/>
        <v>10448</v>
      </c>
      <c r="BJ77" s="75">
        <f t="shared" si="89"/>
        <v>0</v>
      </c>
      <c r="BK77" s="75">
        <f t="shared" si="90"/>
        <v>10448</v>
      </c>
      <c r="BL77" s="75">
        <f t="shared" si="91"/>
        <v>0</v>
      </c>
      <c r="BM77" s="75">
        <f t="shared" si="92"/>
        <v>0</v>
      </c>
      <c r="BN77" s="75">
        <f t="shared" si="93"/>
        <v>0</v>
      </c>
      <c r="BO77" s="76">
        <v>0</v>
      </c>
      <c r="BP77" s="75">
        <f t="shared" si="94"/>
        <v>186894</v>
      </c>
      <c r="BQ77" s="75">
        <f t="shared" si="95"/>
        <v>25042</v>
      </c>
      <c r="BR77" s="75">
        <f t="shared" si="96"/>
        <v>17109</v>
      </c>
      <c r="BS77" s="75">
        <f t="shared" si="97"/>
        <v>0</v>
      </c>
      <c r="BT77" s="75">
        <f t="shared" si="98"/>
        <v>7933</v>
      </c>
      <c r="BU77" s="75">
        <f t="shared" si="99"/>
        <v>0</v>
      </c>
      <c r="BV77" s="75">
        <f t="shared" si="100"/>
        <v>95013</v>
      </c>
      <c r="BW77" s="75">
        <f t="shared" si="101"/>
        <v>0</v>
      </c>
      <c r="BX77" s="75">
        <f t="shared" si="102"/>
        <v>95013</v>
      </c>
      <c r="BY77" s="75">
        <f t="shared" si="103"/>
        <v>0</v>
      </c>
      <c r="BZ77" s="75">
        <f t="shared" si="104"/>
        <v>0</v>
      </c>
      <c r="CA77" s="75">
        <f t="shared" si="105"/>
        <v>66839</v>
      </c>
      <c r="CB77" s="75">
        <f t="shared" si="106"/>
        <v>0</v>
      </c>
      <c r="CC77" s="75">
        <f t="shared" si="107"/>
        <v>66839</v>
      </c>
      <c r="CD77" s="75">
        <f t="shared" si="108"/>
        <v>0</v>
      </c>
      <c r="CE77" s="75">
        <f t="shared" si="109"/>
        <v>0</v>
      </c>
      <c r="CF77" s="76">
        <v>0</v>
      </c>
      <c r="CG77" s="75">
        <f t="shared" si="110"/>
        <v>0</v>
      </c>
      <c r="CH77" s="75">
        <f t="shared" si="111"/>
        <v>0</v>
      </c>
      <c r="CI77" s="75">
        <f t="shared" si="112"/>
        <v>197342</v>
      </c>
    </row>
    <row r="78" spans="1:87" s="50" customFormat="1" ht="12" customHeight="1">
      <c r="A78" s="53" t="s">
        <v>321</v>
      </c>
      <c r="B78" s="54" t="s">
        <v>668</v>
      </c>
      <c r="C78" s="53" t="s">
        <v>669</v>
      </c>
      <c r="D78" s="75">
        <f t="shared" si="113"/>
        <v>353985</v>
      </c>
      <c r="E78" s="75">
        <f t="shared" si="114"/>
        <v>353985</v>
      </c>
      <c r="F78" s="75">
        <v>0</v>
      </c>
      <c r="G78" s="75">
        <v>353985</v>
      </c>
      <c r="H78" s="75">
        <v>0</v>
      </c>
      <c r="I78" s="75">
        <v>0</v>
      </c>
      <c r="J78" s="75">
        <v>0</v>
      </c>
      <c r="K78" s="76">
        <v>0</v>
      </c>
      <c r="L78" s="75">
        <f t="shared" si="115"/>
        <v>687299</v>
      </c>
      <c r="M78" s="75">
        <f t="shared" si="116"/>
        <v>183737</v>
      </c>
      <c r="N78" s="75">
        <v>115754</v>
      </c>
      <c r="O78" s="75">
        <v>0</v>
      </c>
      <c r="P78" s="75">
        <v>67983</v>
      </c>
      <c r="Q78" s="75">
        <v>0</v>
      </c>
      <c r="R78" s="75">
        <f t="shared" si="117"/>
        <v>194633</v>
      </c>
      <c r="S78" s="75">
        <v>0</v>
      </c>
      <c r="T78" s="75">
        <v>187491</v>
      </c>
      <c r="U78" s="75">
        <v>7142</v>
      </c>
      <c r="V78" s="75">
        <v>0</v>
      </c>
      <c r="W78" s="75">
        <f t="shared" si="118"/>
        <v>308929</v>
      </c>
      <c r="X78" s="75">
        <v>0</v>
      </c>
      <c r="Y78" s="75">
        <v>247466</v>
      </c>
      <c r="Z78" s="75">
        <v>31277</v>
      </c>
      <c r="AA78" s="75">
        <v>30186</v>
      </c>
      <c r="AB78" s="76">
        <v>0</v>
      </c>
      <c r="AC78" s="75">
        <v>0</v>
      </c>
      <c r="AD78" s="75">
        <v>173513</v>
      </c>
      <c r="AE78" s="75">
        <f t="shared" si="119"/>
        <v>1214797</v>
      </c>
      <c r="AF78" s="75">
        <f t="shared" si="120"/>
        <v>0</v>
      </c>
      <c r="AG78" s="75">
        <f t="shared" si="121"/>
        <v>0</v>
      </c>
      <c r="AH78" s="75">
        <v>0</v>
      </c>
      <c r="AI78" s="75">
        <v>0</v>
      </c>
      <c r="AJ78" s="75">
        <v>0</v>
      </c>
      <c r="AK78" s="75">
        <v>0</v>
      </c>
      <c r="AL78" s="75">
        <v>0</v>
      </c>
      <c r="AM78" s="76">
        <v>0</v>
      </c>
      <c r="AN78" s="75">
        <f t="shared" si="122"/>
        <v>0</v>
      </c>
      <c r="AO78" s="75">
        <f t="shared" si="123"/>
        <v>0</v>
      </c>
      <c r="AP78" s="75">
        <v>0</v>
      </c>
      <c r="AQ78" s="75">
        <v>0</v>
      </c>
      <c r="AR78" s="75">
        <v>0</v>
      </c>
      <c r="AS78" s="75">
        <v>0</v>
      </c>
      <c r="AT78" s="75">
        <f t="shared" si="124"/>
        <v>0</v>
      </c>
      <c r="AU78" s="75">
        <v>0</v>
      </c>
      <c r="AV78" s="75">
        <v>0</v>
      </c>
      <c r="AW78" s="75">
        <v>0</v>
      </c>
      <c r="AX78" s="75">
        <v>0</v>
      </c>
      <c r="AY78" s="75">
        <f t="shared" si="125"/>
        <v>0</v>
      </c>
      <c r="AZ78" s="75">
        <v>0</v>
      </c>
      <c r="BA78" s="75">
        <v>0</v>
      </c>
      <c r="BB78" s="75">
        <v>0</v>
      </c>
      <c r="BC78" s="75">
        <v>0</v>
      </c>
      <c r="BD78" s="76">
        <v>0</v>
      </c>
      <c r="BE78" s="75">
        <v>0</v>
      </c>
      <c r="BF78" s="75">
        <v>0</v>
      </c>
      <c r="BG78" s="75">
        <f t="shared" si="126"/>
        <v>0</v>
      </c>
      <c r="BH78" s="75">
        <f t="shared" si="87"/>
        <v>353985</v>
      </c>
      <c r="BI78" s="75">
        <f t="shared" si="88"/>
        <v>353985</v>
      </c>
      <c r="BJ78" s="75">
        <f t="shared" si="89"/>
        <v>0</v>
      </c>
      <c r="BK78" s="75">
        <f t="shared" si="90"/>
        <v>353985</v>
      </c>
      <c r="BL78" s="75">
        <f t="shared" si="91"/>
        <v>0</v>
      </c>
      <c r="BM78" s="75">
        <f t="shared" si="92"/>
        <v>0</v>
      </c>
      <c r="BN78" s="75">
        <f t="shared" si="93"/>
        <v>0</v>
      </c>
      <c r="BO78" s="76">
        <v>0</v>
      </c>
      <c r="BP78" s="75">
        <f t="shared" si="94"/>
        <v>687299</v>
      </c>
      <c r="BQ78" s="75">
        <f t="shared" si="95"/>
        <v>183737</v>
      </c>
      <c r="BR78" s="75">
        <f t="shared" si="96"/>
        <v>115754</v>
      </c>
      <c r="BS78" s="75">
        <f t="shared" si="97"/>
        <v>0</v>
      </c>
      <c r="BT78" s="75">
        <f t="shared" si="98"/>
        <v>67983</v>
      </c>
      <c r="BU78" s="75">
        <f t="shared" si="99"/>
        <v>0</v>
      </c>
      <c r="BV78" s="75">
        <f t="shared" si="100"/>
        <v>194633</v>
      </c>
      <c r="BW78" s="75">
        <f t="shared" si="101"/>
        <v>0</v>
      </c>
      <c r="BX78" s="75">
        <f t="shared" si="102"/>
        <v>187491</v>
      </c>
      <c r="BY78" s="75">
        <f t="shared" si="103"/>
        <v>7142</v>
      </c>
      <c r="BZ78" s="75">
        <f t="shared" si="104"/>
        <v>0</v>
      </c>
      <c r="CA78" s="75">
        <f t="shared" si="105"/>
        <v>308929</v>
      </c>
      <c r="CB78" s="75">
        <f t="shared" si="106"/>
        <v>0</v>
      </c>
      <c r="CC78" s="75">
        <f t="shared" si="107"/>
        <v>247466</v>
      </c>
      <c r="CD78" s="75">
        <f t="shared" si="108"/>
        <v>31277</v>
      </c>
      <c r="CE78" s="75">
        <f t="shared" si="109"/>
        <v>30186</v>
      </c>
      <c r="CF78" s="76">
        <v>0</v>
      </c>
      <c r="CG78" s="75">
        <f t="shared" si="110"/>
        <v>0</v>
      </c>
      <c r="CH78" s="75">
        <f t="shared" si="111"/>
        <v>173513</v>
      </c>
      <c r="CI78" s="75">
        <f t="shared" si="112"/>
        <v>1214797</v>
      </c>
    </row>
    <row r="79" spans="1:87" s="50" customFormat="1" ht="12" customHeight="1">
      <c r="A79" s="53" t="s">
        <v>321</v>
      </c>
      <c r="B79" s="54" t="s">
        <v>556</v>
      </c>
      <c r="C79" s="53" t="s">
        <v>557</v>
      </c>
      <c r="D79" s="75">
        <f t="shared" si="113"/>
        <v>164786</v>
      </c>
      <c r="E79" s="75">
        <f t="shared" si="114"/>
        <v>162529</v>
      </c>
      <c r="F79" s="75">
        <v>0</v>
      </c>
      <c r="G79" s="75">
        <v>0</v>
      </c>
      <c r="H79" s="75">
        <v>162529</v>
      </c>
      <c r="I79" s="75">
        <v>0</v>
      </c>
      <c r="J79" s="75">
        <v>2257</v>
      </c>
      <c r="K79" s="76">
        <v>0</v>
      </c>
      <c r="L79" s="75">
        <f t="shared" si="115"/>
        <v>7552865</v>
      </c>
      <c r="M79" s="75">
        <f t="shared" si="116"/>
        <v>269767</v>
      </c>
      <c r="N79" s="75">
        <v>269767</v>
      </c>
      <c r="O79" s="75">
        <v>0</v>
      </c>
      <c r="P79" s="75">
        <v>0</v>
      </c>
      <c r="Q79" s="75"/>
      <c r="R79" s="75">
        <f t="shared" si="117"/>
        <v>6599683</v>
      </c>
      <c r="S79" s="75">
        <v>0</v>
      </c>
      <c r="T79" s="75">
        <v>0</v>
      </c>
      <c r="U79" s="75">
        <v>6599683</v>
      </c>
      <c r="V79" s="75">
        <v>0</v>
      </c>
      <c r="W79" s="75">
        <f t="shared" si="118"/>
        <v>683415</v>
      </c>
      <c r="X79" s="75">
        <v>0</v>
      </c>
      <c r="Y79" s="75">
        <v>0</v>
      </c>
      <c r="Z79" s="75">
        <v>304332</v>
      </c>
      <c r="AA79" s="75">
        <v>379083</v>
      </c>
      <c r="AB79" s="76">
        <v>0</v>
      </c>
      <c r="AC79" s="75">
        <v>0</v>
      </c>
      <c r="AD79" s="75">
        <v>0</v>
      </c>
      <c r="AE79" s="75">
        <f t="shared" si="119"/>
        <v>7717651</v>
      </c>
      <c r="AF79" s="75">
        <f t="shared" si="120"/>
        <v>0</v>
      </c>
      <c r="AG79" s="75">
        <f t="shared" si="121"/>
        <v>0</v>
      </c>
      <c r="AH79" s="75">
        <v>0</v>
      </c>
      <c r="AI79" s="75">
        <v>0</v>
      </c>
      <c r="AJ79" s="75">
        <v>0</v>
      </c>
      <c r="AK79" s="75">
        <v>0</v>
      </c>
      <c r="AL79" s="75">
        <v>0</v>
      </c>
      <c r="AM79" s="76">
        <v>0</v>
      </c>
      <c r="AN79" s="75">
        <f t="shared" si="122"/>
        <v>0</v>
      </c>
      <c r="AO79" s="75">
        <f t="shared" si="123"/>
        <v>0</v>
      </c>
      <c r="AP79" s="75">
        <v>0</v>
      </c>
      <c r="AQ79" s="75">
        <v>0</v>
      </c>
      <c r="AR79" s="75">
        <v>0</v>
      </c>
      <c r="AS79" s="75">
        <v>0</v>
      </c>
      <c r="AT79" s="75">
        <f t="shared" si="124"/>
        <v>0</v>
      </c>
      <c r="AU79" s="75">
        <v>0</v>
      </c>
      <c r="AV79" s="75">
        <v>0</v>
      </c>
      <c r="AW79" s="75">
        <v>0</v>
      </c>
      <c r="AX79" s="75">
        <v>0</v>
      </c>
      <c r="AY79" s="75">
        <f t="shared" si="125"/>
        <v>0</v>
      </c>
      <c r="AZ79" s="75">
        <v>0</v>
      </c>
      <c r="BA79" s="75">
        <v>0</v>
      </c>
      <c r="BB79" s="75">
        <v>0</v>
      </c>
      <c r="BC79" s="75">
        <v>0</v>
      </c>
      <c r="BD79" s="76">
        <v>0</v>
      </c>
      <c r="BE79" s="75">
        <v>0</v>
      </c>
      <c r="BF79" s="75">
        <v>0</v>
      </c>
      <c r="BG79" s="75">
        <f t="shared" si="126"/>
        <v>0</v>
      </c>
      <c r="BH79" s="75">
        <f t="shared" si="87"/>
        <v>164786</v>
      </c>
      <c r="BI79" s="75">
        <f t="shared" si="88"/>
        <v>162529</v>
      </c>
      <c r="BJ79" s="75">
        <f t="shared" si="89"/>
        <v>0</v>
      </c>
      <c r="BK79" s="75">
        <f t="shared" si="90"/>
        <v>0</v>
      </c>
      <c r="BL79" s="75">
        <f t="shared" si="91"/>
        <v>162529</v>
      </c>
      <c r="BM79" s="75">
        <f t="shared" si="92"/>
        <v>0</v>
      </c>
      <c r="BN79" s="75">
        <f t="shared" si="93"/>
        <v>2257</v>
      </c>
      <c r="BO79" s="76">
        <v>0</v>
      </c>
      <c r="BP79" s="75">
        <f t="shared" si="94"/>
        <v>7552865</v>
      </c>
      <c r="BQ79" s="75">
        <f t="shared" si="95"/>
        <v>269767</v>
      </c>
      <c r="BR79" s="75">
        <f t="shared" si="96"/>
        <v>269767</v>
      </c>
      <c r="BS79" s="75">
        <f t="shared" si="97"/>
        <v>0</v>
      </c>
      <c r="BT79" s="75">
        <f t="shared" si="98"/>
        <v>0</v>
      </c>
      <c r="BU79" s="75">
        <f t="shared" si="99"/>
        <v>0</v>
      </c>
      <c r="BV79" s="75">
        <f t="shared" si="100"/>
        <v>6599683</v>
      </c>
      <c r="BW79" s="75">
        <f t="shared" si="101"/>
        <v>0</v>
      </c>
      <c r="BX79" s="75">
        <f t="shared" si="102"/>
        <v>0</v>
      </c>
      <c r="BY79" s="75">
        <f t="shared" si="103"/>
        <v>6599683</v>
      </c>
      <c r="BZ79" s="75">
        <f t="shared" si="104"/>
        <v>0</v>
      </c>
      <c r="CA79" s="75">
        <f t="shared" si="105"/>
        <v>683415</v>
      </c>
      <c r="CB79" s="75">
        <f t="shared" si="106"/>
        <v>0</v>
      </c>
      <c r="CC79" s="75">
        <f t="shared" si="107"/>
        <v>0</v>
      </c>
      <c r="CD79" s="75">
        <f t="shared" si="108"/>
        <v>304332</v>
      </c>
      <c r="CE79" s="75">
        <f t="shared" si="109"/>
        <v>379083</v>
      </c>
      <c r="CF79" s="76">
        <v>0</v>
      </c>
      <c r="CG79" s="75">
        <f t="shared" si="110"/>
        <v>0</v>
      </c>
      <c r="CH79" s="75">
        <f t="shared" si="111"/>
        <v>0</v>
      </c>
      <c r="CI79" s="75">
        <f t="shared" si="112"/>
        <v>7717651</v>
      </c>
    </row>
    <row r="80" spans="1:87" s="50" customFormat="1" ht="12" customHeight="1">
      <c r="A80" s="53" t="s">
        <v>755</v>
      </c>
      <c r="B80" s="54" t="s">
        <v>756</v>
      </c>
      <c r="C80" s="53" t="s">
        <v>757</v>
      </c>
      <c r="D80" s="75">
        <f t="shared" si="113"/>
        <v>0</v>
      </c>
      <c r="E80" s="75">
        <f t="shared" si="114"/>
        <v>0</v>
      </c>
      <c r="F80" s="75">
        <v>0</v>
      </c>
      <c r="G80" s="75">
        <v>0</v>
      </c>
      <c r="H80" s="75">
        <v>0</v>
      </c>
      <c r="I80" s="75">
        <v>0</v>
      </c>
      <c r="J80" s="75">
        <v>0</v>
      </c>
      <c r="K80" s="76">
        <v>0</v>
      </c>
      <c r="L80" s="75">
        <f t="shared" si="115"/>
        <v>1498838</v>
      </c>
      <c r="M80" s="75">
        <f t="shared" si="116"/>
        <v>190380</v>
      </c>
      <c r="N80" s="75">
        <v>190380</v>
      </c>
      <c r="O80" s="75">
        <v>0</v>
      </c>
      <c r="P80" s="75">
        <v>0</v>
      </c>
      <c r="Q80" s="75">
        <v>0</v>
      </c>
      <c r="R80" s="75">
        <f t="shared" si="117"/>
        <v>1308458</v>
      </c>
      <c r="S80" s="75">
        <v>0</v>
      </c>
      <c r="T80" s="75">
        <v>1308458</v>
      </c>
      <c r="U80" s="75">
        <v>0</v>
      </c>
      <c r="V80" s="75">
        <v>0</v>
      </c>
      <c r="W80" s="75">
        <f t="shared" si="118"/>
        <v>0</v>
      </c>
      <c r="X80" s="75">
        <v>0</v>
      </c>
      <c r="Y80" s="75">
        <v>0</v>
      </c>
      <c r="Z80" s="75">
        <v>0</v>
      </c>
      <c r="AA80" s="75">
        <v>0</v>
      </c>
      <c r="AB80" s="76">
        <v>0</v>
      </c>
      <c r="AC80" s="75">
        <v>0</v>
      </c>
      <c r="AD80" s="75">
        <v>427201</v>
      </c>
      <c r="AE80" s="75">
        <f t="shared" si="119"/>
        <v>1926039</v>
      </c>
      <c r="AF80" s="75">
        <f t="shared" si="120"/>
        <v>0</v>
      </c>
      <c r="AG80" s="75">
        <f t="shared" si="121"/>
        <v>0</v>
      </c>
      <c r="AH80" s="75">
        <v>0</v>
      </c>
      <c r="AI80" s="75">
        <v>0</v>
      </c>
      <c r="AJ80" s="75">
        <v>0</v>
      </c>
      <c r="AK80" s="75">
        <v>0</v>
      </c>
      <c r="AL80" s="75">
        <v>0</v>
      </c>
      <c r="AM80" s="76">
        <v>0</v>
      </c>
      <c r="AN80" s="75">
        <f t="shared" si="122"/>
        <v>0</v>
      </c>
      <c r="AO80" s="75">
        <f t="shared" si="123"/>
        <v>0</v>
      </c>
      <c r="AP80" s="75">
        <v>0</v>
      </c>
      <c r="AQ80" s="75">
        <v>0</v>
      </c>
      <c r="AR80" s="75">
        <v>0</v>
      </c>
      <c r="AS80" s="75">
        <v>0</v>
      </c>
      <c r="AT80" s="75">
        <f t="shared" si="124"/>
        <v>0</v>
      </c>
      <c r="AU80" s="75">
        <v>0</v>
      </c>
      <c r="AV80" s="75">
        <v>0</v>
      </c>
      <c r="AW80" s="75">
        <v>0</v>
      </c>
      <c r="AX80" s="75">
        <v>0</v>
      </c>
      <c r="AY80" s="75">
        <f t="shared" si="125"/>
        <v>0</v>
      </c>
      <c r="AZ80" s="75">
        <v>0</v>
      </c>
      <c r="BA80" s="75">
        <v>0</v>
      </c>
      <c r="BB80" s="75">
        <v>0</v>
      </c>
      <c r="BC80" s="75">
        <v>0</v>
      </c>
      <c r="BD80" s="76">
        <v>0</v>
      </c>
      <c r="BE80" s="75">
        <v>0</v>
      </c>
      <c r="BF80" s="75">
        <v>0</v>
      </c>
      <c r="BG80" s="75">
        <f t="shared" si="126"/>
        <v>0</v>
      </c>
      <c r="BH80" s="75">
        <f t="shared" si="87"/>
        <v>0</v>
      </c>
      <c r="BI80" s="75">
        <f t="shared" si="88"/>
        <v>0</v>
      </c>
      <c r="BJ80" s="75">
        <f t="shared" si="89"/>
        <v>0</v>
      </c>
      <c r="BK80" s="75">
        <f t="shared" si="90"/>
        <v>0</v>
      </c>
      <c r="BL80" s="75">
        <f t="shared" si="91"/>
        <v>0</v>
      </c>
      <c r="BM80" s="75">
        <f t="shared" si="92"/>
        <v>0</v>
      </c>
      <c r="BN80" s="75">
        <f t="shared" si="93"/>
        <v>0</v>
      </c>
      <c r="BO80" s="76">
        <v>0</v>
      </c>
      <c r="BP80" s="75">
        <f t="shared" si="94"/>
        <v>1498838</v>
      </c>
      <c r="BQ80" s="75">
        <f t="shared" si="95"/>
        <v>190380</v>
      </c>
      <c r="BR80" s="75">
        <f t="shared" si="96"/>
        <v>190380</v>
      </c>
      <c r="BS80" s="75">
        <f t="shared" si="97"/>
        <v>0</v>
      </c>
      <c r="BT80" s="75">
        <f t="shared" si="98"/>
        <v>0</v>
      </c>
      <c r="BU80" s="75">
        <f t="shared" si="99"/>
        <v>0</v>
      </c>
      <c r="BV80" s="75">
        <f t="shared" si="100"/>
        <v>1308458</v>
      </c>
      <c r="BW80" s="75">
        <f t="shared" si="101"/>
        <v>0</v>
      </c>
      <c r="BX80" s="75">
        <f t="shared" si="102"/>
        <v>1308458</v>
      </c>
      <c r="BY80" s="75">
        <f t="shared" si="103"/>
        <v>0</v>
      </c>
      <c r="BZ80" s="75">
        <f t="shared" si="104"/>
        <v>0</v>
      </c>
      <c r="CA80" s="75">
        <f t="shared" si="105"/>
        <v>0</v>
      </c>
      <c r="CB80" s="75">
        <f t="shared" si="106"/>
        <v>0</v>
      </c>
      <c r="CC80" s="75">
        <f t="shared" si="107"/>
        <v>0</v>
      </c>
      <c r="CD80" s="75">
        <f t="shared" si="108"/>
        <v>0</v>
      </c>
      <c r="CE80" s="75">
        <f t="shared" si="109"/>
        <v>0</v>
      </c>
      <c r="CF80" s="76">
        <v>0</v>
      </c>
      <c r="CG80" s="75">
        <f t="shared" si="110"/>
        <v>0</v>
      </c>
      <c r="CH80" s="75">
        <f t="shared" si="111"/>
        <v>427201</v>
      </c>
      <c r="CI80" s="75">
        <f t="shared" si="112"/>
        <v>1926039</v>
      </c>
    </row>
    <row r="81" spans="1:87" s="50" customFormat="1" ht="12" customHeight="1">
      <c r="A81" s="53" t="s">
        <v>758</v>
      </c>
      <c r="B81" s="54" t="s">
        <v>759</v>
      </c>
      <c r="C81" s="53" t="s">
        <v>760</v>
      </c>
      <c r="D81" s="75">
        <f t="shared" si="113"/>
        <v>2932982</v>
      </c>
      <c r="E81" s="75">
        <f t="shared" si="114"/>
        <v>2926827</v>
      </c>
      <c r="F81" s="75">
        <v>0</v>
      </c>
      <c r="G81" s="75">
        <v>2926827</v>
      </c>
      <c r="H81" s="75">
        <v>0</v>
      </c>
      <c r="I81" s="75">
        <v>0</v>
      </c>
      <c r="J81" s="75">
        <v>6155</v>
      </c>
      <c r="K81" s="76">
        <v>0</v>
      </c>
      <c r="L81" s="75">
        <f t="shared" si="115"/>
        <v>44237952</v>
      </c>
      <c r="M81" s="75">
        <f t="shared" si="116"/>
        <v>11819454</v>
      </c>
      <c r="N81" s="75">
        <v>7455816</v>
      </c>
      <c r="O81" s="75">
        <v>0</v>
      </c>
      <c r="P81" s="75">
        <v>4363638</v>
      </c>
      <c r="Q81" s="75">
        <v>0</v>
      </c>
      <c r="R81" s="75">
        <f t="shared" si="117"/>
        <v>21509600</v>
      </c>
      <c r="S81" s="75">
        <v>0</v>
      </c>
      <c r="T81" s="75">
        <v>21509600</v>
      </c>
      <c r="U81" s="75">
        <v>0</v>
      </c>
      <c r="V81" s="75">
        <v>0</v>
      </c>
      <c r="W81" s="75">
        <f t="shared" si="118"/>
        <v>10876534</v>
      </c>
      <c r="X81" s="75">
        <v>0</v>
      </c>
      <c r="Y81" s="75">
        <v>10876534</v>
      </c>
      <c r="Z81" s="75">
        <v>0</v>
      </c>
      <c r="AA81" s="75">
        <v>0</v>
      </c>
      <c r="AB81" s="76">
        <v>0</v>
      </c>
      <c r="AC81" s="75">
        <v>32364</v>
      </c>
      <c r="AD81" s="75">
        <v>19578113</v>
      </c>
      <c r="AE81" s="75">
        <f t="shared" si="119"/>
        <v>66749047</v>
      </c>
      <c r="AF81" s="75">
        <f t="shared" si="120"/>
        <v>0</v>
      </c>
      <c r="AG81" s="75">
        <f t="shared" si="121"/>
        <v>0</v>
      </c>
      <c r="AH81" s="75">
        <v>0</v>
      </c>
      <c r="AI81" s="75">
        <v>0</v>
      </c>
      <c r="AJ81" s="75">
        <v>0</v>
      </c>
      <c r="AK81" s="75">
        <v>0</v>
      </c>
      <c r="AL81" s="75">
        <v>0</v>
      </c>
      <c r="AM81" s="76">
        <v>0</v>
      </c>
      <c r="AN81" s="75">
        <f t="shared" si="122"/>
        <v>163759</v>
      </c>
      <c r="AO81" s="75">
        <f t="shared" si="123"/>
        <v>8824</v>
      </c>
      <c r="AP81" s="75">
        <v>8824</v>
      </c>
      <c r="AQ81" s="75">
        <v>0</v>
      </c>
      <c r="AR81" s="75">
        <v>0</v>
      </c>
      <c r="AS81" s="75">
        <v>0</v>
      </c>
      <c r="AT81" s="75">
        <f t="shared" si="124"/>
        <v>27885</v>
      </c>
      <c r="AU81" s="75">
        <v>0</v>
      </c>
      <c r="AV81" s="75">
        <v>27885</v>
      </c>
      <c r="AW81" s="75">
        <v>0</v>
      </c>
      <c r="AX81" s="75">
        <v>0</v>
      </c>
      <c r="AY81" s="75">
        <f t="shared" si="125"/>
        <v>127050</v>
      </c>
      <c r="AZ81" s="75">
        <v>0</v>
      </c>
      <c r="BA81" s="75">
        <v>127050</v>
      </c>
      <c r="BB81" s="75">
        <v>0</v>
      </c>
      <c r="BC81" s="75">
        <v>0</v>
      </c>
      <c r="BD81" s="76">
        <v>0</v>
      </c>
      <c r="BE81" s="75">
        <v>0</v>
      </c>
      <c r="BF81" s="75">
        <v>67967</v>
      </c>
      <c r="BG81" s="75">
        <f t="shared" si="126"/>
        <v>231726</v>
      </c>
      <c r="BH81" s="75">
        <f t="shared" si="87"/>
        <v>2932982</v>
      </c>
      <c r="BI81" s="75">
        <f t="shared" si="88"/>
        <v>2926827</v>
      </c>
      <c r="BJ81" s="75">
        <f t="shared" si="89"/>
        <v>0</v>
      </c>
      <c r="BK81" s="75">
        <f t="shared" si="90"/>
        <v>2926827</v>
      </c>
      <c r="BL81" s="75">
        <f t="shared" si="91"/>
        <v>0</v>
      </c>
      <c r="BM81" s="75">
        <f t="shared" si="92"/>
        <v>0</v>
      </c>
      <c r="BN81" s="75">
        <f t="shared" si="93"/>
        <v>6155</v>
      </c>
      <c r="BO81" s="76">
        <v>0</v>
      </c>
      <c r="BP81" s="75">
        <f t="shared" si="94"/>
        <v>44401711</v>
      </c>
      <c r="BQ81" s="75">
        <f t="shared" si="95"/>
        <v>11828278</v>
      </c>
      <c r="BR81" s="75">
        <f t="shared" si="96"/>
        <v>7464640</v>
      </c>
      <c r="BS81" s="75">
        <f t="shared" si="97"/>
        <v>0</v>
      </c>
      <c r="BT81" s="75">
        <f t="shared" si="98"/>
        <v>4363638</v>
      </c>
      <c r="BU81" s="75">
        <f t="shared" si="99"/>
        <v>0</v>
      </c>
      <c r="BV81" s="75">
        <f t="shared" si="100"/>
        <v>21537485</v>
      </c>
      <c r="BW81" s="75">
        <f t="shared" si="101"/>
        <v>0</v>
      </c>
      <c r="BX81" s="75">
        <f t="shared" si="102"/>
        <v>21537485</v>
      </c>
      <c r="BY81" s="75">
        <f t="shared" si="103"/>
        <v>0</v>
      </c>
      <c r="BZ81" s="75">
        <f t="shared" si="104"/>
        <v>0</v>
      </c>
      <c r="CA81" s="75">
        <f t="shared" si="105"/>
        <v>11003584</v>
      </c>
      <c r="CB81" s="75">
        <f t="shared" si="106"/>
        <v>0</v>
      </c>
      <c r="CC81" s="75">
        <f t="shared" si="107"/>
        <v>11003584</v>
      </c>
      <c r="CD81" s="75">
        <f t="shared" si="108"/>
        <v>0</v>
      </c>
      <c r="CE81" s="75">
        <f t="shared" si="109"/>
        <v>0</v>
      </c>
      <c r="CF81" s="76">
        <v>0</v>
      </c>
      <c r="CG81" s="75">
        <f t="shared" si="110"/>
        <v>32364</v>
      </c>
      <c r="CH81" s="75">
        <f t="shared" si="111"/>
        <v>19646080</v>
      </c>
      <c r="CI81" s="75">
        <f t="shared" si="112"/>
        <v>66980773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ゴシック,標準"&amp;14廃棄物処理事業経費（市区町村及び一部事務組合・広域連合の合計）【歳出】（平成23年度実績）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6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3.8984375" style="77" customWidth="1"/>
    <col min="10" max="10" width="6.59765625" style="34" customWidth="1"/>
    <col min="11" max="11" width="35.59765625" style="47" customWidth="1"/>
    <col min="12" max="17" width="13.8984375" style="77" customWidth="1"/>
    <col min="18" max="18" width="6.59765625" style="34" customWidth="1"/>
    <col min="19" max="19" width="35.59765625" style="47" customWidth="1"/>
    <col min="20" max="25" width="13.8984375" style="77" customWidth="1"/>
    <col min="26" max="26" width="6.59765625" style="34" customWidth="1"/>
    <col min="27" max="27" width="35.59765625" style="47" customWidth="1"/>
    <col min="28" max="33" width="13.8984375" style="77" customWidth="1"/>
    <col min="34" max="34" width="6.59765625" style="34" customWidth="1"/>
    <col min="35" max="35" width="35.59765625" style="47" customWidth="1"/>
    <col min="36" max="41" width="13.8984375" style="77" customWidth="1"/>
    <col min="42" max="42" width="6.59765625" style="34" customWidth="1"/>
    <col min="43" max="43" width="35.59765625" style="47" customWidth="1"/>
    <col min="44" max="49" width="13.8984375" style="77" customWidth="1"/>
    <col min="50" max="50" width="6.59765625" style="34" customWidth="1"/>
    <col min="51" max="51" width="35.59765625" style="47" customWidth="1"/>
    <col min="52" max="52" width="14.09765625" style="77" customWidth="1"/>
    <col min="53" max="57" width="13.8984375" style="77" customWidth="1"/>
    <col min="58" max="16384" width="9" style="47" customWidth="1"/>
  </cols>
  <sheetData>
    <row r="1" spans="1:57" s="45" customFormat="1" ht="17.25">
      <c r="A1" s="124" t="s">
        <v>761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3"/>
      <c r="N1" s="58"/>
      <c r="O1" s="58"/>
      <c r="P1" s="58"/>
      <c r="Q1" s="58"/>
      <c r="R1" s="58"/>
      <c r="S1" s="58"/>
      <c r="T1" s="58"/>
      <c r="U1" s="113"/>
      <c r="V1" s="58"/>
      <c r="W1" s="58"/>
      <c r="X1" s="58"/>
      <c r="Y1" s="58"/>
      <c r="Z1" s="58"/>
      <c r="AA1" s="58"/>
      <c r="AB1" s="58"/>
      <c r="AC1" s="113"/>
      <c r="AD1" s="58"/>
      <c r="AE1" s="58"/>
      <c r="AF1" s="58"/>
      <c r="AG1" s="58"/>
      <c r="AH1" s="58"/>
      <c r="AI1" s="58"/>
      <c r="AJ1" s="58"/>
      <c r="AK1" s="113"/>
      <c r="AL1" s="58"/>
      <c r="AM1" s="58"/>
      <c r="AN1" s="58"/>
      <c r="AO1" s="58"/>
      <c r="AP1" s="58"/>
      <c r="AQ1" s="58"/>
      <c r="AR1" s="58"/>
      <c r="AS1" s="113"/>
      <c r="AT1" s="58"/>
      <c r="AU1" s="58"/>
      <c r="AV1" s="58"/>
      <c r="AW1" s="58"/>
      <c r="AX1" s="58"/>
      <c r="AY1" s="58"/>
      <c r="AZ1" s="58"/>
      <c r="BA1" s="113"/>
      <c r="BB1" s="58"/>
      <c r="BC1" s="58"/>
      <c r="BD1" s="58"/>
      <c r="BE1" s="58"/>
    </row>
    <row r="2" spans="1:57" s="45" customFormat="1" ht="13.5">
      <c r="A2" s="159" t="s">
        <v>762</v>
      </c>
      <c r="B2" s="147" t="s">
        <v>763</v>
      </c>
      <c r="C2" s="156" t="s">
        <v>764</v>
      </c>
      <c r="D2" s="136" t="s">
        <v>765</v>
      </c>
      <c r="E2" s="115"/>
      <c r="F2" s="115"/>
      <c r="G2" s="115"/>
      <c r="H2" s="115"/>
      <c r="I2" s="115"/>
      <c r="J2" s="136" t="s">
        <v>766</v>
      </c>
      <c r="K2" s="59"/>
      <c r="L2" s="59"/>
      <c r="M2" s="59"/>
      <c r="N2" s="59"/>
      <c r="O2" s="59"/>
      <c r="P2" s="59"/>
      <c r="Q2" s="116"/>
      <c r="R2" s="136" t="s">
        <v>767</v>
      </c>
      <c r="S2" s="59"/>
      <c r="T2" s="59"/>
      <c r="U2" s="59"/>
      <c r="V2" s="59"/>
      <c r="W2" s="59"/>
      <c r="X2" s="59"/>
      <c r="Y2" s="116"/>
      <c r="Z2" s="136" t="s">
        <v>768</v>
      </c>
      <c r="AA2" s="59"/>
      <c r="AB2" s="59"/>
      <c r="AC2" s="59"/>
      <c r="AD2" s="59"/>
      <c r="AE2" s="59"/>
      <c r="AF2" s="59"/>
      <c r="AG2" s="116"/>
      <c r="AH2" s="136" t="s">
        <v>769</v>
      </c>
      <c r="AI2" s="59"/>
      <c r="AJ2" s="59"/>
      <c r="AK2" s="59"/>
      <c r="AL2" s="59"/>
      <c r="AM2" s="59"/>
      <c r="AN2" s="59"/>
      <c r="AO2" s="116"/>
      <c r="AP2" s="136" t="s">
        <v>770</v>
      </c>
      <c r="AQ2" s="59"/>
      <c r="AR2" s="59"/>
      <c r="AS2" s="59"/>
      <c r="AT2" s="59"/>
      <c r="AU2" s="59"/>
      <c r="AV2" s="59"/>
      <c r="AW2" s="116"/>
      <c r="AX2" s="136" t="s">
        <v>771</v>
      </c>
      <c r="AY2" s="59"/>
      <c r="AZ2" s="59"/>
      <c r="BA2" s="59"/>
      <c r="BB2" s="59"/>
      <c r="BC2" s="59"/>
      <c r="BD2" s="59"/>
      <c r="BE2" s="116"/>
    </row>
    <row r="3" spans="1:57" s="45" customFormat="1" ht="13.5">
      <c r="A3" s="160"/>
      <c r="B3" s="148"/>
      <c r="C3" s="162"/>
      <c r="D3" s="114"/>
      <c r="E3" s="115"/>
      <c r="F3" s="117"/>
      <c r="G3" s="115"/>
      <c r="H3" s="115"/>
      <c r="I3" s="117"/>
      <c r="J3" s="118"/>
      <c r="K3" s="60"/>
      <c r="L3" s="59"/>
      <c r="M3" s="59"/>
      <c r="N3" s="60"/>
      <c r="O3" s="59"/>
      <c r="P3" s="59"/>
      <c r="Q3" s="119"/>
      <c r="R3" s="118"/>
      <c r="S3" s="60"/>
      <c r="T3" s="59"/>
      <c r="U3" s="59"/>
      <c r="V3" s="60"/>
      <c r="W3" s="59"/>
      <c r="X3" s="59"/>
      <c r="Y3" s="119"/>
      <c r="Z3" s="118"/>
      <c r="AA3" s="60"/>
      <c r="AB3" s="59"/>
      <c r="AC3" s="59"/>
      <c r="AD3" s="60"/>
      <c r="AE3" s="59"/>
      <c r="AF3" s="59"/>
      <c r="AG3" s="119"/>
      <c r="AH3" s="118"/>
      <c r="AI3" s="60"/>
      <c r="AJ3" s="59"/>
      <c r="AK3" s="59"/>
      <c r="AL3" s="60"/>
      <c r="AM3" s="59"/>
      <c r="AN3" s="59"/>
      <c r="AO3" s="119"/>
      <c r="AP3" s="118"/>
      <c r="AQ3" s="60"/>
      <c r="AR3" s="59"/>
      <c r="AS3" s="59"/>
      <c r="AT3" s="60"/>
      <c r="AU3" s="59"/>
      <c r="AV3" s="59"/>
      <c r="AW3" s="119"/>
      <c r="AX3" s="118"/>
      <c r="AY3" s="60"/>
      <c r="AZ3" s="59"/>
      <c r="BA3" s="59"/>
      <c r="BB3" s="60"/>
      <c r="BC3" s="59"/>
      <c r="BD3" s="59"/>
      <c r="BE3" s="119"/>
    </row>
    <row r="4" spans="1:57" s="45" customFormat="1" ht="13.5">
      <c r="A4" s="160"/>
      <c r="B4" s="148"/>
      <c r="C4" s="157"/>
      <c r="D4" s="120" t="s">
        <v>772</v>
      </c>
      <c r="E4" s="59"/>
      <c r="F4" s="119"/>
      <c r="G4" s="120" t="s">
        <v>773</v>
      </c>
      <c r="H4" s="59"/>
      <c r="I4" s="119"/>
      <c r="J4" s="159" t="s">
        <v>774</v>
      </c>
      <c r="K4" s="156" t="s">
        <v>775</v>
      </c>
      <c r="L4" s="120" t="s">
        <v>772</v>
      </c>
      <c r="M4" s="59"/>
      <c r="N4" s="119"/>
      <c r="O4" s="120" t="s">
        <v>773</v>
      </c>
      <c r="P4" s="59"/>
      <c r="Q4" s="119"/>
      <c r="R4" s="159" t="s">
        <v>774</v>
      </c>
      <c r="S4" s="156" t="s">
        <v>775</v>
      </c>
      <c r="T4" s="120" t="s">
        <v>772</v>
      </c>
      <c r="U4" s="59"/>
      <c r="V4" s="119"/>
      <c r="W4" s="120" t="s">
        <v>773</v>
      </c>
      <c r="X4" s="59"/>
      <c r="Y4" s="119"/>
      <c r="Z4" s="159" t="s">
        <v>774</v>
      </c>
      <c r="AA4" s="156" t="s">
        <v>775</v>
      </c>
      <c r="AB4" s="120" t="s">
        <v>772</v>
      </c>
      <c r="AC4" s="59"/>
      <c r="AD4" s="119"/>
      <c r="AE4" s="120" t="s">
        <v>773</v>
      </c>
      <c r="AF4" s="59"/>
      <c r="AG4" s="119"/>
      <c r="AH4" s="159" t="s">
        <v>774</v>
      </c>
      <c r="AI4" s="156" t="s">
        <v>775</v>
      </c>
      <c r="AJ4" s="120" t="s">
        <v>772</v>
      </c>
      <c r="AK4" s="59"/>
      <c r="AL4" s="119"/>
      <c r="AM4" s="120" t="s">
        <v>773</v>
      </c>
      <c r="AN4" s="59"/>
      <c r="AO4" s="119"/>
      <c r="AP4" s="159" t="s">
        <v>774</v>
      </c>
      <c r="AQ4" s="156" t="s">
        <v>775</v>
      </c>
      <c r="AR4" s="120" t="s">
        <v>772</v>
      </c>
      <c r="AS4" s="59"/>
      <c r="AT4" s="119"/>
      <c r="AU4" s="120" t="s">
        <v>773</v>
      </c>
      <c r="AV4" s="59"/>
      <c r="AW4" s="119"/>
      <c r="AX4" s="159" t="s">
        <v>774</v>
      </c>
      <c r="AY4" s="156" t="s">
        <v>775</v>
      </c>
      <c r="AZ4" s="120" t="s">
        <v>772</v>
      </c>
      <c r="BA4" s="59"/>
      <c r="BB4" s="119"/>
      <c r="BC4" s="120" t="s">
        <v>773</v>
      </c>
      <c r="BD4" s="59"/>
      <c r="BE4" s="119"/>
    </row>
    <row r="5" spans="1:57" s="45" customFormat="1" ht="22.5">
      <c r="A5" s="160"/>
      <c r="B5" s="148"/>
      <c r="C5" s="157"/>
      <c r="D5" s="137" t="s">
        <v>777</v>
      </c>
      <c r="E5" s="127" t="s">
        <v>778</v>
      </c>
      <c r="F5" s="70" t="s">
        <v>779</v>
      </c>
      <c r="G5" s="119" t="s">
        <v>777</v>
      </c>
      <c r="H5" s="127" t="s">
        <v>778</v>
      </c>
      <c r="I5" s="70" t="s">
        <v>779</v>
      </c>
      <c r="J5" s="160"/>
      <c r="K5" s="157"/>
      <c r="L5" s="137" t="s">
        <v>777</v>
      </c>
      <c r="M5" s="127" t="s">
        <v>778</v>
      </c>
      <c r="N5" s="70" t="s">
        <v>781</v>
      </c>
      <c r="O5" s="137" t="s">
        <v>777</v>
      </c>
      <c r="P5" s="127" t="s">
        <v>778</v>
      </c>
      <c r="Q5" s="70" t="s">
        <v>781</v>
      </c>
      <c r="R5" s="160"/>
      <c r="S5" s="157"/>
      <c r="T5" s="137" t="s">
        <v>777</v>
      </c>
      <c r="U5" s="127" t="s">
        <v>778</v>
      </c>
      <c r="V5" s="70" t="s">
        <v>781</v>
      </c>
      <c r="W5" s="137" t="s">
        <v>777</v>
      </c>
      <c r="X5" s="127" t="s">
        <v>778</v>
      </c>
      <c r="Y5" s="70" t="s">
        <v>781</v>
      </c>
      <c r="Z5" s="160"/>
      <c r="AA5" s="157"/>
      <c r="AB5" s="137" t="s">
        <v>777</v>
      </c>
      <c r="AC5" s="127" t="s">
        <v>778</v>
      </c>
      <c r="AD5" s="70" t="s">
        <v>781</v>
      </c>
      <c r="AE5" s="137" t="s">
        <v>777</v>
      </c>
      <c r="AF5" s="127" t="s">
        <v>778</v>
      </c>
      <c r="AG5" s="70" t="s">
        <v>781</v>
      </c>
      <c r="AH5" s="160"/>
      <c r="AI5" s="157"/>
      <c r="AJ5" s="137" t="s">
        <v>777</v>
      </c>
      <c r="AK5" s="127" t="s">
        <v>778</v>
      </c>
      <c r="AL5" s="70" t="s">
        <v>781</v>
      </c>
      <c r="AM5" s="137" t="s">
        <v>777</v>
      </c>
      <c r="AN5" s="127" t="s">
        <v>778</v>
      </c>
      <c r="AO5" s="70" t="s">
        <v>781</v>
      </c>
      <c r="AP5" s="160"/>
      <c r="AQ5" s="157"/>
      <c r="AR5" s="137" t="s">
        <v>777</v>
      </c>
      <c r="AS5" s="127" t="s">
        <v>778</v>
      </c>
      <c r="AT5" s="70" t="s">
        <v>781</v>
      </c>
      <c r="AU5" s="137" t="s">
        <v>777</v>
      </c>
      <c r="AV5" s="127" t="s">
        <v>778</v>
      </c>
      <c r="AW5" s="70" t="s">
        <v>781</v>
      </c>
      <c r="AX5" s="160"/>
      <c r="AY5" s="157"/>
      <c r="AZ5" s="137" t="s">
        <v>777</v>
      </c>
      <c r="BA5" s="127" t="s">
        <v>778</v>
      </c>
      <c r="BB5" s="70" t="s">
        <v>781</v>
      </c>
      <c r="BC5" s="137" t="s">
        <v>777</v>
      </c>
      <c r="BD5" s="127" t="s">
        <v>778</v>
      </c>
      <c r="BE5" s="70" t="s">
        <v>781</v>
      </c>
    </row>
    <row r="6" spans="1:57" s="46" customFormat="1" ht="13.5">
      <c r="A6" s="161"/>
      <c r="B6" s="149"/>
      <c r="C6" s="158"/>
      <c r="D6" s="138" t="s">
        <v>782</v>
      </c>
      <c r="E6" s="139" t="s">
        <v>782</v>
      </c>
      <c r="F6" s="139" t="s">
        <v>782</v>
      </c>
      <c r="G6" s="138" t="s">
        <v>782</v>
      </c>
      <c r="H6" s="139" t="s">
        <v>782</v>
      </c>
      <c r="I6" s="139" t="s">
        <v>782</v>
      </c>
      <c r="J6" s="161"/>
      <c r="K6" s="158"/>
      <c r="L6" s="138" t="s">
        <v>782</v>
      </c>
      <c r="M6" s="139" t="s">
        <v>782</v>
      </c>
      <c r="N6" s="139" t="s">
        <v>782</v>
      </c>
      <c r="O6" s="138" t="s">
        <v>782</v>
      </c>
      <c r="P6" s="139" t="s">
        <v>782</v>
      </c>
      <c r="Q6" s="139" t="s">
        <v>782</v>
      </c>
      <c r="R6" s="161"/>
      <c r="S6" s="158"/>
      <c r="T6" s="138" t="s">
        <v>782</v>
      </c>
      <c r="U6" s="139" t="s">
        <v>782</v>
      </c>
      <c r="V6" s="139" t="s">
        <v>782</v>
      </c>
      <c r="W6" s="138" t="s">
        <v>782</v>
      </c>
      <c r="X6" s="139" t="s">
        <v>782</v>
      </c>
      <c r="Y6" s="139" t="s">
        <v>782</v>
      </c>
      <c r="Z6" s="161"/>
      <c r="AA6" s="158"/>
      <c r="AB6" s="138" t="s">
        <v>782</v>
      </c>
      <c r="AC6" s="139" t="s">
        <v>782</v>
      </c>
      <c r="AD6" s="139" t="s">
        <v>782</v>
      </c>
      <c r="AE6" s="138" t="s">
        <v>782</v>
      </c>
      <c r="AF6" s="139" t="s">
        <v>782</v>
      </c>
      <c r="AG6" s="139" t="s">
        <v>782</v>
      </c>
      <c r="AH6" s="161"/>
      <c r="AI6" s="158"/>
      <c r="AJ6" s="138" t="s">
        <v>782</v>
      </c>
      <c r="AK6" s="139" t="s">
        <v>782</v>
      </c>
      <c r="AL6" s="139" t="s">
        <v>782</v>
      </c>
      <c r="AM6" s="138" t="s">
        <v>782</v>
      </c>
      <c r="AN6" s="139" t="s">
        <v>782</v>
      </c>
      <c r="AO6" s="139" t="s">
        <v>782</v>
      </c>
      <c r="AP6" s="161"/>
      <c r="AQ6" s="158"/>
      <c r="AR6" s="138" t="s">
        <v>782</v>
      </c>
      <c r="AS6" s="139" t="s">
        <v>782</v>
      </c>
      <c r="AT6" s="139" t="s">
        <v>782</v>
      </c>
      <c r="AU6" s="138" t="s">
        <v>782</v>
      </c>
      <c r="AV6" s="139" t="s">
        <v>782</v>
      </c>
      <c r="AW6" s="139" t="s">
        <v>782</v>
      </c>
      <c r="AX6" s="161"/>
      <c r="AY6" s="158"/>
      <c r="AZ6" s="138" t="s">
        <v>782</v>
      </c>
      <c r="BA6" s="139" t="s">
        <v>782</v>
      </c>
      <c r="BB6" s="139" t="s">
        <v>782</v>
      </c>
      <c r="BC6" s="138" t="s">
        <v>782</v>
      </c>
      <c r="BD6" s="139" t="s">
        <v>782</v>
      </c>
      <c r="BE6" s="139" t="s">
        <v>782</v>
      </c>
    </row>
    <row r="7" spans="1:57" s="61" customFormat="1" ht="12" customHeight="1">
      <c r="A7" s="48" t="s">
        <v>783</v>
      </c>
      <c r="B7" s="63">
        <v>13000</v>
      </c>
      <c r="C7" s="48" t="s">
        <v>779</v>
      </c>
      <c r="D7" s="71">
        <f aca="true" t="shared" si="0" ref="D7:I7">SUM(D8:D69)</f>
        <v>2416177</v>
      </c>
      <c r="E7" s="71">
        <f t="shared" si="0"/>
        <v>39448505</v>
      </c>
      <c r="F7" s="71">
        <f t="shared" si="0"/>
        <v>41864682</v>
      </c>
      <c r="G7" s="71">
        <f t="shared" si="0"/>
        <v>10518</v>
      </c>
      <c r="H7" s="71">
        <f t="shared" si="0"/>
        <v>681280</v>
      </c>
      <c r="I7" s="71">
        <f t="shared" si="0"/>
        <v>691798</v>
      </c>
      <c r="J7" s="49">
        <f>COUNTIF(J8:J69,"&lt;&gt;")</f>
        <v>54</v>
      </c>
      <c r="K7" s="49">
        <f>COUNTIF(K8:K69,"&lt;&gt;")</f>
        <v>58</v>
      </c>
      <c r="L7" s="71">
        <f aca="true" t="shared" si="1" ref="L7:Q7">SUM(L8:L69)</f>
        <v>2093563</v>
      </c>
      <c r="M7" s="71">
        <f t="shared" si="1"/>
        <v>33853700</v>
      </c>
      <c r="N7" s="71">
        <f t="shared" si="1"/>
        <v>35947263</v>
      </c>
      <c r="O7" s="71">
        <f t="shared" si="1"/>
        <v>10518</v>
      </c>
      <c r="P7" s="71">
        <f t="shared" si="1"/>
        <v>575935</v>
      </c>
      <c r="Q7" s="71">
        <f t="shared" si="1"/>
        <v>586453</v>
      </c>
      <c r="R7" s="49">
        <f>COUNTIF(R8:R69,"&lt;&gt;")</f>
        <v>24</v>
      </c>
      <c r="S7" s="49">
        <f>COUNTIF(S8:S69,"&lt;&gt;")</f>
        <v>25</v>
      </c>
      <c r="T7" s="71">
        <f aca="true" t="shared" si="2" ref="T7:Y7">SUM(T8:T69)</f>
        <v>322614</v>
      </c>
      <c r="U7" s="71">
        <f t="shared" si="2"/>
        <v>5594805</v>
      </c>
      <c r="V7" s="71">
        <f t="shared" si="2"/>
        <v>5917419</v>
      </c>
      <c r="W7" s="71">
        <f t="shared" si="2"/>
        <v>0</v>
      </c>
      <c r="X7" s="71">
        <f t="shared" si="2"/>
        <v>11170</v>
      </c>
      <c r="Y7" s="71">
        <f t="shared" si="2"/>
        <v>11170</v>
      </c>
      <c r="Z7" s="49">
        <f>COUNTIF(Z8:Z69,"&lt;&gt;")</f>
        <v>3</v>
      </c>
      <c r="AA7" s="49">
        <f>COUNTIF(AA8:AA69,"&lt;&gt;")</f>
        <v>3</v>
      </c>
      <c r="AB7" s="71">
        <f aca="true" t="shared" si="3" ref="AB7:AG7">SUM(AB8:AB69)</f>
        <v>0</v>
      </c>
      <c r="AC7" s="71">
        <f t="shared" si="3"/>
        <v>0</v>
      </c>
      <c r="AD7" s="71">
        <f t="shared" si="3"/>
        <v>0</v>
      </c>
      <c r="AE7" s="71">
        <f t="shared" si="3"/>
        <v>0</v>
      </c>
      <c r="AF7" s="71">
        <f t="shared" si="3"/>
        <v>94175</v>
      </c>
      <c r="AG7" s="71">
        <f t="shared" si="3"/>
        <v>94175</v>
      </c>
      <c r="AH7" s="49">
        <f>COUNTIF(AH8:AH69,"&lt;&gt;")</f>
        <v>0</v>
      </c>
      <c r="AI7" s="49">
        <f>COUNTIF(AI8:AI69,"&lt;&gt;")</f>
        <v>0</v>
      </c>
      <c r="AJ7" s="71">
        <f aca="true" t="shared" si="4" ref="AJ7:AO7">SUM(AJ8:AJ69)</f>
        <v>0</v>
      </c>
      <c r="AK7" s="71">
        <f t="shared" si="4"/>
        <v>0</v>
      </c>
      <c r="AL7" s="71">
        <f t="shared" si="4"/>
        <v>0</v>
      </c>
      <c r="AM7" s="71">
        <f t="shared" si="4"/>
        <v>0</v>
      </c>
      <c r="AN7" s="71">
        <f t="shared" si="4"/>
        <v>0</v>
      </c>
      <c r="AO7" s="71">
        <f t="shared" si="4"/>
        <v>0</v>
      </c>
      <c r="AP7" s="49">
        <f>COUNTIF(AP8:AP69,"&lt;&gt;")</f>
        <v>0</v>
      </c>
      <c r="AQ7" s="49">
        <f>COUNTIF(AQ8:AQ69,"&lt;&gt;")</f>
        <v>0</v>
      </c>
      <c r="AR7" s="71">
        <f aca="true" t="shared" si="5" ref="AR7:AW7">SUM(AR8:AR69)</f>
        <v>0</v>
      </c>
      <c r="AS7" s="71">
        <f t="shared" si="5"/>
        <v>0</v>
      </c>
      <c r="AT7" s="71">
        <f t="shared" si="5"/>
        <v>0</v>
      </c>
      <c r="AU7" s="71">
        <f t="shared" si="5"/>
        <v>0</v>
      </c>
      <c r="AV7" s="71">
        <f t="shared" si="5"/>
        <v>0</v>
      </c>
      <c r="AW7" s="71">
        <f t="shared" si="5"/>
        <v>0</v>
      </c>
      <c r="AX7" s="49">
        <f>COUNTIF(AX8:AX69,"&lt;&gt;")</f>
        <v>0</v>
      </c>
      <c r="AY7" s="49">
        <f>COUNTIF(AY8:AY69,"&lt;&gt;")</f>
        <v>0</v>
      </c>
      <c r="AZ7" s="71">
        <f aca="true" t="shared" si="6" ref="AZ7:BE7">SUM(AZ8:AZ69)</f>
        <v>0</v>
      </c>
      <c r="BA7" s="71">
        <f t="shared" si="6"/>
        <v>0</v>
      </c>
      <c r="BB7" s="71">
        <f t="shared" si="6"/>
        <v>0</v>
      </c>
      <c r="BC7" s="71">
        <f t="shared" si="6"/>
        <v>0</v>
      </c>
      <c r="BD7" s="71">
        <f t="shared" si="6"/>
        <v>0</v>
      </c>
      <c r="BE7" s="71">
        <f t="shared" si="6"/>
        <v>0</v>
      </c>
    </row>
    <row r="8" spans="1:57" s="50" customFormat="1" ht="12" customHeight="1">
      <c r="A8" s="51" t="s">
        <v>784</v>
      </c>
      <c r="B8" s="64" t="s">
        <v>785</v>
      </c>
      <c r="C8" s="51" t="s">
        <v>786</v>
      </c>
      <c r="D8" s="73">
        <f aca="true" t="shared" si="7" ref="D8:D39">SUM(L8,T8,AB8,AJ8,AR8,AZ8)</f>
        <v>31773</v>
      </c>
      <c r="E8" s="73">
        <f aca="true" t="shared" si="8" ref="E8:E39">SUM(M8,U8,AC8,AK8,AS8,BA8)</f>
        <v>454538</v>
      </c>
      <c r="F8" s="73">
        <f aca="true" t="shared" si="9" ref="F8:F39">SUM(D8:E8)</f>
        <v>486311</v>
      </c>
      <c r="G8" s="73">
        <f aca="true" t="shared" si="10" ref="G8:G39">SUM(O8,W8,AE8,AM8,AU8,BC8)</f>
        <v>0</v>
      </c>
      <c r="H8" s="73">
        <f aca="true" t="shared" si="11" ref="H8:H39">SUM(P8,X8,AF8,AN8,AV8,BD8)</f>
        <v>4014</v>
      </c>
      <c r="I8" s="73">
        <f aca="true" t="shared" si="12" ref="I8:I39">SUM(G8:H8)</f>
        <v>4014</v>
      </c>
      <c r="J8" s="65" t="s">
        <v>787</v>
      </c>
      <c r="K8" s="52" t="s">
        <v>788</v>
      </c>
      <c r="L8" s="73">
        <v>31773</v>
      </c>
      <c r="M8" s="73">
        <v>454538</v>
      </c>
      <c r="N8" s="73">
        <f aca="true" t="shared" si="13" ref="N8:N39">SUM(L8,+M8)</f>
        <v>486311</v>
      </c>
      <c r="O8" s="73">
        <v>0</v>
      </c>
      <c r="P8" s="73">
        <v>4014</v>
      </c>
      <c r="Q8" s="73">
        <f aca="true" t="shared" si="14" ref="Q8:Q39">SUM(O8,+P8)</f>
        <v>4014</v>
      </c>
      <c r="R8" s="65"/>
      <c r="S8" s="52"/>
      <c r="T8" s="73">
        <v>0</v>
      </c>
      <c r="U8" s="73">
        <v>0</v>
      </c>
      <c r="V8" s="73">
        <f aca="true" t="shared" si="15" ref="V8:V39">+SUM(T8,U8)</f>
        <v>0</v>
      </c>
      <c r="W8" s="73">
        <v>0</v>
      </c>
      <c r="X8" s="73">
        <v>0</v>
      </c>
      <c r="Y8" s="73">
        <f aca="true" t="shared" si="16" ref="Y8:Y39">+SUM(W8,X8)</f>
        <v>0</v>
      </c>
      <c r="Z8" s="65"/>
      <c r="AA8" s="52"/>
      <c r="AB8" s="73">
        <v>0</v>
      </c>
      <c r="AC8" s="73">
        <v>0</v>
      </c>
      <c r="AD8" s="73">
        <f aca="true" t="shared" si="17" ref="AD8:AD39">+SUM(AB8,AC8)</f>
        <v>0</v>
      </c>
      <c r="AE8" s="73">
        <v>0</v>
      </c>
      <c r="AF8" s="73">
        <v>0</v>
      </c>
      <c r="AG8" s="73">
        <f aca="true" t="shared" si="18" ref="AG8:AG39">SUM(AE8,+AF8)</f>
        <v>0</v>
      </c>
      <c r="AH8" s="65"/>
      <c r="AI8" s="52"/>
      <c r="AJ8" s="73">
        <v>0</v>
      </c>
      <c r="AK8" s="73">
        <v>0</v>
      </c>
      <c r="AL8" s="73">
        <f aca="true" t="shared" si="19" ref="AL8:AL39">SUM(AJ8,+AK8)</f>
        <v>0</v>
      </c>
      <c r="AM8" s="73">
        <v>0</v>
      </c>
      <c r="AN8" s="73">
        <v>0</v>
      </c>
      <c r="AO8" s="73">
        <f aca="true" t="shared" si="20" ref="AO8:AO39">SUM(AM8,+AN8)</f>
        <v>0</v>
      </c>
      <c r="AP8" s="65"/>
      <c r="AQ8" s="52"/>
      <c r="AR8" s="73">
        <v>0</v>
      </c>
      <c r="AS8" s="73">
        <v>0</v>
      </c>
      <c r="AT8" s="73">
        <f aca="true" t="shared" si="21" ref="AT8:AT39">SUM(AR8,+AS8)</f>
        <v>0</v>
      </c>
      <c r="AU8" s="73">
        <v>0</v>
      </c>
      <c r="AV8" s="73">
        <v>0</v>
      </c>
      <c r="AW8" s="73">
        <f aca="true" t="shared" si="22" ref="AW8:AW39">SUM(AU8,+AV8)</f>
        <v>0</v>
      </c>
      <c r="AX8" s="65"/>
      <c r="AY8" s="52"/>
      <c r="AZ8" s="73">
        <v>0</v>
      </c>
      <c r="BA8" s="73">
        <v>0</v>
      </c>
      <c r="BB8" s="73">
        <f aca="true" t="shared" si="23" ref="BB8:BB39">SUM(AZ8,BA8)</f>
        <v>0</v>
      </c>
      <c r="BC8" s="73">
        <v>0</v>
      </c>
      <c r="BD8" s="73">
        <v>0</v>
      </c>
      <c r="BE8" s="73">
        <f aca="true" t="shared" si="24" ref="BE8:BE39">SUM(BC8,+BD8)</f>
        <v>0</v>
      </c>
    </row>
    <row r="9" spans="1:57" s="50" customFormat="1" ht="12" customHeight="1">
      <c r="A9" s="51" t="s">
        <v>784</v>
      </c>
      <c r="B9" s="64" t="s">
        <v>789</v>
      </c>
      <c r="C9" s="51" t="s">
        <v>790</v>
      </c>
      <c r="D9" s="73">
        <f t="shared" si="7"/>
        <v>45507</v>
      </c>
      <c r="E9" s="73">
        <f t="shared" si="8"/>
        <v>651007</v>
      </c>
      <c r="F9" s="73">
        <f t="shared" si="9"/>
        <v>696514</v>
      </c>
      <c r="G9" s="73">
        <f t="shared" si="10"/>
        <v>0</v>
      </c>
      <c r="H9" s="73">
        <f t="shared" si="11"/>
        <v>5750</v>
      </c>
      <c r="I9" s="73">
        <f t="shared" si="12"/>
        <v>5750</v>
      </c>
      <c r="J9" s="65" t="s">
        <v>787</v>
      </c>
      <c r="K9" s="140" t="s">
        <v>791</v>
      </c>
      <c r="L9" s="73">
        <v>45507</v>
      </c>
      <c r="M9" s="73">
        <v>651007</v>
      </c>
      <c r="N9" s="73">
        <f t="shared" si="13"/>
        <v>696514</v>
      </c>
      <c r="O9" s="73">
        <v>0</v>
      </c>
      <c r="P9" s="73">
        <v>5750</v>
      </c>
      <c r="Q9" s="73">
        <f t="shared" si="14"/>
        <v>5750</v>
      </c>
      <c r="R9" s="65"/>
      <c r="S9" s="52"/>
      <c r="T9" s="73">
        <v>0</v>
      </c>
      <c r="U9" s="73">
        <v>0</v>
      </c>
      <c r="V9" s="73">
        <f t="shared" si="15"/>
        <v>0</v>
      </c>
      <c r="W9" s="73">
        <v>0</v>
      </c>
      <c r="X9" s="73">
        <v>0</v>
      </c>
      <c r="Y9" s="73">
        <f t="shared" si="16"/>
        <v>0</v>
      </c>
      <c r="Z9" s="65"/>
      <c r="AA9" s="52"/>
      <c r="AB9" s="73">
        <v>0</v>
      </c>
      <c r="AC9" s="73">
        <v>0</v>
      </c>
      <c r="AD9" s="73">
        <f t="shared" si="17"/>
        <v>0</v>
      </c>
      <c r="AE9" s="73">
        <v>0</v>
      </c>
      <c r="AF9" s="73">
        <v>0</v>
      </c>
      <c r="AG9" s="73">
        <f t="shared" si="18"/>
        <v>0</v>
      </c>
      <c r="AH9" s="65"/>
      <c r="AI9" s="52"/>
      <c r="AJ9" s="73">
        <v>0</v>
      </c>
      <c r="AK9" s="73">
        <v>0</v>
      </c>
      <c r="AL9" s="73">
        <f t="shared" si="19"/>
        <v>0</v>
      </c>
      <c r="AM9" s="73">
        <v>0</v>
      </c>
      <c r="AN9" s="73">
        <v>0</v>
      </c>
      <c r="AO9" s="73">
        <f t="shared" si="20"/>
        <v>0</v>
      </c>
      <c r="AP9" s="65"/>
      <c r="AQ9" s="52"/>
      <c r="AR9" s="73">
        <v>0</v>
      </c>
      <c r="AS9" s="73">
        <v>0</v>
      </c>
      <c r="AT9" s="73">
        <f t="shared" si="21"/>
        <v>0</v>
      </c>
      <c r="AU9" s="73">
        <v>0</v>
      </c>
      <c r="AV9" s="73">
        <v>0</v>
      </c>
      <c r="AW9" s="73">
        <f t="shared" si="22"/>
        <v>0</v>
      </c>
      <c r="AX9" s="65"/>
      <c r="AY9" s="52"/>
      <c r="AZ9" s="73">
        <v>0</v>
      </c>
      <c r="BA9" s="73">
        <v>0</v>
      </c>
      <c r="BB9" s="73">
        <f t="shared" si="23"/>
        <v>0</v>
      </c>
      <c r="BC9" s="73">
        <v>0</v>
      </c>
      <c r="BD9" s="73">
        <v>0</v>
      </c>
      <c r="BE9" s="73">
        <f t="shared" si="24"/>
        <v>0</v>
      </c>
    </row>
    <row r="10" spans="1:57" s="50" customFormat="1" ht="12" customHeight="1">
      <c r="A10" s="51" t="s">
        <v>784</v>
      </c>
      <c r="B10" s="64" t="s">
        <v>792</v>
      </c>
      <c r="C10" s="51" t="s">
        <v>793</v>
      </c>
      <c r="D10" s="73">
        <f t="shared" si="7"/>
        <v>63857</v>
      </c>
      <c r="E10" s="73">
        <f t="shared" si="8"/>
        <v>913526</v>
      </c>
      <c r="F10" s="73">
        <f t="shared" si="9"/>
        <v>977383</v>
      </c>
      <c r="G10" s="73">
        <f t="shared" si="10"/>
        <v>0</v>
      </c>
      <c r="H10" s="73">
        <f t="shared" si="11"/>
        <v>8068</v>
      </c>
      <c r="I10" s="73">
        <f t="shared" si="12"/>
        <v>8068</v>
      </c>
      <c r="J10" s="65" t="s">
        <v>794</v>
      </c>
      <c r="K10" s="52" t="s">
        <v>795</v>
      </c>
      <c r="L10" s="73">
        <v>63857</v>
      </c>
      <c r="M10" s="73">
        <v>913526</v>
      </c>
      <c r="N10" s="73">
        <f t="shared" si="13"/>
        <v>977383</v>
      </c>
      <c r="O10" s="73">
        <v>0</v>
      </c>
      <c r="P10" s="73">
        <v>8068</v>
      </c>
      <c r="Q10" s="73">
        <f t="shared" si="14"/>
        <v>8068</v>
      </c>
      <c r="R10" s="65"/>
      <c r="S10" s="52"/>
      <c r="T10" s="73">
        <v>0</v>
      </c>
      <c r="U10" s="73">
        <v>0</v>
      </c>
      <c r="V10" s="73">
        <f t="shared" si="15"/>
        <v>0</v>
      </c>
      <c r="W10" s="73">
        <v>0</v>
      </c>
      <c r="X10" s="73">
        <v>0</v>
      </c>
      <c r="Y10" s="73">
        <f t="shared" si="16"/>
        <v>0</v>
      </c>
      <c r="Z10" s="65"/>
      <c r="AA10" s="52"/>
      <c r="AB10" s="73">
        <v>0</v>
      </c>
      <c r="AC10" s="73">
        <v>0</v>
      </c>
      <c r="AD10" s="73">
        <f t="shared" si="17"/>
        <v>0</v>
      </c>
      <c r="AE10" s="73">
        <v>0</v>
      </c>
      <c r="AF10" s="73">
        <v>0</v>
      </c>
      <c r="AG10" s="73">
        <f t="shared" si="18"/>
        <v>0</v>
      </c>
      <c r="AH10" s="65"/>
      <c r="AI10" s="52"/>
      <c r="AJ10" s="73">
        <v>0</v>
      </c>
      <c r="AK10" s="73">
        <v>0</v>
      </c>
      <c r="AL10" s="73">
        <f t="shared" si="19"/>
        <v>0</v>
      </c>
      <c r="AM10" s="73">
        <v>0</v>
      </c>
      <c r="AN10" s="73">
        <v>0</v>
      </c>
      <c r="AO10" s="73">
        <f t="shared" si="20"/>
        <v>0</v>
      </c>
      <c r="AP10" s="65"/>
      <c r="AQ10" s="52"/>
      <c r="AR10" s="73">
        <v>0</v>
      </c>
      <c r="AS10" s="73">
        <v>0</v>
      </c>
      <c r="AT10" s="73">
        <f t="shared" si="21"/>
        <v>0</v>
      </c>
      <c r="AU10" s="73">
        <v>0</v>
      </c>
      <c r="AV10" s="73">
        <v>0</v>
      </c>
      <c r="AW10" s="73">
        <f t="shared" si="22"/>
        <v>0</v>
      </c>
      <c r="AX10" s="65"/>
      <c r="AY10" s="52"/>
      <c r="AZ10" s="73">
        <v>0</v>
      </c>
      <c r="BA10" s="73">
        <v>0</v>
      </c>
      <c r="BB10" s="73">
        <f t="shared" si="23"/>
        <v>0</v>
      </c>
      <c r="BC10" s="73">
        <v>0</v>
      </c>
      <c r="BD10" s="73">
        <v>0</v>
      </c>
      <c r="BE10" s="73">
        <f t="shared" si="24"/>
        <v>0</v>
      </c>
    </row>
    <row r="11" spans="1:57" s="50" customFormat="1" ht="12" customHeight="1">
      <c r="A11" s="51" t="s">
        <v>796</v>
      </c>
      <c r="B11" s="64" t="s">
        <v>797</v>
      </c>
      <c r="C11" s="51" t="s">
        <v>798</v>
      </c>
      <c r="D11" s="73">
        <f t="shared" si="7"/>
        <v>84585</v>
      </c>
      <c r="E11" s="73">
        <f t="shared" si="8"/>
        <v>1210057</v>
      </c>
      <c r="F11" s="73">
        <f t="shared" si="9"/>
        <v>1294642</v>
      </c>
      <c r="G11" s="73">
        <f t="shared" si="10"/>
        <v>0</v>
      </c>
      <c r="H11" s="73">
        <f t="shared" si="11"/>
        <v>10687</v>
      </c>
      <c r="I11" s="73">
        <f t="shared" si="12"/>
        <v>10687</v>
      </c>
      <c r="J11" s="65" t="s">
        <v>799</v>
      </c>
      <c r="K11" s="140" t="s">
        <v>800</v>
      </c>
      <c r="L11" s="73">
        <v>84585</v>
      </c>
      <c r="M11" s="73">
        <v>1210057</v>
      </c>
      <c r="N11" s="73">
        <f t="shared" si="13"/>
        <v>1294642</v>
      </c>
      <c r="O11" s="73">
        <v>0</v>
      </c>
      <c r="P11" s="73">
        <v>10687</v>
      </c>
      <c r="Q11" s="73">
        <f t="shared" si="14"/>
        <v>10687</v>
      </c>
      <c r="R11" s="65"/>
      <c r="S11" s="52"/>
      <c r="T11" s="73">
        <v>0</v>
      </c>
      <c r="U11" s="73">
        <v>0</v>
      </c>
      <c r="V11" s="73">
        <f t="shared" si="15"/>
        <v>0</v>
      </c>
      <c r="W11" s="73">
        <v>0</v>
      </c>
      <c r="X11" s="73">
        <v>0</v>
      </c>
      <c r="Y11" s="73">
        <f t="shared" si="16"/>
        <v>0</v>
      </c>
      <c r="Z11" s="65"/>
      <c r="AA11" s="52"/>
      <c r="AB11" s="73">
        <v>0</v>
      </c>
      <c r="AC11" s="73">
        <v>0</v>
      </c>
      <c r="AD11" s="73">
        <f t="shared" si="17"/>
        <v>0</v>
      </c>
      <c r="AE11" s="73">
        <v>0</v>
      </c>
      <c r="AF11" s="73">
        <v>0</v>
      </c>
      <c r="AG11" s="73">
        <f t="shared" si="18"/>
        <v>0</v>
      </c>
      <c r="AH11" s="65"/>
      <c r="AI11" s="52"/>
      <c r="AJ11" s="73">
        <v>0</v>
      </c>
      <c r="AK11" s="73">
        <v>0</v>
      </c>
      <c r="AL11" s="73">
        <f t="shared" si="19"/>
        <v>0</v>
      </c>
      <c r="AM11" s="73">
        <v>0</v>
      </c>
      <c r="AN11" s="73">
        <v>0</v>
      </c>
      <c r="AO11" s="73">
        <f t="shared" si="20"/>
        <v>0</v>
      </c>
      <c r="AP11" s="65"/>
      <c r="AQ11" s="52"/>
      <c r="AR11" s="73">
        <v>0</v>
      </c>
      <c r="AS11" s="73">
        <v>0</v>
      </c>
      <c r="AT11" s="73">
        <f t="shared" si="21"/>
        <v>0</v>
      </c>
      <c r="AU11" s="73">
        <v>0</v>
      </c>
      <c r="AV11" s="73">
        <v>0</v>
      </c>
      <c r="AW11" s="73">
        <f t="shared" si="22"/>
        <v>0</v>
      </c>
      <c r="AX11" s="65"/>
      <c r="AY11" s="52"/>
      <c r="AZ11" s="73">
        <v>0</v>
      </c>
      <c r="BA11" s="73">
        <v>0</v>
      </c>
      <c r="BB11" s="73">
        <f t="shared" si="23"/>
        <v>0</v>
      </c>
      <c r="BC11" s="73">
        <v>0</v>
      </c>
      <c r="BD11" s="73">
        <v>0</v>
      </c>
      <c r="BE11" s="73">
        <f t="shared" si="24"/>
        <v>0</v>
      </c>
    </row>
    <row r="12" spans="1:57" s="50" customFormat="1" ht="12" customHeight="1">
      <c r="A12" s="53" t="s">
        <v>801</v>
      </c>
      <c r="B12" s="54" t="s">
        <v>802</v>
      </c>
      <c r="C12" s="53" t="s">
        <v>803</v>
      </c>
      <c r="D12" s="75">
        <f t="shared" si="7"/>
        <v>46439</v>
      </c>
      <c r="E12" s="75">
        <f t="shared" si="8"/>
        <v>664342</v>
      </c>
      <c r="F12" s="75">
        <f t="shared" si="9"/>
        <v>710781</v>
      </c>
      <c r="G12" s="75">
        <f t="shared" si="10"/>
        <v>0</v>
      </c>
      <c r="H12" s="75">
        <f t="shared" si="11"/>
        <v>5868</v>
      </c>
      <c r="I12" s="75">
        <f t="shared" si="12"/>
        <v>5868</v>
      </c>
      <c r="J12" s="54"/>
      <c r="K12" s="53" t="s">
        <v>804</v>
      </c>
      <c r="L12" s="75">
        <v>46439</v>
      </c>
      <c r="M12" s="75">
        <v>664342</v>
      </c>
      <c r="N12" s="75">
        <f t="shared" si="13"/>
        <v>710781</v>
      </c>
      <c r="O12" s="75">
        <v>0</v>
      </c>
      <c r="P12" s="75">
        <v>5868</v>
      </c>
      <c r="Q12" s="75">
        <f t="shared" si="14"/>
        <v>5868</v>
      </c>
      <c r="R12" s="54"/>
      <c r="S12" s="53"/>
      <c r="T12" s="75">
        <v>0</v>
      </c>
      <c r="U12" s="75">
        <v>0</v>
      </c>
      <c r="V12" s="75">
        <f t="shared" si="15"/>
        <v>0</v>
      </c>
      <c r="W12" s="75">
        <v>0</v>
      </c>
      <c r="X12" s="75">
        <v>0</v>
      </c>
      <c r="Y12" s="75">
        <f t="shared" si="16"/>
        <v>0</v>
      </c>
      <c r="Z12" s="54"/>
      <c r="AA12" s="53"/>
      <c r="AB12" s="75">
        <v>0</v>
      </c>
      <c r="AC12" s="75">
        <v>0</v>
      </c>
      <c r="AD12" s="75">
        <f t="shared" si="17"/>
        <v>0</v>
      </c>
      <c r="AE12" s="75">
        <v>0</v>
      </c>
      <c r="AF12" s="75">
        <v>0</v>
      </c>
      <c r="AG12" s="75">
        <f t="shared" si="18"/>
        <v>0</v>
      </c>
      <c r="AH12" s="54"/>
      <c r="AI12" s="53"/>
      <c r="AJ12" s="75">
        <v>0</v>
      </c>
      <c r="AK12" s="75">
        <v>0</v>
      </c>
      <c r="AL12" s="75">
        <f t="shared" si="19"/>
        <v>0</v>
      </c>
      <c r="AM12" s="75">
        <v>0</v>
      </c>
      <c r="AN12" s="75">
        <v>0</v>
      </c>
      <c r="AO12" s="75">
        <f t="shared" si="20"/>
        <v>0</v>
      </c>
      <c r="AP12" s="54"/>
      <c r="AQ12" s="53"/>
      <c r="AR12" s="75">
        <v>0</v>
      </c>
      <c r="AS12" s="75">
        <v>0</v>
      </c>
      <c r="AT12" s="75">
        <f t="shared" si="21"/>
        <v>0</v>
      </c>
      <c r="AU12" s="75">
        <v>0</v>
      </c>
      <c r="AV12" s="75">
        <v>0</v>
      </c>
      <c r="AW12" s="75">
        <f t="shared" si="22"/>
        <v>0</v>
      </c>
      <c r="AX12" s="54"/>
      <c r="AY12" s="53"/>
      <c r="AZ12" s="75">
        <v>0</v>
      </c>
      <c r="BA12" s="75">
        <v>0</v>
      </c>
      <c r="BB12" s="75">
        <f t="shared" si="23"/>
        <v>0</v>
      </c>
      <c r="BC12" s="75">
        <v>0</v>
      </c>
      <c r="BD12" s="75">
        <v>0</v>
      </c>
      <c r="BE12" s="75">
        <f t="shared" si="24"/>
        <v>0</v>
      </c>
    </row>
    <row r="13" spans="1:57" s="50" customFormat="1" ht="12" customHeight="1">
      <c r="A13" s="53" t="s">
        <v>805</v>
      </c>
      <c r="B13" s="54" t="s">
        <v>806</v>
      </c>
      <c r="C13" s="53" t="s">
        <v>807</v>
      </c>
      <c r="D13" s="75">
        <f t="shared" si="7"/>
        <v>46318</v>
      </c>
      <c r="E13" s="75">
        <f t="shared" si="8"/>
        <v>662608</v>
      </c>
      <c r="F13" s="75">
        <f t="shared" si="9"/>
        <v>708926</v>
      </c>
      <c r="G13" s="75">
        <f t="shared" si="10"/>
        <v>0</v>
      </c>
      <c r="H13" s="75">
        <f t="shared" si="11"/>
        <v>5852</v>
      </c>
      <c r="I13" s="75">
        <f t="shared" si="12"/>
        <v>5852</v>
      </c>
      <c r="J13" s="54" t="s">
        <v>808</v>
      </c>
      <c r="K13" s="53" t="s">
        <v>809</v>
      </c>
      <c r="L13" s="75">
        <v>46318</v>
      </c>
      <c r="M13" s="75">
        <v>662608</v>
      </c>
      <c r="N13" s="75">
        <f t="shared" si="13"/>
        <v>708926</v>
      </c>
      <c r="O13" s="75">
        <v>0</v>
      </c>
      <c r="P13" s="75">
        <v>5852</v>
      </c>
      <c r="Q13" s="75">
        <f t="shared" si="14"/>
        <v>5852</v>
      </c>
      <c r="R13" s="54"/>
      <c r="S13" s="53"/>
      <c r="T13" s="75">
        <v>0</v>
      </c>
      <c r="U13" s="75">
        <v>0</v>
      </c>
      <c r="V13" s="75">
        <f t="shared" si="15"/>
        <v>0</v>
      </c>
      <c r="W13" s="75">
        <v>0</v>
      </c>
      <c r="X13" s="75">
        <v>0</v>
      </c>
      <c r="Y13" s="75">
        <f t="shared" si="16"/>
        <v>0</v>
      </c>
      <c r="Z13" s="54"/>
      <c r="AA13" s="53"/>
      <c r="AB13" s="75">
        <v>0</v>
      </c>
      <c r="AC13" s="75">
        <v>0</v>
      </c>
      <c r="AD13" s="75">
        <f t="shared" si="17"/>
        <v>0</v>
      </c>
      <c r="AE13" s="75">
        <v>0</v>
      </c>
      <c r="AF13" s="75">
        <v>0</v>
      </c>
      <c r="AG13" s="75">
        <f t="shared" si="18"/>
        <v>0</v>
      </c>
      <c r="AH13" s="54"/>
      <c r="AI13" s="53"/>
      <c r="AJ13" s="75">
        <v>0</v>
      </c>
      <c r="AK13" s="75">
        <v>0</v>
      </c>
      <c r="AL13" s="75">
        <f t="shared" si="19"/>
        <v>0</v>
      </c>
      <c r="AM13" s="75">
        <v>0</v>
      </c>
      <c r="AN13" s="75">
        <v>0</v>
      </c>
      <c r="AO13" s="75">
        <f t="shared" si="20"/>
        <v>0</v>
      </c>
      <c r="AP13" s="54"/>
      <c r="AQ13" s="53"/>
      <c r="AR13" s="75">
        <v>0</v>
      </c>
      <c r="AS13" s="75">
        <v>0</v>
      </c>
      <c r="AT13" s="75">
        <f t="shared" si="21"/>
        <v>0</v>
      </c>
      <c r="AU13" s="75">
        <v>0</v>
      </c>
      <c r="AV13" s="75">
        <v>0</v>
      </c>
      <c r="AW13" s="75">
        <f t="shared" si="22"/>
        <v>0</v>
      </c>
      <c r="AX13" s="54"/>
      <c r="AY13" s="53"/>
      <c r="AZ13" s="75">
        <v>0</v>
      </c>
      <c r="BA13" s="75">
        <v>0</v>
      </c>
      <c r="BB13" s="75">
        <f t="shared" si="23"/>
        <v>0</v>
      </c>
      <c r="BC13" s="75">
        <v>0</v>
      </c>
      <c r="BD13" s="75">
        <v>0</v>
      </c>
      <c r="BE13" s="75">
        <f t="shared" si="24"/>
        <v>0</v>
      </c>
    </row>
    <row r="14" spans="1:57" s="50" customFormat="1" ht="12" customHeight="1">
      <c r="A14" s="53" t="s">
        <v>810</v>
      </c>
      <c r="B14" s="54" t="s">
        <v>811</v>
      </c>
      <c r="C14" s="53" t="s">
        <v>812</v>
      </c>
      <c r="D14" s="75">
        <f t="shared" si="7"/>
        <v>53781</v>
      </c>
      <c r="E14" s="75">
        <f t="shared" si="8"/>
        <v>769384</v>
      </c>
      <c r="F14" s="75">
        <f t="shared" si="9"/>
        <v>823165</v>
      </c>
      <c r="G14" s="75">
        <f t="shared" si="10"/>
        <v>0</v>
      </c>
      <c r="H14" s="75">
        <f t="shared" si="11"/>
        <v>6795</v>
      </c>
      <c r="I14" s="75">
        <f t="shared" si="12"/>
        <v>6795</v>
      </c>
      <c r="J14" s="54" t="s">
        <v>813</v>
      </c>
      <c r="K14" s="53" t="s">
        <v>814</v>
      </c>
      <c r="L14" s="75">
        <v>53781</v>
      </c>
      <c r="M14" s="75">
        <v>769384</v>
      </c>
      <c r="N14" s="75">
        <f t="shared" si="13"/>
        <v>823165</v>
      </c>
      <c r="O14" s="75">
        <v>0</v>
      </c>
      <c r="P14" s="75">
        <v>6795</v>
      </c>
      <c r="Q14" s="75">
        <f t="shared" si="14"/>
        <v>6795</v>
      </c>
      <c r="R14" s="54"/>
      <c r="S14" s="53"/>
      <c r="T14" s="75">
        <v>0</v>
      </c>
      <c r="U14" s="75">
        <v>0</v>
      </c>
      <c r="V14" s="75">
        <f t="shared" si="15"/>
        <v>0</v>
      </c>
      <c r="W14" s="75">
        <v>0</v>
      </c>
      <c r="X14" s="75">
        <v>0</v>
      </c>
      <c r="Y14" s="75">
        <f t="shared" si="16"/>
        <v>0</v>
      </c>
      <c r="Z14" s="54"/>
      <c r="AA14" s="53"/>
      <c r="AB14" s="75">
        <v>0</v>
      </c>
      <c r="AC14" s="75">
        <v>0</v>
      </c>
      <c r="AD14" s="75">
        <f t="shared" si="17"/>
        <v>0</v>
      </c>
      <c r="AE14" s="75">
        <v>0</v>
      </c>
      <c r="AF14" s="75">
        <v>0</v>
      </c>
      <c r="AG14" s="75">
        <f t="shared" si="18"/>
        <v>0</v>
      </c>
      <c r="AH14" s="54"/>
      <c r="AI14" s="53"/>
      <c r="AJ14" s="75">
        <v>0</v>
      </c>
      <c r="AK14" s="75">
        <v>0</v>
      </c>
      <c r="AL14" s="75">
        <f t="shared" si="19"/>
        <v>0</v>
      </c>
      <c r="AM14" s="75">
        <v>0</v>
      </c>
      <c r="AN14" s="75">
        <v>0</v>
      </c>
      <c r="AO14" s="75">
        <f t="shared" si="20"/>
        <v>0</v>
      </c>
      <c r="AP14" s="54"/>
      <c r="AQ14" s="53"/>
      <c r="AR14" s="75">
        <v>0</v>
      </c>
      <c r="AS14" s="75">
        <v>0</v>
      </c>
      <c r="AT14" s="75">
        <f t="shared" si="21"/>
        <v>0</v>
      </c>
      <c r="AU14" s="75">
        <v>0</v>
      </c>
      <c r="AV14" s="75">
        <v>0</v>
      </c>
      <c r="AW14" s="75">
        <f t="shared" si="22"/>
        <v>0</v>
      </c>
      <c r="AX14" s="54"/>
      <c r="AY14" s="53"/>
      <c r="AZ14" s="75">
        <v>0</v>
      </c>
      <c r="BA14" s="75">
        <v>0</v>
      </c>
      <c r="BB14" s="75">
        <f t="shared" si="23"/>
        <v>0</v>
      </c>
      <c r="BC14" s="75">
        <v>0</v>
      </c>
      <c r="BD14" s="75">
        <v>0</v>
      </c>
      <c r="BE14" s="75">
        <f t="shared" si="24"/>
        <v>0</v>
      </c>
    </row>
    <row r="15" spans="1:57" s="50" customFormat="1" ht="12" customHeight="1">
      <c r="A15" s="53" t="s">
        <v>815</v>
      </c>
      <c r="B15" s="54" t="s">
        <v>816</v>
      </c>
      <c r="C15" s="53" t="s">
        <v>817</v>
      </c>
      <c r="D15" s="75">
        <f t="shared" si="7"/>
        <v>80913</v>
      </c>
      <c r="E15" s="75">
        <f t="shared" si="8"/>
        <v>1157517</v>
      </c>
      <c r="F15" s="75">
        <f t="shared" si="9"/>
        <v>1238430</v>
      </c>
      <c r="G15" s="75">
        <f t="shared" si="10"/>
        <v>0</v>
      </c>
      <c r="H15" s="75">
        <f t="shared" si="11"/>
        <v>10223</v>
      </c>
      <c r="I15" s="75">
        <f t="shared" si="12"/>
        <v>10223</v>
      </c>
      <c r="J15" s="54" t="s">
        <v>818</v>
      </c>
      <c r="K15" s="53" t="s">
        <v>819</v>
      </c>
      <c r="L15" s="75">
        <v>80913</v>
      </c>
      <c r="M15" s="75">
        <v>1157517</v>
      </c>
      <c r="N15" s="75">
        <f t="shared" si="13"/>
        <v>1238430</v>
      </c>
      <c r="O15" s="75">
        <v>0</v>
      </c>
      <c r="P15" s="75">
        <v>10223</v>
      </c>
      <c r="Q15" s="75">
        <f t="shared" si="14"/>
        <v>10223</v>
      </c>
      <c r="R15" s="54"/>
      <c r="S15" s="53"/>
      <c r="T15" s="75">
        <v>0</v>
      </c>
      <c r="U15" s="75">
        <v>0</v>
      </c>
      <c r="V15" s="75">
        <f t="shared" si="15"/>
        <v>0</v>
      </c>
      <c r="W15" s="75">
        <v>0</v>
      </c>
      <c r="X15" s="75">
        <v>0</v>
      </c>
      <c r="Y15" s="75">
        <f t="shared" si="16"/>
        <v>0</v>
      </c>
      <c r="Z15" s="54"/>
      <c r="AA15" s="53"/>
      <c r="AB15" s="75">
        <v>0</v>
      </c>
      <c r="AC15" s="75">
        <v>0</v>
      </c>
      <c r="AD15" s="75">
        <f t="shared" si="17"/>
        <v>0</v>
      </c>
      <c r="AE15" s="75">
        <v>0</v>
      </c>
      <c r="AF15" s="75">
        <v>0</v>
      </c>
      <c r="AG15" s="75">
        <f t="shared" si="18"/>
        <v>0</v>
      </c>
      <c r="AH15" s="54"/>
      <c r="AI15" s="53"/>
      <c r="AJ15" s="75">
        <v>0</v>
      </c>
      <c r="AK15" s="75">
        <v>0</v>
      </c>
      <c r="AL15" s="75">
        <f t="shared" si="19"/>
        <v>0</v>
      </c>
      <c r="AM15" s="75">
        <v>0</v>
      </c>
      <c r="AN15" s="75">
        <v>0</v>
      </c>
      <c r="AO15" s="75">
        <f t="shared" si="20"/>
        <v>0</v>
      </c>
      <c r="AP15" s="54"/>
      <c r="AQ15" s="53"/>
      <c r="AR15" s="75">
        <v>0</v>
      </c>
      <c r="AS15" s="75">
        <v>0</v>
      </c>
      <c r="AT15" s="75">
        <f t="shared" si="21"/>
        <v>0</v>
      </c>
      <c r="AU15" s="75">
        <v>0</v>
      </c>
      <c r="AV15" s="75">
        <v>0</v>
      </c>
      <c r="AW15" s="75">
        <f t="shared" si="22"/>
        <v>0</v>
      </c>
      <c r="AX15" s="54"/>
      <c r="AY15" s="53"/>
      <c r="AZ15" s="75">
        <v>0</v>
      </c>
      <c r="BA15" s="75">
        <v>0</v>
      </c>
      <c r="BB15" s="75">
        <f t="shared" si="23"/>
        <v>0</v>
      </c>
      <c r="BC15" s="75">
        <v>0</v>
      </c>
      <c r="BD15" s="75">
        <v>0</v>
      </c>
      <c r="BE15" s="75">
        <f t="shared" si="24"/>
        <v>0</v>
      </c>
    </row>
    <row r="16" spans="1:57" s="50" customFormat="1" ht="12" customHeight="1">
      <c r="A16" s="53" t="s">
        <v>820</v>
      </c>
      <c r="B16" s="54" t="s">
        <v>821</v>
      </c>
      <c r="C16" s="53" t="s">
        <v>822</v>
      </c>
      <c r="D16" s="75">
        <f t="shared" si="7"/>
        <v>73235</v>
      </c>
      <c r="E16" s="75">
        <f t="shared" si="8"/>
        <v>1047676</v>
      </c>
      <c r="F16" s="75">
        <f t="shared" si="9"/>
        <v>1120911</v>
      </c>
      <c r="G16" s="75">
        <f t="shared" si="10"/>
        <v>0</v>
      </c>
      <c r="H16" s="75">
        <f t="shared" si="11"/>
        <v>9253</v>
      </c>
      <c r="I16" s="75">
        <f t="shared" si="12"/>
        <v>9253</v>
      </c>
      <c r="J16" s="54" t="s">
        <v>823</v>
      </c>
      <c r="K16" s="53" t="s">
        <v>824</v>
      </c>
      <c r="L16" s="75">
        <v>73235</v>
      </c>
      <c r="M16" s="75">
        <v>1047676</v>
      </c>
      <c r="N16" s="75">
        <f t="shared" si="13"/>
        <v>1120911</v>
      </c>
      <c r="O16" s="75">
        <v>0</v>
      </c>
      <c r="P16" s="75">
        <v>9253</v>
      </c>
      <c r="Q16" s="75">
        <f t="shared" si="14"/>
        <v>9253</v>
      </c>
      <c r="R16" s="54"/>
      <c r="S16" s="53"/>
      <c r="T16" s="75">
        <v>0</v>
      </c>
      <c r="U16" s="75">
        <v>0</v>
      </c>
      <c r="V16" s="75">
        <f t="shared" si="15"/>
        <v>0</v>
      </c>
      <c r="W16" s="75">
        <v>0</v>
      </c>
      <c r="X16" s="75">
        <v>0</v>
      </c>
      <c r="Y16" s="75">
        <f t="shared" si="16"/>
        <v>0</v>
      </c>
      <c r="Z16" s="54"/>
      <c r="AA16" s="53"/>
      <c r="AB16" s="75">
        <v>0</v>
      </c>
      <c r="AC16" s="75">
        <v>0</v>
      </c>
      <c r="AD16" s="75">
        <f t="shared" si="17"/>
        <v>0</v>
      </c>
      <c r="AE16" s="75">
        <v>0</v>
      </c>
      <c r="AF16" s="75">
        <v>0</v>
      </c>
      <c r="AG16" s="75">
        <f t="shared" si="18"/>
        <v>0</v>
      </c>
      <c r="AH16" s="54"/>
      <c r="AI16" s="53"/>
      <c r="AJ16" s="75">
        <v>0</v>
      </c>
      <c r="AK16" s="75">
        <v>0</v>
      </c>
      <c r="AL16" s="75">
        <f t="shared" si="19"/>
        <v>0</v>
      </c>
      <c r="AM16" s="75">
        <v>0</v>
      </c>
      <c r="AN16" s="75">
        <v>0</v>
      </c>
      <c r="AO16" s="75">
        <f t="shared" si="20"/>
        <v>0</v>
      </c>
      <c r="AP16" s="54"/>
      <c r="AQ16" s="53"/>
      <c r="AR16" s="75">
        <v>0</v>
      </c>
      <c r="AS16" s="75">
        <v>0</v>
      </c>
      <c r="AT16" s="75">
        <f t="shared" si="21"/>
        <v>0</v>
      </c>
      <c r="AU16" s="75">
        <v>0</v>
      </c>
      <c r="AV16" s="75">
        <v>0</v>
      </c>
      <c r="AW16" s="75">
        <f t="shared" si="22"/>
        <v>0</v>
      </c>
      <c r="AX16" s="54"/>
      <c r="AY16" s="53"/>
      <c r="AZ16" s="75">
        <v>0</v>
      </c>
      <c r="BA16" s="75">
        <v>0</v>
      </c>
      <c r="BB16" s="75">
        <f t="shared" si="23"/>
        <v>0</v>
      </c>
      <c r="BC16" s="75">
        <v>0</v>
      </c>
      <c r="BD16" s="75">
        <v>0</v>
      </c>
      <c r="BE16" s="75">
        <f t="shared" si="24"/>
        <v>0</v>
      </c>
    </row>
    <row r="17" spans="1:57" s="50" customFormat="1" ht="12" customHeight="1">
      <c r="A17" s="53" t="s">
        <v>825</v>
      </c>
      <c r="B17" s="54" t="s">
        <v>826</v>
      </c>
      <c r="C17" s="53" t="s">
        <v>827</v>
      </c>
      <c r="D17" s="75">
        <f t="shared" si="7"/>
        <v>47067</v>
      </c>
      <c r="E17" s="75">
        <f t="shared" si="8"/>
        <v>673324</v>
      </c>
      <c r="F17" s="75">
        <f t="shared" si="9"/>
        <v>720391</v>
      </c>
      <c r="G17" s="75">
        <f t="shared" si="10"/>
        <v>0</v>
      </c>
      <c r="H17" s="75">
        <f t="shared" si="11"/>
        <v>5947</v>
      </c>
      <c r="I17" s="75">
        <f t="shared" si="12"/>
        <v>5947</v>
      </c>
      <c r="J17" s="54" t="s">
        <v>828</v>
      </c>
      <c r="K17" s="53" t="s">
        <v>829</v>
      </c>
      <c r="L17" s="75">
        <v>47067</v>
      </c>
      <c r="M17" s="75">
        <v>673324</v>
      </c>
      <c r="N17" s="75">
        <f t="shared" si="13"/>
        <v>720391</v>
      </c>
      <c r="O17" s="75">
        <v>0</v>
      </c>
      <c r="P17" s="75">
        <v>5947</v>
      </c>
      <c r="Q17" s="75">
        <f t="shared" si="14"/>
        <v>5947</v>
      </c>
      <c r="R17" s="54"/>
      <c r="S17" s="53"/>
      <c r="T17" s="75">
        <v>0</v>
      </c>
      <c r="U17" s="75">
        <v>0</v>
      </c>
      <c r="V17" s="75">
        <f t="shared" si="15"/>
        <v>0</v>
      </c>
      <c r="W17" s="75">
        <v>0</v>
      </c>
      <c r="X17" s="75">
        <v>0</v>
      </c>
      <c r="Y17" s="75">
        <f t="shared" si="16"/>
        <v>0</v>
      </c>
      <c r="Z17" s="54"/>
      <c r="AA17" s="53"/>
      <c r="AB17" s="75">
        <v>0</v>
      </c>
      <c r="AC17" s="75">
        <v>0</v>
      </c>
      <c r="AD17" s="75">
        <f t="shared" si="17"/>
        <v>0</v>
      </c>
      <c r="AE17" s="75">
        <v>0</v>
      </c>
      <c r="AF17" s="75">
        <v>0</v>
      </c>
      <c r="AG17" s="75">
        <f t="shared" si="18"/>
        <v>0</v>
      </c>
      <c r="AH17" s="54"/>
      <c r="AI17" s="53"/>
      <c r="AJ17" s="75">
        <v>0</v>
      </c>
      <c r="AK17" s="75">
        <v>0</v>
      </c>
      <c r="AL17" s="75">
        <f t="shared" si="19"/>
        <v>0</v>
      </c>
      <c r="AM17" s="75">
        <v>0</v>
      </c>
      <c r="AN17" s="75">
        <v>0</v>
      </c>
      <c r="AO17" s="75">
        <f t="shared" si="20"/>
        <v>0</v>
      </c>
      <c r="AP17" s="54"/>
      <c r="AQ17" s="53"/>
      <c r="AR17" s="75">
        <v>0</v>
      </c>
      <c r="AS17" s="75">
        <v>0</v>
      </c>
      <c r="AT17" s="75">
        <f t="shared" si="21"/>
        <v>0</v>
      </c>
      <c r="AU17" s="75">
        <v>0</v>
      </c>
      <c r="AV17" s="75">
        <v>0</v>
      </c>
      <c r="AW17" s="75">
        <f t="shared" si="22"/>
        <v>0</v>
      </c>
      <c r="AX17" s="54"/>
      <c r="AY17" s="53"/>
      <c r="AZ17" s="75">
        <v>0</v>
      </c>
      <c r="BA17" s="75">
        <v>0</v>
      </c>
      <c r="BB17" s="75">
        <f t="shared" si="23"/>
        <v>0</v>
      </c>
      <c r="BC17" s="75">
        <v>0</v>
      </c>
      <c r="BD17" s="75">
        <v>0</v>
      </c>
      <c r="BE17" s="75">
        <f t="shared" si="24"/>
        <v>0</v>
      </c>
    </row>
    <row r="18" spans="1:57" s="50" customFormat="1" ht="12" customHeight="1">
      <c r="A18" s="53" t="s">
        <v>830</v>
      </c>
      <c r="B18" s="54" t="s">
        <v>831</v>
      </c>
      <c r="C18" s="53" t="s">
        <v>832</v>
      </c>
      <c r="D18" s="75">
        <f t="shared" si="7"/>
        <v>137650</v>
      </c>
      <c r="E18" s="75">
        <f t="shared" si="8"/>
        <v>1969184</v>
      </c>
      <c r="F18" s="75">
        <f t="shared" si="9"/>
        <v>2106834</v>
      </c>
      <c r="G18" s="75">
        <f t="shared" si="10"/>
        <v>0</v>
      </c>
      <c r="H18" s="75">
        <f t="shared" si="11"/>
        <v>17392</v>
      </c>
      <c r="I18" s="75">
        <f t="shared" si="12"/>
        <v>17392</v>
      </c>
      <c r="J18" s="54" t="s">
        <v>833</v>
      </c>
      <c r="K18" s="53" t="s">
        <v>834</v>
      </c>
      <c r="L18" s="75">
        <v>137650</v>
      </c>
      <c r="M18" s="75">
        <v>1969184</v>
      </c>
      <c r="N18" s="75">
        <f t="shared" si="13"/>
        <v>2106834</v>
      </c>
      <c r="O18" s="75">
        <v>0</v>
      </c>
      <c r="P18" s="75">
        <v>17392</v>
      </c>
      <c r="Q18" s="75">
        <f t="shared" si="14"/>
        <v>17392</v>
      </c>
      <c r="R18" s="54"/>
      <c r="S18" s="53"/>
      <c r="T18" s="75">
        <v>0</v>
      </c>
      <c r="U18" s="75">
        <v>0</v>
      </c>
      <c r="V18" s="75">
        <f t="shared" si="15"/>
        <v>0</v>
      </c>
      <c r="W18" s="75">
        <v>0</v>
      </c>
      <c r="X18" s="75">
        <v>0</v>
      </c>
      <c r="Y18" s="75">
        <f t="shared" si="16"/>
        <v>0</v>
      </c>
      <c r="Z18" s="54"/>
      <c r="AA18" s="53"/>
      <c r="AB18" s="75">
        <v>0</v>
      </c>
      <c r="AC18" s="75">
        <v>0</v>
      </c>
      <c r="AD18" s="75">
        <f t="shared" si="17"/>
        <v>0</v>
      </c>
      <c r="AE18" s="75">
        <v>0</v>
      </c>
      <c r="AF18" s="75">
        <v>0</v>
      </c>
      <c r="AG18" s="75">
        <f t="shared" si="18"/>
        <v>0</v>
      </c>
      <c r="AH18" s="54"/>
      <c r="AI18" s="53"/>
      <c r="AJ18" s="75">
        <v>0</v>
      </c>
      <c r="AK18" s="75">
        <v>0</v>
      </c>
      <c r="AL18" s="75">
        <f t="shared" si="19"/>
        <v>0</v>
      </c>
      <c r="AM18" s="75">
        <v>0</v>
      </c>
      <c r="AN18" s="75">
        <v>0</v>
      </c>
      <c r="AO18" s="75">
        <f t="shared" si="20"/>
        <v>0</v>
      </c>
      <c r="AP18" s="54"/>
      <c r="AQ18" s="53"/>
      <c r="AR18" s="75">
        <v>0</v>
      </c>
      <c r="AS18" s="75">
        <v>0</v>
      </c>
      <c r="AT18" s="75">
        <f t="shared" si="21"/>
        <v>0</v>
      </c>
      <c r="AU18" s="75">
        <v>0</v>
      </c>
      <c r="AV18" s="75">
        <v>0</v>
      </c>
      <c r="AW18" s="75">
        <f t="shared" si="22"/>
        <v>0</v>
      </c>
      <c r="AX18" s="54"/>
      <c r="AY18" s="53"/>
      <c r="AZ18" s="75">
        <v>0</v>
      </c>
      <c r="BA18" s="75">
        <v>0</v>
      </c>
      <c r="BB18" s="75">
        <f t="shared" si="23"/>
        <v>0</v>
      </c>
      <c r="BC18" s="75">
        <v>0</v>
      </c>
      <c r="BD18" s="75">
        <v>0</v>
      </c>
      <c r="BE18" s="75">
        <f t="shared" si="24"/>
        <v>0</v>
      </c>
    </row>
    <row r="19" spans="1:57" s="50" customFormat="1" ht="12" customHeight="1">
      <c r="A19" s="53" t="s">
        <v>783</v>
      </c>
      <c r="B19" s="54" t="s">
        <v>835</v>
      </c>
      <c r="C19" s="53" t="s">
        <v>836</v>
      </c>
      <c r="D19" s="75">
        <f t="shared" si="7"/>
        <v>166647</v>
      </c>
      <c r="E19" s="75">
        <f t="shared" si="8"/>
        <v>2384017</v>
      </c>
      <c r="F19" s="75">
        <f t="shared" si="9"/>
        <v>2550664</v>
      </c>
      <c r="G19" s="75">
        <f t="shared" si="10"/>
        <v>0</v>
      </c>
      <c r="H19" s="75">
        <f t="shared" si="11"/>
        <v>21056</v>
      </c>
      <c r="I19" s="75">
        <f t="shared" si="12"/>
        <v>21056</v>
      </c>
      <c r="J19" s="54" t="s">
        <v>837</v>
      </c>
      <c r="K19" s="53" t="s">
        <v>838</v>
      </c>
      <c r="L19" s="75">
        <v>166647</v>
      </c>
      <c r="M19" s="75">
        <v>2384017</v>
      </c>
      <c r="N19" s="75">
        <f t="shared" si="13"/>
        <v>2550664</v>
      </c>
      <c r="O19" s="75">
        <v>0</v>
      </c>
      <c r="P19" s="75">
        <v>21056</v>
      </c>
      <c r="Q19" s="75">
        <f t="shared" si="14"/>
        <v>21056</v>
      </c>
      <c r="R19" s="54"/>
      <c r="S19" s="53"/>
      <c r="T19" s="75">
        <v>0</v>
      </c>
      <c r="U19" s="75">
        <v>0</v>
      </c>
      <c r="V19" s="75">
        <f t="shared" si="15"/>
        <v>0</v>
      </c>
      <c r="W19" s="75">
        <v>0</v>
      </c>
      <c r="X19" s="75">
        <v>0</v>
      </c>
      <c r="Y19" s="75">
        <f t="shared" si="16"/>
        <v>0</v>
      </c>
      <c r="Z19" s="54"/>
      <c r="AA19" s="53"/>
      <c r="AB19" s="75">
        <v>0</v>
      </c>
      <c r="AC19" s="75">
        <v>0</v>
      </c>
      <c r="AD19" s="75">
        <f t="shared" si="17"/>
        <v>0</v>
      </c>
      <c r="AE19" s="75">
        <v>0</v>
      </c>
      <c r="AF19" s="75">
        <v>0</v>
      </c>
      <c r="AG19" s="75">
        <f t="shared" si="18"/>
        <v>0</v>
      </c>
      <c r="AH19" s="54"/>
      <c r="AI19" s="53"/>
      <c r="AJ19" s="75">
        <v>0</v>
      </c>
      <c r="AK19" s="75">
        <v>0</v>
      </c>
      <c r="AL19" s="75">
        <f t="shared" si="19"/>
        <v>0</v>
      </c>
      <c r="AM19" s="75">
        <v>0</v>
      </c>
      <c r="AN19" s="75">
        <v>0</v>
      </c>
      <c r="AO19" s="75">
        <f t="shared" si="20"/>
        <v>0</v>
      </c>
      <c r="AP19" s="54"/>
      <c r="AQ19" s="53"/>
      <c r="AR19" s="75">
        <v>0</v>
      </c>
      <c r="AS19" s="75">
        <v>0</v>
      </c>
      <c r="AT19" s="75">
        <f t="shared" si="21"/>
        <v>0</v>
      </c>
      <c r="AU19" s="75">
        <v>0</v>
      </c>
      <c r="AV19" s="75">
        <v>0</v>
      </c>
      <c r="AW19" s="75">
        <f t="shared" si="22"/>
        <v>0</v>
      </c>
      <c r="AX19" s="54"/>
      <c r="AY19" s="53"/>
      <c r="AZ19" s="75">
        <v>0</v>
      </c>
      <c r="BA19" s="75">
        <v>0</v>
      </c>
      <c r="BB19" s="75">
        <f t="shared" si="23"/>
        <v>0</v>
      </c>
      <c r="BC19" s="75">
        <v>0</v>
      </c>
      <c r="BD19" s="75">
        <v>0</v>
      </c>
      <c r="BE19" s="75">
        <f t="shared" si="24"/>
        <v>0</v>
      </c>
    </row>
    <row r="20" spans="1:57" s="50" customFormat="1" ht="12" customHeight="1">
      <c r="A20" s="53" t="s">
        <v>839</v>
      </c>
      <c r="B20" s="54" t="s">
        <v>840</v>
      </c>
      <c r="C20" s="53" t="s">
        <v>841</v>
      </c>
      <c r="D20" s="75">
        <f t="shared" si="7"/>
        <v>61419</v>
      </c>
      <c r="E20" s="75">
        <f t="shared" si="8"/>
        <v>878652</v>
      </c>
      <c r="F20" s="75">
        <f t="shared" si="9"/>
        <v>940071</v>
      </c>
      <c r="G20" s="75">
        <f t="shared" si="10"/>
        <v>0</v>
      </c>
      <c r="H20" s="75">
        <f t="shared" si="11"/>
        <v>7760</v>
      </c>
      <c r="I20" s="75">
        <f t="shared" si="12"/>
        <v>7760</v>
      </c>
      <c r="J20" s="54" t="s">
        <v>842</v>
      </c>
      <c r="K20" s="53" t="s">
        <v>843</v>
      </c>
      <c r="L20" s="75">
        <v>61419</v>
      </c>
      <c r="M20" s="75">
        <v>878652</v>
      </c>
      <c r="N20" s="75">
        <f t="shared" si="13"/>
        <v>940071</v>
      </c>
      <c r="O20" s="75">
        <v>0</v>
      </c>
      <c r="P20" s="75">
        <v>7760</v>
      </c>
      <c r="Q20" s="75">
        <f t="shared" si="14"/>
        <v>7760</v>
      </c>
      <c r="R20" s="54"/>
      <c r="S20" s="53"/>
      <c r="T20" s="75">
        <v>0</v>
      </c>
      <c r="U20" s="75">
        <v>0</v>
      </c>
      <c r="V20" s="75">
        <f t="shared" si="15"/>
        <v>0</v>
      </c>
      <c r="W20" s="75">
        <v>0</v>
      </c>
      <c r="X20" s="75">
        <v>0</v>
      </c>
      <c r="Y20" s="75">
        <f t="shared" si="16"/>
        <v>0</v>
      </c>
      <c r="Z20" s="54"/>
      <c r="AA20" s="53"/>
      <c r="AB20" s="75">
        <v>0</v>
      </c>
      <c r="AC20" s="75">
        <v>0</v>
      </c>
      <c r="AD20" s="75">
        <f t="shared" si="17"/>
        <v>0</v>
      </c>
      <c r="AE20" s="75">
        <v>0</v>
      </c>
      <c r="AF20" s="75">
        <v>0</v>
      </c>
      <c r="AG20" s="75">
        <f t="shared" si="18"/>
        <v>0</v>
      </c>
      <c r="AH20" s="54"/>
      <c r="AI20" s="53"/>
      <c r="AJ20" s="75">
        <v>0</v>
      </c>
      <c r="AK20" s="75">
        <v>0</v>
      </c>
      <c r="AL20" s="75">
        <f t="shared" si="19"/>
        <v>0</v>
      </c>
      <c r="AM20" s="75">
        <v>0</v>
      </c>
      <c r="AN20" s="75">
        <v>0</v>
      </c>
      <c r="AO20" s="75">
        <f t="shared" si="20"/>
        <v>0</v>
      </c>
      <c r="AP20" s="54"/>
      <c r="AQ20" s="53"/>
      <c r="AR20" s="75">
        <v>0</v>
      </c>
      <c r="AS20" s="75">
        <v>0</v>
      </c>
      <c r="AT20" s="75">
        <f t="shared" si="21"/>
        <v>0</v>
      </c>
      <c r="AU20" s="75">
        <v>0</v>
      </c>
      <c r="AV20" s="75">
        <v>0</v>
      </c>
      <c r="AW20" s="75">
        <f t="shared" si="22"/>
        <v>0</v>
      </c>
      <c r="AX20" s="54"/>
      <c r="AY20" s="53"/>
      <c r="AZ20" s="75">
        <v>0</v>
      </c>
      <c r="BA20" s="75">
        <v>0</v>
      </c>
      <c r="BB20" s="75">
        <f t="shared" si="23"/>
        <v>0</v>
      </c>
      <c r="BC20" s="75">
        <v>0</v>
      </c>
      <c r="BD20" s="75">
        <v>0</v>
      </c>
      <c r="BE20" s="75">
        <f t="shared" si="24"/>
        <v>0</v>
      </c>
    </row>
    <row r="21" spans="1:57" s="50" customFormat="1" ht="12" customHeight="1">
      <c r="A21" s="53" t="s">
        <v>844</v>
      </c>
      <c r="B21" s="54" t="s">
        <v>845</v>
      </c>
      <c r="C21" s="53" t="s">
        <v>846</v>
      </c>
      <c r="D21" s="75">
        <f t="shared" si="7"/>
        <v>56325</v>
      </c>
      <c r="E21" s="75">
        <f t="shared" si="8"/>
        <v>805765</v>
      </c>
      <c r="F21" s="75">
        <f t="shared" si="9"/>
        <v>862090</v>
      </c>
      <c r="G21" s="75">
        <f t="shared" si="10"/>
        <v>0</v>
      </c>
      <c r="H21" s="75">
        <f t="shared" si="11"/>
        <v>7117</v>
      </c>
      <c r="I21" s="75">
        <f t="shared" si="12"/>
        <v>7117</v>
      </c>
      <c r="J21" s="54" t="s">
        <v>847</v>
      </c>
      <c r="K21" s="53"/>
      <c r="L21" s="75">
        <v>56325</v>
      </c>
      <c r="M21" s="75">
        <v>805765</v>
      </c>
      <c r="N21" s="75">
        <f t="shared" si="13"/>
        <v>862090</v>
      </c>
      <c r="O21" s="75">
        <v>0</v>
      </c>
      <c r="P21" s="75">
        <v>7117</v>
      </c>
      <c r="Q21" s="75">
        <f t="shared" si="14"/>
        <v>7117</v>
      </c>
      <c r="R21" s="54"/>
      <c r="S21" s="53"/>
      <c r="T21" s="75">
        <v>0</v>
      </c>
      <c r="U21" s="75">
        <v>0</v>
      </c>
      <c r="V21" s="75">
        <f t="shared" si="15"/>
        <v>0</v>
      </c>
      <c r="W21" s="75">
        <v>0</v>
      </c>
      <c r="X21" s="75">
        <v>0</v>
      </c>
      <c r="Y21" s="75">
        <f t="shared" si="16"/>
        <v>0</v>
      </c>
      <c r="Z21" s="54"/>
      <c r="AA21" s="53"/>
      <c r="AB21" s="75">
        <v>0</v>
      </c>
      <c r="AC21" s="75">
        <v>0</v>
      </c>
      <c r="AD21" s="75">
        <f t="shared" si="17"/>
        <v>0</v>
      </c>
      <c r="AE21" s="75">
        <v>0</v>
      </c>
      <c r="AF21" s="75">
        <v>0</v>
      </c>
      <c r="AG21" s="75">
        <f t="shared" si="18"/>
        <v>0</v>
      </c>
      <c r="AH21" s="54"/>
      <c r="AI21" s="53"/>
      <c r="AJ21" s="75">
        <v>0</v>
      </c>
      <c r="AK21" s="75">
        <v>0</v>
      </c>
      <c r="AL21" s="75">
        <f t="shared" si="19"/>
        <v>0</v>
      </c>
      <c r="AM21" s="75">
        <v>0</v>
      </c>
      <c r="AN21" s="75">
        <v>0</v>
      </c>
      <c r="AO21" s="75">
        <f t="shared" si="20"/>
        <v>0</v>
      </c>
      <c r="AP21" s="54"/>
      <c r="AQ21" s="53"/>
      <c r="AR21" s="75">
        <v>0</v>
      </c>
      <c r="AS21" s="75">
        <v>0</v>
      </c>
      <c r="AT21" s="75">
        <f t="shared" si="21"/>
        <v>0</v>
      </c>
      <c r="AU21" s="75">
        <v>0</v>
      </c>
      <c r="AV21" s="75">
        <v>0</v>
      </c>
      <c r="AW21" s="75">
        <f t="shared" si="22"/>
        <v>0</v>
      </c>
      <c r="AX21" s="54"/>
      <c r="AY21" s="53"/>
      <c r="AZ21" s="75">
        <v>0</v>
      </c>
      <c r="BA21" s="75">
        <v>0</v>
      </c>
      <c r="BB21" s="75">
        <f t="shared" si="23"/>
        <v>0</v>
      </c>
      <c r="BC21" s="75">
        <v>0</v>
      </c>
      <c r="BD21" s="75">
        <v>0</v>
      </c>
      <c r="BE21" s="75">
        <f t="shared" si="24"/>
        <v>0</v>
      </c>
    </row>
    <row r="22" spans="1:57" s="50" customFormat="1" ht="12" customHeight="1">
      <c r="A22" s="53" t="s">
        <v>848</v>
      </c>
      <c r="B22" s="54" t="s">
        <v>849</v>
      </c>
      <c r="C22" s="53" t="s">
        <v>850</v>
      </c>
      <c r="D22" s="75">
        <f t="shared" si="7"/>
        <v>93476</v>
      </c>
      <c r="E22" s="75">
        <f t="shared" si="8"/>
        <v>1337243</v>
      </c>
      <c r="F22" s="75">
        <f t="shared" si="9"/>
        <v>1430719</v>
      </c>
      <c r="G22" s="75">
        <f t="shared" si="10"/>
        <v>0</v>
      </c>
      <c r="H22" s="75">
        <f t="shared" si="11"/>
        <v>11811</v>
      </c>
      <c r="I22" s="75">
        <f t="shared" si="12"/>
        <v>11811</v>
      </c>
      <c r="J22" s="54"/>
      <c r="K22" s="53" t="s">
        <v>851</v>
      </c>
      <c r="L22" s="75">
        <v>93476</v>
      </c>
      <c r="M22" s="75">
        <v>1337243</v>
      </c>
      <c r="N22" s="75">
        <f t="shared" si="13"/>
        <v>1430719</v>
      </c>
      <c r="O22" s="75">
        <v>0</v>
      </c>
      <c r="P22" s="75">
        <v>11811</v>
      </c>
      <c r="Q22" s="75">
        <f t="shared" si="14"/>
        <v>11811</v>
      </c>
      <c r="R22" s="54"/>
      <c r="S22" s="53"/>
      <c r="T22" s="75">
        <v>0</v>
      </c>
      <c r="U22" s="75">
        <v>0</v>
      </c>
      <c r="V22" s="75">
        <f t="shared" si="15"/>
        <v>0</v>
      </c>
      <c r="W22" s="75">
        <v>0</v>
      </c>
      <c r="X22" s="75">
        <v>0</v>
      </c>
      <c r="Y22" s="75">
        <f t="shared" si="16"/>
        <v>0</v>
      </c>
      <c r="Z22" s="54"/>
      <c r="AA22" s="53"/>
      <c r="AB22" s="75">
        <v>0</v>
      </c>
      <c r="AC22" s="75">
        <v>0</v>
      </c>
      <c r="AD22" s="75">
        <f t="shared" si="17"/>
        <v>0</v>
      </c>
      <c r="AE22" s="75">
        <v>0</v>
      </c>
      <c r="AF22" s="75">
        <v>0</v>
      </c>
      <c r="AG22" s="75">
        <f t="shared" si="18"/>
        <v>0</v>
      </c>
      <c r="AH22" s="54"/>
      <c r="AI22" s="53"/>
      <c r="AJ22" s="75">
        <v>0</v>
      </c>
      <c r="AK22" s="75">
        <v>0</v>
      </c>
      <c r="AL22" s="75">
        <f t="shared" si="19"/>
        <v>0</v>
      </c>
      <c r="AM22" s="75">
        <v>0</v>
      </c>
      <c r="AN22" s="75">
        <v>0</v>
      </c>
      <c r="AO22" s="75">
        <f t="shared" si="20"/>
        <v>0</v>
      </c>
      <c r="AP22" s="54"/>
      <c r="AQ22" s="53"/>
      <c r="AR22" s="75">
        <v>0</v>
      </c>
      <c r="AS22" s="75">
        <v>0</v>
      </c>
      <c r="AT22" s="75">
        <f t="shared" si="21"/>
        <v>0</v>
      </c>
      <c r="AU22" s="75">
        <v>0</v>
      </c>
      <c r="AV22" s="75">
        <v>0</v>
      </c>
      <c r="AW22" s="75">
        <f t="shared" si="22"/>
        <v>0</v>
      </c>
      <c r="AX22" s="54"/>
      <c r="AY22" s="53"/>
      <c r="AZ22" s="75">
        <v>0</v>
      </c>
      <c r="BA22" s="75">
        <v>0</v>
      </c>
      <c r="BB22" s="75">
        <f t="shared" si="23"/>
        <v>0</v>
      </c>
      <c r="BC22" s="75">
        <v>0</v>
      </c>
      <c r="BD22" s="75">
        <v>0</v>
      </c>
      <c r="BE22" s="75">
        <f t="shared" si="24"/>
        <v>0</v>
      </c>
    </row>
    <row r="23" spans="1:57" s="50" customFormat="1" ht="12" customHeight="1">
      <c r="A23" s="53" t="s">
        <v>852</v>
      </c>
      <c r="B23" s="54" t="s">
        <v>853</v>
      </c>
      <c r="C23" s="53" t="s">
        <v>854</v>
      </c>
      <c r="D23" s="75">
        <f t="shared" si="7"/>
        <v>60860</v>
      </c>
      <c r="E23" s="75">
        <f t="shared" si="8"/>
        <v>870652</v>
      </c>
      <c r="F23" s="75">
        <f t="shared" si="9"/>
        <v>931512</v>
      </c>
      <c r="G23" s="75">
        <f t="shared" si="10"/>
        <v>0</v>
      </c>
      <c r="H23" s="75">
        <f t="shared" si="11"/>
        <v>7690</v>
      </c>
      <c r="I23" s="75">
        <f t="shared" si="12"/>
        <v>7690</v>
      </c>
      <c r="J23" s="54" t="s">
        <v>855</v>
      </c>
      <c r="K23" s="53" t="s">
        <v>856</v>
      </c>
      <c r="L23" s="75">
        <v>60860</v>
      </c>
      <c r="M23" s="75">
        <v>870652</v>
      </c>
      <c r="N23" s="75">
        <f t="shared" si="13"/>
        <v>931512</v>
      </c>
      <c r="O23" s="75">
        <v>0</v>
      </c>
      <c r="P23" s="75">
        <v>7690</v>
      </c>
      <c r="Q23" s="75">
        <f t="shared" si="14"/>
        <v>7690</v>
      </c>
      <c r="R23" s="54"/>
      <c r="S23" s="53"/>
      <c r="T23" s="75">
        <v>0</v>
      </c>
      <c r="U23" s="75">
        <v>0</v>
      </c>
      <c r="V23" s="75">
        <f t="shared" si="15"/>
        <v>0</v>
      </c>
      <c r="W23" s="75">
        <v>0</v>
      </c>
      <c r="X23" s="75">
        <v>0</v>
      </c>
      <c r="Y23" s="75">
        <f t="shared" si="16"/>
        <v>0</v>
      </c>
      <c r="Z23" s="54"/>
      <c r="AA23" s="53"/>
      <c r="AB23" s="75">
        <v>0</v>
      </c>
      <c r="AC23" s="75">
        <v>0</v>
      </c>
      <c r="AD23" s="75">
        <f t="shared" si="17"/>
        <v>0</v>
      </c>
      <c r="AE23" s="75">
        <v>0</v>
      </c>
      <c r="AF23" s="75">
        <v>0</v>
      </c>
      <c r="AG23" s="75">
        <f t="shared" si="18"/>
        <v>0</v>
      </c>
      <c r="AH23" s="54"/>
      <c r="AI23" s="53"/>
      <c r="AJ23" s="75">
        <v>0</v>
      </c>
      <c r="AK23" s="75">
        <v>0</v>
      </c>
      <c r="AL23" s="75">
        <f t="shared" si="19"/>
        <v>0</v>
      </c>
      <c r="AM23" s="75">
        <v>0</v>
      </c>
      <c r="AN23" s="75">
        <v>0</v>
      </c>
      <c r="AO23" s="75">
        <f t="shared" si="20"/>
        <v>0</v>
      </c>
      <c r="AP23" s="54"/>
      <c r="AQ23" s="53"/>
      <c r="AR23" s="75">
        <v>0</v>
      </c>
      <c r="AS23" s="75">
        <v>0</v>
      </c>
      <c r="AT23" s="75">
        <f t="shared" si="21"/>
        <v>0</v>
      </c>
      <c r="AU23" s="75">
        <v>0</v>
      </c>
      <c r="AV23" s="75">
        <v>0</v>
      </c>
      <c r="AW23" s="75">
        <f t="shared" si="22"/>
        <v>0</v>
      </c>
      <c r="AX23" s="54"/>
      <c r="AY23" s="53"/>
      <c r="AZ23" s="75">
        <v>0</v>
      </c>
      <c r="BA23" s="75">
        <v>0</v>
      </c>
      <c r="BB23" s="75">
        <f t="shared" si="23"/>
        <v>0</v>
      </c>
      <c r="BC23" s="75">
        <v>0</v>
      </c>
      <c r="BD23" s="75">
        <v>0</v>
      </c>
      <c r="BE23" s="75">
        <f t="shared" si="24"/>
        <v>0</v>
      </c>
    </row>
    <row r="24" spans="1:57" s="50" customFormat="1" ht="12" customHeight="1">
      <c r="A24" s="53" t="s">
        <v>857</v>
      </c>
      <c r="B24" s="54" t="s">
        <v>858</v>
      </c>
      <c r="C24" s="53" t="s">
        <v>859</v>
      </c>
      <c r="D24" s="75">
        <f t="shared" si="7"/>
        <v>64506</v>
      </c>
      <c r="E24" s="75">
        <f t="shared" si="8"/>
        <v>922802</v>
      </c>
      <c r="F24" s="75">
        <f t="shared" si="9"/>
        <v>987308</v>
      </c>
      <c r="G24" s="75">
        <f t="shared" si="10"/>
        <v>0</v>
      </c>
      <c r="H24" s="75">
        <f t="shared" si="11"/>
        <v>8150</v>
      </c>
      <c r="I24" s="75">
        <f t="shared" si="12"/>
        <v>8150</v>
      </c>
      <c r="J24" s="54" t="s">
        <v>855</v>
      </c>
      <c r="K24" s="53" t="s">
        <v>856</v>
      </c>
      <c r="L24" s="75">
        <v>64506</v>
      </c>
      <c r="M24" s="75">
        <v>922802</v>
      </c>
      <c r="N24" s="75">
        <f t="shared" si="13"/>
        <v>987308</v>
      </c>
      <c r="O24" s="75">
        <v>0</v>
      </c>
      <c r="P24" s="75">
        <v>8150</v>
      </c>
      <c r="Q24" s="75">
        <f t="shared" si="14"/>
        <v>8150</v>
      </c>
      <c r="R24" s="54"/>
      <c r="S24" s="53"/>
      <c r="T24" s="75">
        <v>0</v>
      </c>
      <c r="U24" s="75">
        <v>0</v>
      </c>
      <c r="V24" s="75">
        <f t="shared" si="15"/>
        <v>0</v>
      </c>
      <c r="W24" s="75">
        <v>0</v>
      </c>
      <c r="X24" s="75">
        <v>0</v>
      </c>
      <c r="Y24" s="75">
        <f t="shared" si="16"/>
        <v>0</v>
      </c>
      <c r="Z24" s="54"/>
      <c r="AA24" s="53"/>
      <c r="AB24" s="75">
        <v>0</v>
      </c>
      <c r="AC24" s="75">
        <v>0</v>
      </c>
      <c r="AD24" s="75">
        <f t="shared" si="17"/>
        <v>0</v>
      </c>
      <c r="AE24" s="75">
        <v>0</v>
      </c>
      <c r="AF24" s="75">
        <v>0</v>
      </c>
      <c r="AG24" s="75">
        <f t="shared" si="18"/>
        <v>0</v>
      </c>
      <c r="AH24" s="54"/>
      <c r="AI24" s="53"/>
      <c r="AJ24" s="75">
        <v>0</v>
      </c>
      <c r="AK24" s="75">
        <v>0</v>
      </c>
      <c r="AL24" s="75">
        <f t="shared" si="19"/>
        <v>0</v>
      </c>
      <c r="AM24" s="75">
        <v>0</v>
      </c>
      <c r="AN24" s="75">
        <v>0</v>
      </c>
      <c r="AO24" s="75">
        <f t="shared" si="20"/>
        <v>0</v>
      </c>
      <c r="AP24" s="54"/>
      <c r="AQ24" s="53"/>
      <c r="AR24" s="75">
        <v>0</v>
      </c>
      <c r="AS24" s="75">
        <v>0</v>
      </c>
      <c r="AT24" s="75">
        <f t="shared" si="21"/>
        <v>0</v>
      </c>
      <c r="AU24" s="75">
        <v>0</v>
      </c>
      <c r="AV24" s="75">
        <v>0</v>
      </c>
      <c r="AW24" s="75">
        <f t="shared" si="22"/>
        <v>0</v>
      </c>
      <c r="AX24" s="54"/>
      <c r="AY24" s="53"/>
      <c r="AZ24" s="75">
        <v>0</v>
      </c>
      <c r="BA24" s="75">
        <v>0</v>
      </c>
      <c r="BB24" s="75">
        <f t="shared" si="23"/>
        <v>0</v>
      </c>
      <c r="BC24" s="75">
        <v>0</v>
      </c>
      <c r="BD24" s="75">
        <v>0</v>
      </c>
      <c r="BE24" s="75">
        <f t="shared" si="24"/>
        <v>0</v>
      </c>
    </row>
    <row r="25" spans="1:57" s="50" customFormat="1" ht="12" customHeight="1">
      <c r="A25" s="53" t="s">
        <v>857</v>
      </c>
      <c r="B25" s="54" t="s">
        <v>860</v>
      </c>
      <c r="C25" s="53" t="s">
        <v>861</v>
      </c>
      <c r="D25" s="75">
        <f t="shared" si="7"/>
        <v>44096</v>
      </c>
      <c r="E25" s="75">
        <f t="shared" si="8"/>
        <v>630825</v>
      </c>
      <c r="F25" s="75">
        <f t="shared" si="9"/>
        <v>674921</v>
      </c>
      <c r="G25" s="75">
        <f t="shared" si="10"/>
        <v>0</v>
      </c>
      <c r="H25" s="75">
        <f t="shared" si="11"/>
        <v>5572</v>
      </c>
      <c r="I25" s="75">
        <f t="shared" si="12"/>
        <v>5572</v>
      </c>
      <c r="J25" s="54" t="s">
        <v>855</v>
      </c>
      <c r="K25" s="53" t="s">
        <v>856</v>
      </c>
      <c r="L25" s="75">
        <v>44096</v>
      </c>
      <c r="M25" s="75">
        <v>630825</v>
      </c>
      <c r="N25" s="75">
        <f t="shared" si="13"/>
        <v>674921</v>
      </c>
      <c r="O25" s="75">
        <v>0</v>
      </c>
      <c r="P25" s="75">
        <v>5572</v>
      </c>
      <c r="Q25" s="75">
        <f t="shared" si="14"/>
        <v>5572</v>
      </c>
      <c r="R25" s="54"/>
      <c r="S25" s="53"/>
      <c r="T25" s="75">
        <v>0</v>
      </c>
      <c r="U25" s="75">
        <v>0</v>
      </c>
      <c r="V25" s="75">
        <f t="shared" si="15"/>
        <v>0</v>
      </c>
      <c r="W25" s="75">
        <v>0</v>
      </c>
      <c r="X25" s="75">
        <v>0</v>
      </c>
      <c r="Y25" s="75">
        <f t="shared" si="16"/>
        <v>0</v>
      </c>
      <c r="Z25" s="54"/>
      <c r="AA25" s="53"/>
      <c r="AB25" s="75">
        <v>0</v>
      </c>
      <c r="AC25" s="75">
        <v>0</v>
      </c>
      <c r="AD25" s="75">
        <f t="shared" si="17"/>
        <v>0</v>
      </c>
      <c r="AE25" s="75">
        <v>0</v>
      </c>
      <c r="AF25" s="75">
        <v>0</v>
      </c>
      <c r="AG25" s="75">
        <f t="shared" si="18"/>
        <v>0</v>
      </c>
      <c r="AH25" s="54"/>
      <c r="AI25" s="53"/>
      <c r="AJ25" s="75">
        <v>0</v>
      </c>
      <c r="AK25" s="75">
        <v>0</v>
      </c>
      <c r="AL25" s="75">
        <f t="shared" si="19"/>
        <v>0</v>
      </c>
      <c r="AM25" s="75">
        <v>0</v>
      </c>
      <c r="AN25" s="75">
        <v>0</v>
      </c>
      <c r="AO25" s="75">
        <f t="shared" si="20"/>
        <v>0</v>
      </c>
      <c r="AP25" s="54"/>
      <c r="AQ25" s="53"/>
      <c r="AR25" s="75">
        <v>0</v>
      </c>
      <c r="AS25" s="75">
        <v>0</v>
      </c>
      <c r="AT25" s="75">
        <f t="shared" si="21"/>
        <v>0</v>
      </c>
      <c r="AU25" s="75">
        <v>0</v>
      </c>
      <c r="AV25" s="75">
        <v>0</v>
      </c>
      <c r="AW25" s="75">
        <f t="shared" si="22"/>
        <v>0</v>
      </c>
      <c r="AX25" s="54"/>
      <c r="AY25" s="53"/>
      <c r="AZ25" s="75">
        <v>0</v>
      </c>
      <c r="BA25" s="75">
        <v>0</v>
      </c>
      <c r="BB25" s="75">
        <f t="shared" si="23"/>
        <v>0</v>
      </c>
      <c r="BC25" s="75">
        <v>0</v>
      </c>
      <c r="BD25" s="75">
        <v>0</v>
      </c>
      <c r="BE25" s="75">
        <f t="shared" si="24"/>
        <v>0</v>
      </c>
    </row>
    <row r="26" spans="1:57" s="50" customFormat="1" ht="12" customHeight="1">
      <c r="A26" s="53" t="s">
        <v>857</v>
      </c>
      <c r="B26" s="54" t="s">
        <v>862</v>
      </c>
      <c r="C26" s="53" t="s">
        <v>863</v>
      </c>
      <c r="D26" s="75">
        <f t="shared" si="7"/>
        <v>108545</v>
      </c>
      <c r="E26" s="75">
        <f t="shared" si="8"/>
        <v>1552819</v>
      </c>
      <c r="F26" s="75">
        <f t="shared" si="9"/>
        <v>1661364</v>
      </c>
      <c r="G26" s="75">
        <f t="shared" si="10"/>
        <v>0</v>
      </c>
      <c r="H26" s="75">
        <f t="shared" si="11"/>
        <v>13715</v>
      </c>
      <c r="I26" s="75">
        <f t="shared" si="12"/>
        <v>13715</v>
      </c>
      <c r="J26" s="54" t="s">
        <v>855</v>
      </c>
      <c r="K26" s="53" t="s">
        <v>856</v>
      </c>
      <c r="L26" s="75">
        <v>108545</v>
      </c>
      <c r="M26" s="75">
        <v>1552819</v>
      </c>
      <c r="N26" s="75">
        <f t="shared" si="13"/>
        <v>1661364</v>
      </c>
      <c r="O26" s="75">
        <v>0</v>
      </c>
      <c r="P26" s="75">
        <v>13715</v>
      </c>
      <c r="Q26" s="75">
        <f t="shared" si="14"/>
        <v>13715</v>
      </c>
      <c r="R26" s="54"/>
      <c r="S26" s="53"/>
      <c r="T26" s="75">
        <v>0</v>
      </c>
      <c r="U26" s="75">
        <v>0</v>
      </c>
      <c r="V26" s="75">
        <f t="shared" si="15"/>
        <v>0</v>
      </c>
      <c r="W26" s="75">
        <v>0</v>
      </c>
      <c r="X26" s="75">
        <v>0</v>
      </c>
      <c r="Y26" s="75">
        <f t="shared" si="16"/>
        <v>0</v>
      </c>
      <c r="Z26" s="54"/>
      <c r="AA26" s="53"/>
      <c r="AB26" s="75">
        <v>0</v>
      </c>
      <c r="AC26" s="75">
        <v>0</v>
      </c>
      <c r="AD26" s="75">
        <f t="shared" si="17"/>
        <v>0</v>
      </c>
      <c r="AE26" s="75">
        <v>0</v>
      </c>
      <c r="AF26" s="75">
        <v>0</v>
      </c>
      <c r="AG26" s="75">
        <f t="shared" si="18"/>
        <v>0</v>
      </c>
      <c r="AH26" s="54"/>
      <c r="AI26" s="53"/>
      <c r="AJ26" s="75">
        <v>0</v>
      </c>
      <c r="AK26" s="75">
        <v>0</v>
      </c>
      <c r="AL26" s="75">
        <f t="shared" si="19"/>
        <v>0</v>
      </c>
      <c r="AM26" s="75">
        <v>0</v>
      </c>
      <c r="AN26" s="75">
        <v>0</v>
      </c>
      <c r="AO26" s="75">
        <f t="shared" si="20"/>
        <v>0</v>
      </c>
      <c r="AP26" s="54"/>
      <c r="AQ26" s="53"/>
      <c r="AR26" s="75">
        <v>0</v>
      </c>
      <c r="AS26" s="75">
        <v>0</v>
      </c>
      <c r="AT26" s="75">
        <f t="shared" si="21"/>
        <v>0</v>
      </c>
      <c r="AU26" s="75">
        <v>0</v>
      </c>
      <c r="AV26" s="75">
        <v>0</v>
      </c>
      <c r="AW26" s="75">
        <f t="shared" si="22"/>
        <v>0</v>
      </c>
      <c r="AX26" s="54"/>
      <c r="AY26" s="53"/>
      <c r="AZ26" s="75">
        <v>0</v>
      </c>
      <c r="BA26" s="75">
        <v>0</v>
      </c>
      <c r="BB26" s="75">
        <f t="shared" si="23"/>
        <v>0</v>
      </c>
      <c r="BC26" s="75">
        <v>0</v>
      </c>
      <c r="BD26" s="75">
        <v>0</v>
      </c>
      <c r="BE26" s="75">
        <f t="shared" si="24"/>
        <v>0</v>
      </c>
    </row>
    <row r="27" spans="1:57" s="50" customFormat="1" ht="12" customHeight="1">
      <c r="A27" s="53" t="s">
        <v>857</v>
      </c>
      <c r="B27" s="54" t="s">
        <v>864</v>
      </c>
      <c r="C27" s="53" t="s">
        <v>865</v>
      </c>
      <c r="D27" s="75">
        <f t="shared" si="7"/>
        <v>117823</v>
      </c>
      <c r="E27" s="75">
        <f t="shared" si="8"/>
        <v>1685542</v>
      </c>
      <c r="F27" s="75">
        <f t="shared" si="9"/>
        <v>1803365</v>
      </c>
      <c r="G27" s="75">
        <f t="shared" si="10"/>
        <v>0</v>
      </c>
      <c r="H27" s="75">
        <f t="shared" si="11"/>
        <v>14887</v>
      </c>
      <c r="I27" s="75">
        <f t="shared" si="12"/>
        <v>14887</v>
      </c>
      <c r="J27" s="54" t="s">
        <v>818</v>
      </c>
      <c r="K27" s="53" t="s">
        <v>819</v>
      </c>
      <c r="L27" s="75">
        <v>117823</v>
      </c>
      <c r="M27" s="75">
        <v>1685542</v>
      </c>
      <c r="N27" s="75">
        <f t="shared" si="13"/>
        <v>1803365</v>
      </c>
      <c r="O27" s="75">
        <v>0</v>
      </c>
      <c r="P27" s="75">
        <v>14887</v>
      </c>
      <c r="Q27" s="75">
        <f t="shared" si="14"/>
        <v>14887</v>
      </c>
      <c r="R27" s="54"/>
      <c r="S27" s="53"/>
      <c r="T27" s="75">
        <v>0</v>
      </c>
      <c r="U27" s="75">
        <v>0</v>
      </c>
      <c r="V27" s="75">
        <f t="shared" si="15"/>
        <v>0</v>
      </c>
      <c r="W27" s="75">
        <v>0</v>
      </c>
      <c r="X27" s="75">
        <v>0</v>
      </c>
      <c r="Y27" s="75">
        <f t="shared" si="16"/>
        <v>0</v>
      </c>
      <c r="Z27" s="54"/>
      <c r="AA27" s="53"/>
      <c r="AB27" s="75">
        <v>0</v>
      </c>
      <c r="AC27" s="75">
        <v>0</v>
      </c>
      <c r="AD27" s="75">
        <f t="shared" si="17"/>
        <v>0</v>
      </c>
      <c r="AE27" s="75">
        <v>0</v>
      </c>
      <c r="AF27" s="75">
        <v>0</v>
      </c>
      <c r="AG27" s="75">
        <f t="shared" si="18"/>
        <v>0</v>
      </c>
      <c r="AH27" s="54"/>
      <c r="AI27" s="53"/>
      <c r="AJ27" s="75">
        <v>0</v>
      </c>
      <c r="AK27" s="75">
        <v>0</v>
      </c>
      <c r="AL27" s="75">
        <f t="shared" si="19"/>
        <v>0</v>
      </c>
      <c r="AM27" s="75">
        <v>0</v>
      </c>
      <c r="AN27" s="75">
        <v>0</v>
      </c>
      <c r="AO27" s="75">
        <f t="shared" si="20"/>
        <v>0</v>
      </c>
      <c r="AP27" s="54"/>
      <c r="AQ27" s="53"/>
      <c r="AR27" s="75">
        <v>0</v>
      </c>
      <c r="AS27" s="75">
        <v>0</v>
      </c>
      <c r="AT27" s="75">
        <f t="shared" si="21"/>
        <v>0</v>
      </c>
      <c r="AU27" s="75">
        <v>0</v>
      </c>
      <c r="AV27" s="75">
        <v>0</v>
      </c>
      <c r="AW27" s="75">
        <f t="shared" si="22"/>
        <v>0</v>
      </c>
      <c r="AX27" s="54"/>
      <c r="AY27" s="53"/>
      <c r="AZ27" s="75">
        <v>0</v>
      </c>
      <c r="BA27" s="75">
        <v>0</v>
      </c>
      <c r="BB27" s="75">
        <f t="shared" si="23"/>
        <v>0</v>
      </c>
      <c r="BC27" s="75">
        <v>0</v>
      </c>
      <c r="BD27" s="75">
        <v>0</v>
      </c>
      <c r="BE27" s="75">
        <f t="shared" si="24"/>
        <v>0</v>
      </c>
    </row>
    <row r="28" spans="1:57" s="50" customFormat="1" ht="12" customHeight="1">
      <c r="A28" s="53" t="s">
        <v>820</v>
      </c>
      <c r="B28" s="54" t="s">
        <v>866</v>
      </c>
      <c r="C28" s="53" t="s">
        <v>867</v>
      </c>
      <c r="D28" s="75">
        <f t="shared" si="7"/>
        <v>139709</v>
      </c>
      <c r="E28" s="75">
        <f t="shared" si="8"/>
        <v>1998648</v>
      </c>
      <c r="F28" s="75">
        <f t="shared" si="9"/>
        <v>2138357</v>
      </c>
      <c r="G28" s="75">
        <f t="shared" si="10"/>
        <v>0</v>
      </c>
      <c r="H28" s="75">
        <f t="shared" si="11"/>
        <v>17652</v>
      </c>
      <c r="I28" s="75">
        <f t="shared" si="12"/>
        <v>17652</v>
      </c>
      <c r="J28" s="54"/>
      <c r="K28" s="53"/>
      <c r="L28" s="75">
        <v>139709</v>
      </c>
      <c r="M28" s="75">
        <v>1998648</v>
      </c>
      <c r="N28" s="75">
        <f t="shared" si="13"/>
        <v>2138357</v>
      </c>
      <c r="O28" s="75">
        <v>0</v>
      </c>
      <c r="P28" s="75">
        <v>17652</v>
      </c>
      <c r="Q28" s="75">
        <f t="shared" si="14"/>
        <v>17652</v>
      </c>
      <c r="R28" s="54"/>
      <c r="S28" s="53"/>
      <c r="T28" s="75">
        <v>0</v>
      </c>
      <c r="U28" s="75">
        <v>0</v>
      </c>
      <c r="V28" s="75">
        <f t="shared" si="15"/>
        <v>0</v>
      </c>
      <c r="W28" s="75">
        <v>0</v>
      </c>
      <c r="X28" s="75">
        <v>0</v>
      </c>
      <c r="Y28" s="75">
        <f t="shared" si="16"/>
        <v>0</v>
      </c>
      <c r="Z28" s="54"/>
      <c r="AA28" s="53"/>
      <c r="AB28" s="75">
        <v>0</v>
      </c>
      <c r="AC28" s="75">
        <v>0</v>
      </c>
      <c r="AD28" s="75">
        <f t="shared" si="17"/>
        <v>0</v>
      </c>
      <c r="AE28" s="75">
        <v>0</v>
      </c>
      <c r="AF28" s="75">
        <v>0</v>
      </c>
      <c r="AG28" s="75">
        <f t="shared" si="18"/>
        <v>0</v>
      </c>
      <c r="AH28" s="54"/>
      <c r="AI28" s="53"/>
      <c r="AJ28" s="75">
        <v>0</v>
      </c>
      <c r="AK28" s="75">
        <v>0</v>
      </c>
      <c r="AL28" s="75">
        <f t="shared" si="19"/>
        <v>0</v>
      </c>
      <c r="AM28" s="75">
        <v>0</v>
      </c>
      <c r="AN28" s="75">
        <v>0</v>
      </c>
      <c r="AO28" s="75">
        <f t="shared" si="20"/>
        <v>0</v>
      </c>
      <c r="AP28" s="54"/>
      <c r="AQ28" s="53"/>
      <c r="AR28" s="75">
        <v>0</v>
      </c>
      <c r="AS28" s="75">
        <v>0</v>
      </c>
      <c r="AT28" s="75">
        <f t="shared" si="21"/>
        <v>0</v>
      </c>
      <c r="AU28" s="75">
        <v>0</v>
      </c>
      <c r="AV28" s="75">
        <v>0</v>
      </c>
      <c r="AW28" s="75">
        <f t="shared" si="22"/>
        <v>0</v>
      </c>
      <c r="AX28" s="54"/>
      <c r="AY28" s="53"/>
      <c r="AZ28" s="75">
        <v>0</v>
      </c>
      <c r="BA28" s="75">
        <v>0</v>
      </c>
      <c r="BB28" s="75">
        <f t="shared" si="23"/>
        <v>0</v>
      </c>
      <c r="BC28" s="75">
        <v>0</v>
      </c>
      <c r="BD28" s="75">
        <v>0</v>
      </c>
      <c r="BE28" s="75">
        <f t="shared" si="24"/>
        <v>0</v>
      </c>
    </row>
    <row r="29" spans="1:57" s="50" customFormat="1" ht="12" customHeight="1">
      <c r="A29" s="53" t="s">
        <v>868</v>
      </c>
      <c r="B29" s="54" t="s">
        <v>869</v>
      </c>
      <c r="C29" s="53" t="s">
        <v>870</v>
      </c>
      <c r="D29" s="75">
        <f t="shared" si="7"/>
        <v>81015</v>
      </c>
      <c r="E29" s="75">
        <f t="shared" si="8"/>
        <v>1158986</v>
      </c>
      <c r="F29" s="75">
        <f t="shared" si="9"/>
        <v>1240001</v>
      </c>
      <c r="G29" s="75">
        <f t="shared" si="10"/>
        <v>0</v>
      </c>
      <c r="H29" s="75">
        <f t="shared" si="11"/>
        <v>10236</v>
      </c>
      <c r="I29" s="75">
        <f t="shared" si="12"/>
        <v>10236</v>
      </c>
      <c r="J29" s="54" t="s">
        <v>871</v>
      </c>
      <c r="K29" s="53" t="s">
        <v>872</v>
      </c>
      <c r="L29" s="75">
        <v>81015</v>
      </c>
      <c r="M29" s="75">
        <v>1158986</v>
      </c>
      <c r="N29" s="75">
        <f t="shared" si="13"/>
        <v>1240001</v>
      </c>
      <c r="O29" s="75">
        <v>0</v>
      </c>
      <c r="P29" s="75">
        <v>10236</v>
      </c>
      <c r="Q29" s="75">
        <f t="shared" si="14"/>
        <v>10236</v>
      </c>
      <c r="R29" s="54"/>
      <c r="S29" s="53"/>
      <c r="T29" s="75">
        <v>0</v>
      </c>
      <c r="U29" s="75">
        <v>0</v>
      </c>
      <c r="V29" s="75">
        <f t="shared" si="15"/>
        <v>0</v>
      </c>
      <c r="W29" s="75">
        <v>0</v>
      </c>
      <c r="X29" s="75">
        <v>0</v>
      </c>
      <c r="Y29" s="75">
        <f t="shared" si="16"/>
        <v>0</v>
      </c>
      <c r="Z29" s="54"/>
      <c r="AA29" s="53"/>
      <c r="AB29" s="75">
        <v>0</v>
      </c>
      <c r="AC29" s="75">
        <v>0</v>
      </c>
      <c r="AD29" s="75">
        <f t="shared" si="17"/>
        <v>0</v>
      </c>
      <c r="AE29" s="75">
        <v>0</v>
      </c>
      <c r="AF29" s="75">
        <v>0</v>
      </c>
      <c r="AG29" s="75">
        <f t="shared" si="18"/>
        <v>0</v>
      </c>
      <c r="AH29" s="54"/>
      <c r="AI29" s="53"/>
      <c r="AJ29" s="75">
        <v>0</v>
      </c>
      <c r="AK29" s="75">
        <v>0</v>
      </c>
      <c r="AL29" s="75">
        <f t="shared" si="19"/>
        <v>0</v>
      </c>
      <c r="AM29" s="75">
        <v>0</v>
      </c>
      <c r="AN29" s="75">
        <v>0</v>
      </c>
      <c r="AO29" s="75">
        <f t="shared" si="20"/>
        <v>0</v>
      </c>
      <c r="AP29" s="54"/>
      <c r="AQ29" s="53"/>
      <c r="AR29" s="75">
        <v>0</v>
      </c>
      <c r="AS29" s="75">
        <v>0</v>
      </c>
      <c r="AT29" s="75">
        <f t="shared" si="21"/>
        <v>0</v>
      </c>
      <c r="AU29" s="75">
        <v>0</v>
      </c>
      <c r="AV29" s="75">
        <v>0</v>
      </c>
      <c r="AW29" s="75">
        <f t="shared" si="22"/>
        <v>0</v>
      </c>
      <c r="AX29" s="54"/>
      <c r="AY29" s="53"/>
      <c r="AZ29" s="75">
        <v>0</v>
      </c>
      <c r="BA29" s="75">
        <v>0</v>
      </c>
      <c r="BB29" s="75">
        <f t="shared" si="23"/>
        <v>0</v>
      </c>
      <c r="BC29" s="75">
        <v>0</v>
      </c>
      <c r="BD29" s="75">
        <v>0</v>
      </c>
      <c r="BE29" s="75">
        <f t="shared" si="24"/>
        <v>0</v>
      </c>
    </row>
    <row r="30" spans="1:57" s="50" customFormat="1" ht="12" customHeight="1">
      <c r="A30" s="53" t="s">
        <v>873</v>
      </c>
      <c r="B30" s="54" t="s">
        <v>874</v>
      </c>
      <c r="C30" s="53" t="s">
        <v>875</v>
      </c>
      <c r="D30" s="75">
        <f t="shared" si="7"/>
        <v>128458</v>
      </c>
      <c r="E30" s="75">
        <f t="shared" si="8"/>
        <v>1837687</v>
      </c>
      <c r="F30" s="75">
        <f t="shared" si="9"/>
        <v>1966145</v>
      </c>
      <c r="G30" s="75">
        <f t="shared" si="10"/>
        <v>0</v>
      </c>
      <c r="H30" s="75">
        <f t="shared" si="11"/>
        <v>16231</v>
      </c>
      <c r="I30" s="75">
        <f t="shared" si="12"/>
        <v>16231</v>
      </c>
      <c r="J30" s="54" t="s">
        <v>876</v>
      </c>
      <c r="K30" s="53" t="s">
        <v>877</v>
      </c>
      <c r="L30" s="75">
        <v>128458</v>
      </c>
      <c r="M30" s="75">
        <v>1837687</v>
      </c>
      <c r="N30" s="75">
        <f t="shared" si="13"/>
        <v>1966145</v>
      </c>
      <c r="O30" s="75">
        <v>0</v>
      </c>
      <c r="P30" s="75">
        <v>16231</v>
      </c>
      <c r="Q30" s="75">
        <f t="shared" si="14"/>
        <v>16231</v>
      </c>
      <c r="R30" s="54"/>
      <c r="S30" s="53"/>
      <c r="T30" s="75">
        <v>0</v>
      </c>
      <c r="U30" s="75">
        <v>0</v>
      </c>
      <c r="V30" s="75">
        <f t="shared" si="15"/>
        <v>0</v>
      </c>
      <c r="W30" s="75">
        <v>0</v>
      </c>
      <c r="X30" s="75">
        <v>0</v>
      </c>
      <c r="Y30" s="75">
        <f t="shared" si="16"/>
        <v>0</v>
      </c>
      <c r="Z30" s="54"/>
      <c r="AA30" s="53"/>
      <c r="AB30" s="75">
        <v>0</v>
      </c>
      <c r="AC30" s="75">
        <v>0</v>
      </c>
      <c r="AD30" s="75">
        <f t="shared" si="17"/>
        <v>0</v>
      </c>
      <c r="AE30" s="75">
        <v>0</v>
      </c>
      <c r="AF30" s="75">
        <v>0</v>
      </c>
      <c r="AG30" s="75">
        <f t="shared" si="18"/>
        <v>0</v>
      </c>
      <c r="AH30" s="54"/>
      <c r="AI30" s="53"/>
      <c r="AJ30" s="75">
        <v>0</v>
      </c>
      <c r="AK30" s="75">
        <v>0</v>
      </c>
      <c r="AL30" s="75">
        <f t="shared" si="19"/>
        <v>0</v>
      </c>
      <c r="AM30" s="75">
        <v>0</v>
      </c>
      <c r="AN30" s="75">
        <v>0</v>
      </c>
      <c r="AO30" s="75">
        <f t="shared" si="20"/>
        <v>0</v>
      </c>
      <c r="AP30" s="54"/>
      <c r="AQ30" s="53"/>
      <c r="AR30" s="75">
        <v>0</v>
      </c>
      <c r="AS30" s="75">
        <v>0</v>
      </c>
      <c r="AT30" s="75">
        <f t="shared" si="21"/>
        <v>0</v>
      </c>
      <c r="AU30" s="75">
        <v>0</v>
      </c>
      <c r="AV30" s="75">
        <v>0</v>
      </c>
      <c r="AW30" s="75">
        <f t="shared" si="22"/>
        <v>0</v>
      </c>
      <c r="AX30" s="54"/>
      <c r="AY30" s="53"/>
      <c r="AZ30" s="75">
        <v>0</v>
      </c>
      <c r="BA30" s="75">
        <v>0</v>
      </c>
      <c r="BB30" s="75">
        <f t="shared" si="23"/>
        <v>0</v>
      </c>
      <c r="BC30" s="75">
        <v>0</v>
      </c>
      <c r="BD30" s="75">
        <v>0</v>
      </c>
      <c r="BE30" s="75">
        <f t="shared" si="24"/>
        <v>0</v>
      </c>
    </row>
    <row r="31" spans="1:57" s="50" customFormat="1" ht="12" customHeight="1">
      <c r="A31" s="53" t="s">
        <v>878</v>
      </c>
      <c r="B31" s="54" t="s">
        <v>879</v>
      </c>
      <c r="C31" s="53" t="s">
        <v>880</v>
      </c>
      <c r="D31" s="75">
        <f t="shared" si="7"/>
        <v>21469</v>
      </c>
      <c r="E31" s="75">
        <f t="shared" si="8"/>
        <v>1195023</v>
      </c>
      <c r="F31" s="75">
        <f t="shared" si="9"/>
        <v>1216492</v>
      </c>
      <c r="G31" s="75">
        <f t="shared" si="10"/>
        <v>0</v>
      </c>
      <c r="H31" s="75">
        <f t="shared" si="11"/>
        <v>0</v>
      </c>
      <c r="I31" s="75">
        <f t="shared" si="12"/>
        <v>0</v>
      </c>
      <c r="J31" s="54" t="s">
        <v>881</v>
      </c>
      <c r="K31" s="53" t="s">
        <v>882</v>
      </c>
      <c r="L31" s="75">
        <v>0</v>
      </c>
      <c r="M31" s="75">
        <v>427030</v>
      </c>
      <c r="N31" s="75">
        <f t="shared" si="13"/>
        <v>427030</v>
      </c>
      <c r="O31" s="75">
        <v>0</v>
      </c>
      <c r="P31" s="75">
        <v>0</v>
      </c>
      <c r="Q31" s="75">
        <f t="shared" si="14"/>
        <v>0</v>
      </c>
      <c r="R31" s="54" t="s">
        <v>883</v>
      </c>
      <c r="S31" s="53" t="s">
        <v>884</v>
      </c>
      <c r="T31" s="75">
        <v>21469</v>
      </c>
      <c r="U31" s="75">
        <v>767993</v>
      </c>
      <c r="V31" s="75">
        <f t="shared" si="15"/>
        <v>789462</v>
      </c>
      <c r="W31" s="75">
        <v>0</v>
      </c>
      <c r="X31" s="75">
        <v>0</v>
      </c>
      <c r="Y31" s="75">
        <f t="shared" si="16"/>
        <v>0</v>
      </c>
      <c r="Z31" s="54"/>
      <c r="AA31" s="53"/>
      <c r="AB31" s="75">
        <v>0</v>
      </c>
      <c r="AC31" s="75">
        <v>0</v>
      </c>
      <c r="AD31" s="75">
        <f t="shared" si="17"/>
        <v>0</v>
      </c>
      <c r="AE31" s="75">
        <v>0</v>
      </c>
      <c r="AF31" s="75">
        <v>0</v>
      </c>
      <c r="AG31" s="75">
        <f t="shared" si="18"/>
        <v>0</v>
      </c>
      <c r="AH31" s="54"/>
      <c r="AI31" s="53"/>
      <c r="AJ31" s="75">
        <v>0</v>
      </c>
      <c r="AK31" s="75">
        <v>0</v>
      </c>
      <c r="AL31" s="75">
        <f t="shared" si="19"/>
        <v>0</v>
      </c>
      <c r="AM31" s="75">
        <v>0</v>
      </c>
      <c r="AN31" s="75">
        <v>0</v>
      </c>
      <c r="AO31" s="75">
        <f t="shared" si="20"/>
        <v>0</v>
      </c>
      <c r="AP31" s="54"/>
      <c r="AQ31" s="53"/>
      <c r="AR31" s="75">
        <v>0</v>
      </c>
      <c r="AS31" s="75">
        <v>0</v>
      </c>
      <c r="AT31" s="75">
        <f t="shared" si="21"/>
        <v>0</v>
      </c>
      <c r="AU31" s="75">
        <v>0</v>
      </c>
      <c r="AV31" s="75">
        <v>0</v>
      </c>
      <c r="AW31" s="75">
        <f t="shared" si="22"/>
        <v>0</v>
      </c>
      <c r="AX31" s="54"/>
      <c r="AY31" s="53"/>
      <c r="AZ31" s="75">
        <v>0</v>
      </c>
      <c r="BA31" s="75">
        <v>0</v>
      </c>
      <c r="BB31" s="75">
        <f t="shared" si="23"/>
        <v>0</v>
      </c>
      <c r="BC31" s="75">
        <v>0</v>
      </c>
      <c r="BD31" s="75">
        <v>0</v>
      </c>
      <c r="BE31" s="75">
        <f t="shared" si="24"/>
        <v>0</v>
      </c>
    </row>
    <row r="32" spans="1:57" s="50" customFormat="1" ht="12" customHeight="1">
      <c r="A32" s="53" t="s">
        <v>885</v>
      </c>
      <c r="B32" s="54" t="s">
        <v>886</v>
      </c>
      <c r="C32" s="53" t="s">
        <v>887</v>
      </c>
      <c r="D32" s="75">
        <f t="shared" si="7"/>
        <v>9351</v>
      </c>
      <c r="E32" s="75">
        <f t="shared" si="8"/>
        <v>331574</v>
      </c>
      <c r="F32" s="75">
        <f t="shared" si="9"/>
        <v>340925</v>
      </c>
      <c r="G32" s="75">
        <f t="shared" si="10"/>
        <v>0</v>
      </c>
      <c r="H32" s="75">
        <f t="shared" si="11"/>
        <v>0</v>
      </c>
      <c r="I32" s="75">
        <f t="shared" si="12"/>
        <v>0</v>
      </c>
      <c r="J32" s="54" t="s">
        <v>888</v>
      </c>
      <c r="K32" s="53" t="s">
        <v>889</v>
      </c>
      <c r="L32" s="75">
        <v>9351</v>
      </c>
      <c r="M32" s="75">
        <v>331574</v>
      </c>
      <c r="N32" s="75">
        <f t="shared" si="13"/>
        <v>340925</v>
      </c>
      <c r="O32" s="75">
        <v>0</v>
      </c>
      <c r="P32" s="75">
        <v>0</v>
      </c>
      <c r="Q32" s="75">
        <f t="shared" si="14"/>
        <v>0</v>
      </c>
      <c r="R32" s="54"/>
      <c r="S32" s="53"/>
      <c r="T32" s="75">
        <v>0</v>
      </c>
      <c r="U32" s="75">
        <v>0</v>
      </c>
      <c r="V32" s="75">
        <f t="shared" si="15"/>
        <v>0</v>
      </c>
      <c r="W32" s="75">
        <v>0</v>
      </c>
      <c r="X32" s="75">
        <v>0</v>
      </c>
      <c r="Y32" s="75">
        <f t="shared" si="16"/>
        <v>0</v>
      </c>
      <c r="Z32" s="54"/>
      <c r="AA32" s="53"/>
      <c r="AB32" s="75">
        <v>0</v>
      </c>
      <c r="AC32" s="75">
        <v>0</v>
      </c>
      <c r="AD32" s="75">
        <f t="shared" si="17"/>
        <v>0</v>
      </c>
      <c r="AE32" s="75">
        <v>0</v>
      </c>
      <c r="AF32" s="75">
        <v>0</v>
      </c>
      <c r="AG32" s="75">
        <f t="shared" si="18"/>
        <v>0</v>
      </c>
      <c r="AH32" s="54"/>
      <c r="AI32" s="53"/>
      <c r="AJ32" s="75">
        <v>0</v>
      </c>
      <c r="AK32" s="75">
        <v>0</v>
      </c>
      <c r="AL32" s="75">
        <f t="shared" si="19"/>
        <v>0</v>
      </c>
      <c r="AM32" s="75">
        <v>0</v>
      </c>
      <c r="AN32" s="75">
        <v>0</v>
      </c>
      <c r="AO32" s="75">
        <f t="shared" si="20"/>
        <v>0</v>
      </c>
      <c r="AP32" s="54"/>
      <c r="AQ32" s="53"/>
      <c r="AR32" s="75">
        <v>0</v>
      </c>
      <c r="AS32" s="75">
        <v>0</v>
      </c>
      <c r="AT32" s="75">
        <f t="shared" si="21"/>
        <v>0</v>
      </c>
      <c r="AU32" s="75">
        <v>0</v>
      </c>
      <c r="AV32" s="75">
        <v>0</v>
      </c>
      <c r="AW32" s="75">
        <f t="shared" si="22"/>
        <v>0</v>
      </c>
      <c r="AX32" s="54"/>
      <c r="AY32" s="53"/>
      <c r="AZ32" s="75">
        <v>0</v>
      </c>
      <c r="BA32" s="75">
        <v>0</v>
      </c>
      <c r="BB32" s="75">
        <f t="shared" si="23"/>
        <v>0</v>
      </c>
      <c r="BC32" s="75">
        <v>0</v>
      </c>
      <c r="BD32" s="75">
        <v>0</v>
      </c>
      <c r="BE32" s="75">
        <f t="shared" si="24"/>
        <v>0</v>
      </c>
    </row>
    <row r="33" spans="1:57" s="50" customFormat="1" ht="12" customHeight="1">
      <c r="A33" s="53" t="s">
        <v>890</v>
      </c>
      <c r="B33" s="54" t="s">
        <v>891</v>
      </c>
      <c r="C33" s="53" t="s">
        <v>892</v>
      </c>
      <c r="D33" s="75">
        <f t="shared" si="7"/>
        <v>7154</v>
      </c>
      <c r="E33" s="75">
        <f t="shared" si="8"/>
        <v>254747</v>
      </c>
      <c r="F33" s="75">
        <f t="shared" si="9"/>
        <v>261901</v>
      </c>
      <c r="G33" s="75">
        <f t="shared" si="10"/>
        <v>0</v>
      </c>
      <c r="H33" s="75">
        <f t="shared" si="11"/>
        <v>11170</v>
      </c>
      <c r="I33" s="75">
        <f t="shared" si="12"/>
        <v>11170</v>
      </c>
      <c r="J33" s="54"/>
      <c r="K33" s="53" t="s">
        <v>893</v>
      </c>
      <c r="L33" s="75">
        <v>7154</v>
      </c>
      <c r="M33" s="75">
        <v>254747</v>
      </c>
      <c r="N33" s="75">
        <f t="shared" si="13"/>
        <v>261901</v>
      </c>
      <c r="O33" s="75">
        <v>0</v>
      </c>
      <c r="P33" s="75">
        <v>0</v>
      </c>
      <c r="Q33" s="75">
        <f t="shared" si="14"/>
        <v>0</v>
      </c>
      <c r="R33" s="54"/>
      <c r="S33" s="53" t="s">
        <v>894</v>
      </c>
      <c r="T33" s="75">
        <v>0</v>
      </c>
      <c r="U33" s="75">
        <v>0</v>
      </c>
      <c r="V33" s="75">
        <f t="shared" si="15"/>
        <v>0</v>
      </c>
      <c r="W33" s="75">
        <v>0</v>
      </c>
      <c r="X33" s="75">
        <v>11170</v>
      </c>
      <c r="Y33" s="75">
        <f t="shared" si="16"/>
        <v>11170</v>
      </c>
      <c r="Z33" s="54"/>
      <c r="AA33" s="53"/>
      <c r="AB33" s="75">
        <v>0</v>
      </c>
      <c r="AC33" s="75">
        <v>0</v>
      </c>
      <c r="AD33" s="75">
        <f t="shared" si="17"/>
        <v>0</v>
      </c>
      <c r="AE33" s="75">
        <v>0</v>
      </c>
      <c r="AF33" s="75">
        <v>0</v>
      </c>
      <c r="AG33" s="75">
        <f t="shared" si="18"/>
        <v>0</v>
      </c>
      <c r="AH33" s="54"/>
      <c r="AI33" s="53"/>
      <c r="AJ33" s="75">
        <v>0</v>
      </c>
      <c r="AK33" s="75">
        <v>0</v>
      </c>
      <c r="AL33" s="75">
        <f t="shared" si="19"/>
        <v>0</v>
      </c>
      <c r="AM33" s="75">
        <v>0</v>
      </c>
      <c r="AN33" s="75">
        <v>0</v>
      </c>
      <c r="AO33" s="75">
        <f t="shared" si="20"/>
        <v>0</v>
      </c>
      <c r="AP33" s="54"/>
      <c r="AQ33" s="53"/>
      <c r="AR33" s="75">
        <v>0</v>
      </c>
      <c r="AS33" s="75">
        <v>0</v>
      </c>
      <c r="AT33" s="75">
        <f t="shared" si="21"/>
        <v>0</v>
      </c>
      <c r="AU33" s="75">
        <v>0</v>
      </c>
      <c r="AV33" s="75">
        <v>0</v>
      </c>
      <c r="AW33" s="75">
        <f t="shared" si="22"/>
        <v>0</v>
      </c>
      <c r="AX33" s="54"/>
      <c r="AY33" s="53"/>
      <c r="AZ33" s="75">
        <v>0</v>
      </c>
      <c r="BA33" s="75">
        <v>0</v>
      </c>
      <c r="BB33" s="75">
        <f t="shared" si="23"/>
        <v>0</v>
      </c>
      <c r="BC33" s="75">
        <v>0</v>
      </c>
      <c r="BD33" s="75">
        <v>0</v>
      </c>
      <c r="BE33" s="75">
        <f t="shared" si="24"/>
        <v>0</v>
      </c>
    </row>
    <row r="34" spans="1:57" s="50" customFormat="1" ht="12" customHeight="1">
      <c r="A34" s="53" t="s">
        <v>830</v>
      </c>
      <c r="B34" s="54" t="s">
        <v>895</v>
      </c>
      <c r="C34" s="53" t="s">
        <v>896</v>
      </c>
      <c r="D34" s="75">
        <f t="shared" si="7"/>
        <v>66361</v>
      </c>
      <c r="E34" s="75">
        <f t="shared" si="8"/>
        <v>470366</v>
      </c>
      <c r="F34" s="75">
        <f t="shared" si="9"/>
        <v>536727</v>
      </c>
      <c r="G34" s="75">
        <f t="shared" si="10"/>
        <v>0</v>
      </c>
      <c r="H34" s="75">
        <f t="shared" si="11"/>
        <v>0</v>
      </c>
      <c r="I34" s="75">
        <f t="shared" si="12"/>
        <v>0</v>
      </c>
      <c r="J34" s="54" t="s">
        <v>897</v>
      </c>
      <c r="K34" s="53" t="s">
        <v>898</v>
      </c>
      <c r="L34" s="75">
        <v>60888</v>
      </c>
      <c r="M34" s="75">
        <v>268773</v>
      </c>
      <c r="N34" s="75">
        <f t="shared" si="13"/>
        <v>329661</v>
      </c>
      <c r="O34" s="75">
        <v>0</v>
      </c>
      <c r="P34" s="75">
        <v>0</v>
      </c>
      <c r="Q34" s="75">
        <f t="shared" si="14"/>
        <v>0</v>
      </c>
      <c r="R34" s="54" t="s">
        <v>899</v>
      </c>
      <c r="S34" s="53" t="s">
        <v>900</v>
      </c>
      <c r="T34" s="75">
        <v>5473</v>
      </c>
      <c r="U34" s="75">
        <v>201593</v>
      </c>
      <c r="V34" s="75">
        <f t="shared" si="15"/>
        <v>207066</v>
      </c>
      <c r="W34" s="75">
        <v>0</v>
      </c>
      <c r="X34" s="75">
        <v>0</v>
      </c>
      <c r="Y34" s="75">
        <f t="shared" si="16"/>
        <v>0</v>
      </c>
      <c r="Z34" s="54"/>
      <c r="AA34" s="53"/>
      <c r="AB34" s="75">
        <v>0</v>
      </c>
      <c r="AC34" s="75">
        <v>0</v>
      </c>
      <c r="AD34" s="75">
        <f t="shared" si="17"/>
        <v>0</v>
      </c>
      <c r="AE34" s="75">
        <v>0</v>
      </c>
      <c r="AF34" s="75">
        <v>0</v>
      </c>
      <c r="AG34" s="75">
        <f t="shared" si="18"/>
        <v>0</v>
      </c>
      <c r="AH34" s="54"/>
      <c r="AI34" s="53"/>
      <c r="AJ34" s="75">
        <v>0</v>
      </c>
      <c r="AK34" s="75">
        <v>0</v>
      </c>
      <c r="AL34" s="75">
        <f t="shared" si="19"/>
        <v>0</v>
      </c>
      <c r="AM34" s="75">
        <v>0</v>
      </c>
      <c r="AN34" s="75">
        <v>0</v>
      </c>
      <c r="AO34" s="75">
        <f t="shared" si="20"/>
        <v>0</v>
      </c>
      <c r="AP34" s="54"/>
      <c r="AQ34" s="53"/>
      <c r="AR34" s="75">
        <v>0</v>
      </c>
      <c r="AS34" s="75">
        <v>0</v>
      </c>
      <c r="AT34" s="75">
        <f t="shared" si="21"/>
        <v>0</v>
      </c>
      <c r="AU34" s="75">
        <v>0</v>
      </c>
      <c r="AV34" s="75">
        <v>0</v>
      </c>
      <c r="AW34" s="75">
        <f t="shared" si="22"/>
        <v>0</v>
      </c>
      <c r="AX34" s="54"/>
      <c r="AY34" s="53"/>
      <c r="AZ34" s="75">
        <v>0</v>
      </c>
      <c r="BA34" s="75">
        <v>0</v>
      </c>
      <c r="BB34" s="75">
        <f t="shared" si="23"/>
        <v>0</v>
      </c>
      <c r="BC34" s="75">
        <v>0</v>
      </c>
      <c r="BD34" s="75">
        <v>0</v>
      </c>
      <c r="BE34" s="75">
        <f t="shared" si="24"/>
        <v>0</v>
      </c>
    </row>
    <row r="35" spans="1:57" s="50" customFormat="1" ht="12" customHeight="1">
      <c r="A35" s="53" t="s">
        <v>784</v>
      </c>
      <c r="B35" s="54" t="s">
        <v>901</v>
      </c>
      <c r="C35" s="53" t="s">
        <v>902</v>
      </c>
      <c r="D35" s="75">
        <f t="shared" si="7"/>
        <v>6314</v>
      </c>
      <c r="E35" s="75">
        <f t="shared" si="8"/>
        <v>754403</v>
      </c>
      <c r="F35" s="75">
        <f t="shared" si="9"/>
        <v>760717</v>
      </c>
      <c r="G35" s="75">
        <f t="shared" si="10"/>
        <v>0</v>
      </c>
      <c r="H35" s="75">
        <f t="shared" si="11"/>
        <v>0</v>
      </c>
      <c r="I35" s="75">
        <f t="shared" si="12"/>
        <v>0</v>
      </c>
      <c r="J35" s="54" t="s">
        <v>903</v>
      </c>
      <c r="K35" s="53" t="s">
        <v>904</v>
      </c>
      <c r="L35" s="75">
        <v>0</v>
      </c>
      <c r="M35" s="75">
        <v>527703</v>
      </c>
      <c r="N35" s="75">
        <f t="shared" si="13"/>
        <v>527703</v>
      </c>
      <c r="O35" s="75">
        <v>0</v>
      </c>
      <c r="P35" s="75">
        <v>0</v>
      </c>
      <c r="Q35" s="75">
        <f t="shared" si="14"/>
        <v>0</v>
      </c>
      <c r="R35" s="54" t="s">
        <v>899</v>
      </c>
      <c r="S35" s="53" t="s">
        <v>900</v>
      </c>
      <c r="T35" s="75">
        <v>6314</v>
      </c>
      <c r="U35" s="75">
        <v>226700</v>
      </c>
      <c r="V35" s="75">
        <f t="shared" si="15"/>
        <v>233014</v>
      </c>
      <c r="W35" s="75">
        <v>0</v>
      </c>
      <c r="X35" s="75">
        <v>0</v>
      </c>
      <c r="Y35" s="75">
        <f t="shared" si="16"/>
        <v>0</v>
      </c>
      <c r="Z35" s="54"/>
      <c r="AA35" s="53"/>
      <c r="AB35" s="75">
        <v>0</v>
      </c>
      <c r="AC35" s="75">
        <v>0</v>
      </c>
      <c r="AD35" s="75">
        <f t="shared" si="17"/>
        <v>0</v>
      </c>
      <c r="AE35" s="75">
        <v>0</v>
      </c>
      <c r="AF35" s="75">
        <v>0</v>
      </c>
      <c r="AG35" s="75">
        <f t="shared" si="18"/>
        <v>0</v>
      </c>
      <c r="AH35" s="54"/>
      <c r="AI35" s="53"/>
      <c r="AJ35" s="75">
        <v>0</v>
      </c>
      <c r="AK35" s="75">
        <v>0</v>
      </c>
      <c r="AL35" s="75">
        <f t="shared" si="19"/>
        <v>0</v>
      </c>
      <c r="AM35" s="75">
        <v>0</v>
      </c>
      <c r="AN35" s="75">
        <v>0</v>
      </c>
      <c r="AO35" s="75">
        <f t="shared" si="20"/>
        <v>0</v>
      </c>
      <c r="AP35" s="54"/>
      <c r="AQ35" s="53"/>
      <c r="AR35" s="75">
        <v>0</v>
      </c>
      <c r="AS35" s="75">
        <v>0</v>
      </c>
      <c r="AT35" s="75">
        <f t="shared" si="21"/>
        <v>0</v>
      </c>
      <c r="AU35" s="75">
        <v>0</v>
      </c>
      <c r="AV35" s="75">
        <v>0</v>
      </c>
      <c r="AW35" s="75">
        <f t="shared" si="22"/>
        <v>0</v>
      </c>
      <c r="AX35" s="54"/>
      <c r="AY35" s="53"/>
      <c r="AZ35" s="75">
        <v>0</v>
      </c>
      <c r="BA35" s="75">
        <v>0</v>
      </c>
      <c r="BB35" s="75">
        <f t="shared" si="23"/>
        <v>0</v>
      </c>
      <c r="BC35" s="75">
        <v>0</v>
      </c>
      <c r="BD35" s="75">
        <v>0</v>
      </c>
      <c r="BE35" s="75">
        <f t="shared" si="24"/>
        <v>0</v>
      </c>
    </row>
    <row r="36" spans="1:57" s="50" customFormat="1" ht="12" customHeight="1">
      <c r="A36" s="53" t="s">
        <v>784</v>
      </c>
      <c r="B36" s="54" t="s">
        <v>905</v>
      </c>
      <c r="C36" s="53" t="s">
        <v>906</v>
      </c>
      <c r="D36" s="75">
        <f t="shared" si="7"/>
        <v>6418</v>
      </c>
      <c r="E36" s="75">
        <f t="shared" si="8"/>
        <v>1263955</v>
      </c>
      <c r="F36" s="75">
        <f t="shared" si="9"/>
        <v>1270373</v>
      </c>
      <c r="G36" s="75">
        <f t="shared" si="10"/>
        <v>0</v>
      </c>
      <c r="H36" s="75">
        <f t="shared" si="11"/>
        <v>0</v>
      </c>
      <c r="I36" s="75">
        <f t="shared" si="12"/>
        <v>0</v>
      </c>
      <c r="J36" s="54" t="s">
        <v>907</v>
      </c>
      <c r="K36" s="53" t="s">
        <v>908</v>
      </c>
      <c r="L36" s="75">
        <v>6418</v>
      </c>
      <c r="M36" s="75">
        <v>238855</v>
      </c>
      <c r="N36" s="75">
        <f t="shared" si="13"/>
        <v>245273</v>
      </c>
      <c r="O36" s="75">
        <v>0</v>
      </c>
      <c r="P36" s="75">
        <v>0</v>
      </c>
      <c r="Q36" s="75">
        <f t="shared" si="14"/>
        <v>0</v>
      </c>
      <c r="R36" s="54" t="s">
        <v>909</v>
      </c>
      <c r="S36" s="53" t="s">
        <v>910</v>
      </c>
      <c r="T36" s="75">
        <v>0</v>
      </c>
      <c r="U36" s="75">
        <v>1025100</v>
      </c>
      <c r="V36" s="75">
        <f t="shared" si="15"/>
        <v>1025100</v>
      </c>
      <c r="W36" s="75">
        <v>0</v>
      </c>
      <c r="X36" s="75">
        <v>0</v>
      </c>
      <c r="Y36" s="75">
        <f t="shared" si="16"/>
        <v>0</v>
      </c>
      <c r="Z36" s="54"/>
      <c r="AA36" s="53"/>
      <c r="AB36" s="75">
        <v>0</v>
      </c>
      <c r="AC36" s="75">
        <v>0</v>
      </c>
      <c r="AD36" s="75">
        <f t="shared" si="17"/>
        <v>0</v>
      </c>
      <c r="AE36" s="75">
        <v>0</v>
      </c>
      <c r="AF36" s="75">
        <v>0</v>
      </c>
      <c r="AG36" s="75">
        <f t="shared" si="18"/>
        <v>0</v>
      </c>
      <c r="AH36" s="54"/>
      <c r="AI36" s="53"/>
      <c r="AJ36" s="75">
        <v>0</v>
      </c>
      <c r="AK36" s="75">
        <v>0</v>
      </c>
      <c r="AL36" s="75">
        <f t="shared" si="19"/>
        <v>0</v>
      </c>
      <c r="AM36" s="75">
        <v>0</v>
      </c>
      <c r="AN36" s="75">
        <v>0</v>
      </c>
      <c r="AO36" s="75">
        <f t="shared" si="20"/>
        <v>0</v>
      </c>
      <c r="AP36" s="54"/>
      <c r="AQ36" s="53"/>
      <c r="AR36" s="75">
        <v>0</v>
      </c>
      <c r="AS36" s="75">
        <v>0</v>
      </c>
      <c r="AT36" s="75">
        <f t="shared" si="21"/>
        <v>0</v>
      </c>
      <c r="AU36" s="75">
        <v>0</v>
      </c>
      <c r="AV36" s="75">
        <v>0</v>
      </c>
      <c r="AW36" s="75">
        <f t="shared" si="22"/>
        <v>0</v>
      </c>
      <c r="AX36" s="54"/>
      <c r="AY36" s="53"/>
      <c r="AZ36" s="75">
        <v>0</v>
      </c>
      <c r="BA36" s="75">
        <v>0</v>
      </c>
      <c r="BB36" s="75">
        <f t="shared" si="23"/>
        <v>0</v>
      </c>
      <c r="BC36" s="75">
        <v>0</v>
      </c>
      <c r="BD36" s="75">
        <v>0</v>
      </c>
      <c r="BE36" s="75">
        <f t="shared" si="24"/>
        <v>0</v>
      </c>
    </row>
    <row r="37" spans="1:57" s="50" customFormat="1" ht="12" customHeight="1">
      <c r="A37" s="53" t="s">
        <v>783</v>
      </c>
      <c r="B37" s="54" t="s">
        <v>911</v>
      </c>
      <c r="C37" s="53" t="s">
        <v>912</v>
      </c>
      <c r="D37" s="75">
        <f t="shared" si="7"/>
        <v>5025</v>
      </c>
      <c r="E37" s="75">
        <f t="shared" si="8"/>
        <v>181429</v>
      </c>
      <c r="F37" s="75">
        <f t="shared" si="9"/>
        <v>186454</v>
      </c>
      <c r="G37" s="75">
        <f t="shared" si="10"/>
        <v>0</v>
      </c>
      <c r="H37" s="75">
        <f t="shared" si="11"/>
        <v>0</v>
      </c>
      <c r="I37" s="75">
        <f t="shared" si="12"/>
        <v>0</v>
      </c>
      <c r="J37" s="54" t="s">
        <v>913</v>
      </c>
      <c r="K37" s="141" t="s">
        <v>914</v>
      </c>
      <c r="L37" s="75">
        <v>5025</v>
      </c>
      <c r="M37" s="75">
        <v>181429</v>
      </c>
      <c r="N37" s="75">
        <f t="shared" si="13"/>
        <v>186454</v>
      </c>
      <c r="O37" s="75">
        <v>0</v>
      </c>
      <c r="P37" s="75">
        <v>0</v>
      </c>
      <c r="Q37" s="75">
        <f t="shared" si="14"/>
        <v>0</v>
      </c>
      <c r="R37" s="54"/>
      <c r="S37" s="53"/>
      <c r="T37" s="75">
        <v>0</v>
      </c>
      <c r="U37" s="75">
        <v>0</v>
      </c>
      <c r="V37" s="75">
        <f t="shared" si="15"/>
        <v>0</v>
      </c>
      <c r="W37" s="75">
        <v>0</v>
      </c>
      <c r="X37" s="75">
        <v>0</v>
      </c>
      <c r="Y37" s="75">
        <f t="shared" si="16"/>
        <v>0</v>
      </c>
      <c r="Z37" s="54"/>
      <c r="AA37" s="53"/>
      <c r="AB37" s="75">
        <v>0</v>
      </c>
      <c r="AC37" s="75">
        <v>0</v>
      </c>
      <c r="AD37" s="75">
        <f t="shared" si="17"/>
        <v>0</v>
      </c>
      <c r="AE37" s="75">
        <v>0</v>
      </c>
      <c r="AF37" s="75">
        <v>0</v>
      </c>
      <c r="AG37" s="75">
        <f t="shared" si="18"/>
        <v>0</v>
      </c>
      <c r="AH37" s="54"/>
      <c r="AI37" s="53"/>
      <c r="AJ37" s="75">
        <v>0</v>
      </c>
      <c r="AK37" s="75">
        <v>0</v>
      </c>
      <c r="AL37" s="75">
        <f t="shared" si="19"/>
        <v>0</v>
      </c>
      <c r="AM37" s="75">
        <v>0</v>
      </c>
      <c r="AN37" s="75">
        <v>0</v>
      </c>
      <c r="AO37" s="75">
        <f t="shared" si="20"/>
        <v>0</v>
      </c>
      <c r="AP37" s="54"/>
      <c r="AQ37" s="53"/>
      <c r="AR37" s="75">
        <v>0</v>
      </c>
      <c r="AS37" s="75">
        <v>0</v>
      </c>
      <c r="AT37" s="75">
        <f t="shared" si="21"/>
        <v>0</v>
      </c>
      <c r="AU37" s="75">
        <v>0</v>
      </c>
      <c r="AV37" s="75">
        <v>0</v>
      </c>
      <c r="AW37" s="75">
        <f t="shared" si="22"/>
        <v>0</v>
      </c>
      <c r="AX37" s="54"/>
      <c r="AY37" s="53"/>
      <c r="AZ37" s="75">
        <v>0</v>
      </c>
      <c r="BA37" s="75">
        <v>0</v>
      </c>
      <c r="BB37" s="75">
        <f t="shared" si="23"/>
        <v>0</v>
      </c>
      <c r="BC37" s="75">
        <v>0</v>
      </c>
      <c r="BD37" s="75">
        <v>0</v>
      </c>
      <c r="BE37" s="75">
        <f t="shared" si="24"/>
        <v>0</v>
      </c>
    </row>
    <row r="38" spans="1:57" s="50" customFormat="1" ht="12" customHeight="1">
      <c r="A38" s="53" t="s">
        <v>915</v>
      </c>
      <c r="B38" s="54" t="s">
        <v>916</v>
      </c>
      <c r="C38" s="53" t="s">
        <v>917</v>
      </c>
      <c r="D38" s="75">
        <f t="shared" si="7"/>
        <v>65335</v>
      </c>
      <c r="E38" s="75">
        <f t="shared" si="8"/>
        <v>529086</v>
      </c>
      <c r="F38" s="75">
        <f t="shared" si="9"/>
        <v>594421</v>
      </c>
      <c r="G38" s="75">
        <f t="shared" si="10"/>
        <v>0</v>
      </c>
      <c r="H38" s="75">
        <f t="shared" si="11"/>
        <v>0</v>
      </c>
      <c r="I38" s="75">
        <f t="shared" si="12"/>
        <v>0</v>
      </c>
      <c r="J38" s="54" t="s">
        <v>918</v>
      </c>
      <c r="K38" s="53" t="s">
        <v>919</v>
      </c>
      <c r="L38" s="75">
        <v>57802</v>
      </c>
      <c r="M38" s="75">
        <v>255152</v>
      </c>
      <c r="N38" s="75">
        <f t="shared" si="13"/>
        <v>312954</v>
      </c>
      <c r="O38" s="75">
        <v>0</v>
      </c>
      <c r="P38" s="75">
        <v>0</v>
      </c>
      <c r="Q38" s="75">
        <f t="shared" si="14"/>
        <v>0</v>
      </c>
      <c r="R38" s="54" t="s">
        <v>920</v>
      </c>
      <c r="S38" s="53" t="s">
        <v>921</v>
      </c>
      <c r="T38" s="75">
        <v>7533</v>
      </c>
      <c r="U38" s="75">
        <v>273934</v>
      </c>
      <c r="V38" s="75">
        <f t="shared" si="15"/>
        <v>281467</v>
      </c>
      <c r="W38" s="75">
        <v>0</v>
      </c>
      <c r="X38" s="75">
        <v>0</v>
      </c>
      <c r="Y38" s="75">
        <f t="shared" si="16"/>
        <v>0</v>
      </c>
      <c r="Z38" s="54"/>
      <c r="AA38" s="53"/>
      <c r="AB38" s="75">
        <v>0</v>
      </c>
      <c r="AC38" s="75">
        <v>0</v>
      </c>
      <c r="AD38" s="75">
        <f t="shared" si="17"/>
        <v>0</v>
      </c>
      <c r="AE38" s="75">
        <v>0</v>
      </c>
      <c r="AF38" s="75">
        <v>0</v>
      </c>
      <c r="AG38" s="75">
        <f t="shared" si="18"/>
        <v>0</v>
      </c>
      <c r="AH38" s="54"/>
      <c r="AI38" s="53"/>
      <c r="AJ38" s="75">
        <v>0</v>
      </c>
      <c r="AK38" s="75">
        <v>0</v>
      </c>
      <c r="AL38" s="75">
        <f t="shared" si="19"/>
        <v>0</v>
      </c>
      <c r="AM38" s="75">
        <v>0</v>
      </c>
      <c r="AN38" s="75">
        <v>0</v>
      </c>
      <c r="AO38" s="75">
        <f t="shared" si="20"/>
        <v>0</v>
      </c>
      <c r="AP38" s="54"/>
      <c r="AQ38" s="53"/>
      <c r="AR38" s="75">
        <v>0</v>
      </c>
      <c r="AS38" s="75">
        <v>0</v>
      </c>
      <c r="AT38" s="75">
        <f t="shared" si="21"/>
        <v>0</v>
      </c>
      <c r="AU38" s="75">
        <v>0</v>
      </c>
      <c r="AV38" s="75">
        <v>0</v>
      </c>
      <c r="AW38" s="75">
        <f t="shared" si="22"/>
        <v>0</v>
      </c>
      <c r="AX38" s="54"/>
      <c r="AY38" s="53"/>
      <c r="AZ38" s="75">
        <v>0</v>
      </c>
      <c r="BA38" s="75">
        <v>0</v>
      </c>
      <c r="BB38" s="75">
        <f t="shared" si="23"/>
        <v>0</v>
      </c>
      <c r="BC38" s="75">
        <v>0</v>
      </c>
      <c r="BD38" s="75">
        <v>0</v>
      </c>
      <c r="BE38" s="75">
        <f t="shared" si="24"/>
        <v>0</v>
      </c>
    </row>
    <row r="39" spans="1:57" s="50" customFormat="1" ht="12" customHeight="1">
      <c r="A39" s="53" t="s">
        <v>825</v>
      </c>
      <c r="B39" s="54" t="s">
        <v>922</v>
      </c>
      <c r="C39" s="53" t="s">
        <v>923</v>
      </c>
      <c r="D39" s="75">
        <f t="shared" si="7"/>
        <v>15533</v>
      </c>
      <c r="E39" s="75">
        <f t="shared" si="8"/>
        <v>595367</v>
      </c>
      <c r="F39" s="75">
        <f t="shared" si="9"/>
        <v>610900</v>
      </c>
      <c r="G39" s="75">
        <f t="shared" si="10"/>
        <v>0</v>
      </c>
      <c r="H39" s="75">
        <f t="shared" si="11"/>
        <v>0</v>
      </c>
      <c r="I39" s="75">
        <f t="shared" si="12"/>
        <v>0</v>
      </c>
      <c r="J39" s="54" t="s">
        <v>924</v>
      </c>
      <c r="K39" s="53" t="s">
        <v>925</v>
      </c>
      <c r="L39" s="75">
        <v>15533</v>
      </c>
      <c r="M39" s="75">
        <v>558076</v>
      </c>
      <c r="N39" s="75">
        <f t="shared" si="13"/>
        <v>573609</v>
      </c>
      <c r="O39" s="75">
        <v>0</v>
      </c>
      <c r="P39" s="75">
        <v>0</v>
      </c>
      <c r="Q39" s="75">
        <f t="shared" si="14"/>
        <v>0</v>
      </c>
      <c r="R39" s="54" t="s">
        <v>926</v>
      </c>
      <c r="S39" s="53" t="s">
        <v>927</v>
      </c>
      <c r="T39" s="75">
        <v>0</v>
      </c>
      <c r="U39" s="75">
        <v>37291</v>
      </c>
      <c r="V39" s="75">
        <f t="shared" si="15"/>
        <v>37291</v>
      </c>
      <c r="W39" s="75">
        <v>0</v>
      </c>
      <c r="X39" s="75">
        <v>0</v>
      </c>
      <c r="Y39" s="75">
        <f t="shared" si="16"/>
        <v>0</v>
      </c>
      <c r="Z39" s="54"/>
      <c r="AA39" s="53"/>
      <c r="AB39" s="75">
        <v>0</v>
      </c>
      <c r="AC39" s="75">
        <v>0</v>
      </c>
      <c r="AD39" s="75">
        <f t="shared" si="17"/>
        <v>0</v>
      </c>
      <c r="AE39" s="75">
        <v>0</v>
      </c>
      <c r="AF39" s="75">
        <v>0</v>
      </c>
      <c r="AG39" s="75">
        <f t="shared" si="18"/>
        <v>0</v>
      </c>
      <c r="AH39" s="54"/>
      <c r="AI39" s="53"/>
      <c r="AJ39" s="75">
        <v>0</v>
      </c>
      <c r="AK39" s="75">
        <v>0</v>
      </c>
      <c r="AL39" s="75">
        <f t="shared" si="19"/>
        <v>0</v>
      </c>
      <c r="AM39" s="75">
        <v>0</v>
      </c>
      <c r="AN39" s="75">
        <v>0</v>
      </c>
      <c r="AO39" s="75">
        <f t="shared" si="20"/>
        <v>0</v>
      </c>
      <c r="AP39" s="54"/>
      <c r="AQ39" s="53"/>
      <c r="AR39" s="75">
        <v>0</v>
      </c>
      <c r="AS39" s="75">
        <v>0</v>
      </c>
      <c r="AT39" s="75">
        <f t="shared" si="21"/>
        <v>0</v>
      </c>
      <c r="AU39" s="75">
        <v>0</v>
      </c>
      <c r="AV39" s="75">
        <v>0</v>
      </c>
      <c r="AW39" s="75">
        <f t="shared" si="22"/>
        <v>0</v>
      </c>
      <c r="AX39" s="54"/>
      <c r="AY39" s="53"/>
      <c r="AZ39" s="75">
        <v>0</v>
      </c>
      <c r="BA39" s="75">
        <v>0</v>
      </c>
      <c r="BB39" s="75">
        <f t="shared" si="23"/>
        <v>0</v>
      </c>
      <c r="BC39" s="75">
        <v>0</v>
      </c>
      <c r="BD39" s="75">
        <v>0</v>
      </c>
      <c r="BE39" s="75">
        <f t="shared" si="24"/>
        <v>0</v>
      </c>
    </row>
    <row r="40" spans="1:57" s="50" customFormat="1" ht="12" customHeight="1">
      <c r="A40" s="53" t="s">
        <v>928</v>
      </c>
      <c r="B40" s="54" t="s">
        <v>929</v>
      </c>
      <c r="C40" s="53" t="s">
        <v>930</v>
      </c>
      <c r="D40" s="75">
        <f aca="true" t="shared" si="25" ref="D40:D69">SUM(L40,T40,AB40,AJ40,AR40,AZ40)</f>
        <v>4531</v>
      </c>
      <c r="E40" s="75">
        <f aca="true" t="shared" si="26" ref="E40:E69">SUM(M40,U40,AC40,AK40,AS40,BA40)</f>
        <v>164977</v>
      </c>
      <c r="F40" s="75">
        <f aca="true" t="shared" si="27" ref="F40:F69">SUM(D40:E40)</f>
        <v>169508</v>
      </c>
      <c r="G40" s="75">
        <f aca="true" t="shared" si="28" ref="G40:G69">SUM(O40,W40,AE40,AM40,AU40,BC40)</f>
        <v>0</v>
      </c>
      <c r="H40" s="75">
        <f aca="true" t="shared" si="29" ref="H40:H69">SUM(P40,X40,AF40,AN40,AV40,BD40)</f>
        <v>6833</v>
      </c>
      <c r="I40" s="75">
        <f aca="true" t="shared" si="30" ref="I40:I69">SUM(G40:H40)</f>
        <v>6833</v>
      </c>
      <c r="J40" s="54" t="s">
        <v>931</v>
      </c>
      <c r="K40" s="53" t="s">
        <v>932</v>
      </c>
      <c r="L40" s="75">
        <v>0</v>
      </c>
      <c r="M40" s="75">
        <v>0</v>
      </c>
      <c r="N40" s="75">
        <f aca="true" t="shared" si="31" ref="N40:N69">SUM(L40,+M40)</f>
        <v>0</v>
      </c>
      <c r="O40" s="75">
        <v>0</v>
      </c>
      <c r="P40" s="75">
        <v>6833</v>
      </c>
      <c r="Q40" s="75">
        <f aca="true" t="shared" si="32" ref="Q40:Q69">SUM(O40,+P40)</f>
        <v>6833</v>
      </c>
      <c r="R40" s="54" t="s">
        <v>933</v>
      </c>
      <c r="S40" s="53" t="s">
        <v>934</v>
      </c>
      <c r="T40" s="75">
        <v>4531</v>
      </c>
      <c r="U40" s="75">
        <v>164977</v>
      </c>
      <c r="V40" s="75">
        <f aca="true" t="shared" si="33" ref="V40:V69">+SUM(T40,U40)</f>
        <v>169508</v>
      </c>
      <c r="W40" s="75">
        <v>0</v>
      </c>
      <c r="X40" s="75">
        <v>0</v>
      </c>
      <c r="Y40" s="75">
        <f aca="true" t="shared" si="34" ref="Y40:Y69">+SUM(W40,X40)</f>
        <v>0</v>
      </c>
      <c r="Z40" s="54"/>
      <c r="AA40" s="53"/>
      <c r="AB40" s="75">
        <v>0</v>
      </c>
      <c r="AC40" s="75">
        <v>0</v>
      </c>
      <c r="AD40" s="75">
        <f aca="true" t="shared" si="35" ref="AD40:AD69">+SUM(AB40,AC40)</f>
        <v>0</v>
      </c>
      <c r="AE40" s="75">
        <v>0</v>
      </c>
      <c r="AF40" s="75">
        <v>0</v>
      </c>
      <c r="AG40" s="75">
        <f aca="true" t="shared" si="36" ref="AG40:AG69">SUM(AE40,+AF40)</f>
        <v>0</v>
      </c>
      <c r="AH40" s="54"/>
      <c r="AI40" s="53"/>
      <c r="AJ40" s="75">
        <v>0</v>
      </c>
      <c r="AK40" s="75">
        <v>0</v>
      </c>
      <c r="AL40" s="75">
        <f aca="true" t="shared" si="37" ref="AL40:AL69">SUM(AJ40,+AK40)</f>
        <v>0</v>
      </c>
      <c r="AM40" s="75">
        <v>0</v>
      </c>
      <c r="AN40" s="75">
        <v>0</v>
      </c>
      <c r="AO40" s="75">
        <f aca="true" t="shared" si="38" ref="AO40:AO69">SUM(AM40,+AN40)</f>
        <v>0</v>
      </c>
      <c r="AP40" s="54"/>
      <c r="AQ40" s="53"/>
      <c r="AR40" s="75">
        <v>0</v>
      </c>
      <c r="AS40" s="75">
        <v>0</v>
      </c>
      <c r="AT40" s="75">
        <f aca="true" t="shared" si="39" ref="AT40:AT69">SUM(AR40,+AS40)</f>
        <v>0</v>
      </c>
      <c r="AU40" s="75">
        <v>0</v>
      </c>
      <c r="AV40" s="75">
        <v>0</v>
      </c>
      <c r="AW40" s="75">
        <f aca="true" t="shared" si="40" ref="AW40:AW69">SUM(AU40,+AV40)</f>
        <v>0</v>
      </c>
      <c r="AX40" s="54"/>
      <c r="AY40" s="53"/>
      <c r="AZ40" s="75">
        <v>0</v>
      </c>
      <c r="BA40" s="75">
        <v>0</v>
      </c>
      <c r="BB40" s="75">
        <f aca="true" t="shared" si="41" ref="BB40:BB69">SUM(AZ40,BA40)</f>
        <v>0</v>
      </c>
      <c r="BC40" s="75">
        <v>0</v>
      </c>
      <c r="BD40" s="75">
        <v>0</v>
      </c>
      <c r="BE40" s="75">
        <f aca="true" t="shared" si="42" ref="BE40:BE69">SUM(BC40,+BD40)</f>
        <v>0</v>
      </c>
    </row>
    <row r="41" spans="1:57" s="50" customFormat="1" ht="12" customHeight="1">
      <c r="A41" s="53" t="s">
        <v>935</v>
      </c>
      <c r="B41" s="54" t="s">
        <v>936</v>
      </c>
      <c r="C41" s="53" t="s">
        <v>937</v>
      </c>
      <c r="D41" s="75">
        <f t="shared" si="25"/>
        <v>8210</v>
      </c>
      <c r="E41" s="75">
        <f t="shared" si="26"/>
        <v>1036308</v>
      </c>
      <c r="F41" s="75">
        <f t="shared" si="27"/>
        <v>1044518</v>
      </c>
      <c r="G41" s="75">
        <f t="shared" si="28"/>
        <v>0</v>
      </c>
      <c r="H41" s="75">
        <f t="shared" si="29"/>
        <v>39190</v>
      </c>
      <c r="I41" s="75">
        <f t="shared" si="30"/>
        <v>39190</v>
      </c>
      <c r="J41" s="54" t="s">
        <v>938</v>
      </c>
      <c r="K41" s="53" t="s">
        <v>939</v>
      </c>
      <c r="L41" s="75">
        <v>0</v>
      </c>
      <c r="M41" s="75">
        <v>742586</v>
      </c>
      <c r="N41" s="75">
        <f t="shared" si="31"/>
        <v>742586</v>
      </c>
      <c r="O41" s="75">
        <v>0</v>
      </c>
      <c r="P41" s="75">
        <v>0</v>
      </c>
      <c r="Q41" s="75">
        <f t="shared" si="32"/>
        <v>0</v>
      </c>
      <c r="R41" s="54" t="s">
        <v>940</v>
      </c>
      <c r="S41" s="53" t="s">
        <v>941</v>
      </c>
      <c r="T41" s="75">
        <v>8210</v>
      </c>
      <c r="U41" s="75">
        <v>293722</v>
      </c>
      <c r="V41" s="75">
        <f t="shared" si="33"/>
        <v>301932</v>
      </c>
      <c r="W41" s="75">
        <v>0</v>
      </c>
      <c r="X41" s="75">
        <v>0</v>
      </c>
      <c r="Y41" s="75">
        <f t="shared" si="34"/>
        <v>0</v>
      </c>
      <c r="Z41" s="54" t="s">
        <v>942</v>
      </c>
      <c r="AA41" s="53" t="s">
        <v>943</v>
      </c>
      <c r="AB41" s="75">
        <v>0</v>
      </c>
      <c r="AC41" s="75">
        <v>0</v>
      </c>
      <c r="AD41" s="75">
        <f t="shared" si="35"/>
        <v>0</v>
      </c>
      <c r="AE41" s="75">
        <v>0</v>
      </c>
      <c r="AF41" s="75">
        <v>39190</v>
      </c>
      <c r="AG41" s="75">
        <f t="shared" si="36"/>
        <v>39190</v>
      </c>
      <c r="AH41" s="54"/>
      <c r="AI41" s="53"/>
      <c r="AJ41" s="75">
        <v>0</v>
      </c>
      <c r="AK41" s="75">
        <v>0</v>
      </c>
      <c r="AL41" s="75">
        <f t="shared" si="37"/>
        <v>0</v>
      </c>
      <c r="AM41" s="75">
        <v>0</v>
      </c>
      <c r="AN41" s="75">
        <v>0</v>
      </c>
      <c r="AO41" s="75">
        <f t="shared" si="38"/>
        <v>0</v>
      </c>
      <c r="AP41" s="54"/>
      <c r="AQ41" s="53"/>
      <c r="AR41" s="75">
        <v>0</v>
      </c>
      <c r="AS41" s="75">
        <v>0</v>
      </c>
      <c r="AT41" s="75">
        <f t="shared" si="39"/>
        <v>0</v>
      </c>
      <c r="AU41" s="75">
        <v>0</v>
      </c>
      <c r="AV41" s="75">
        <v>0</v>
      </c>
      <c r="AW41" s="75">
        <f t="shared" si="40"/>
        <v>0</v>
      </c>
      <c r="AX41" s="54"/>
      <c r="AY41" s="53"/>
      <c r="AZ41" s="75">
        <v>0</v>
      </c>
      <c r="BA41" s="75">
        <v>0</v>
      </c>
      <c r="BB41" s="75">
        <f t="shared" si="41"/>
        <v>0</v>
      </c>
      <c r="BC41" s="75">
        <v>0</v>
      </c>
      <c r="BD41" s="75">
        <v>0</v>
      </c>
      <c r="BE41" s="75">
        <f t="shared" si="42"/>
        <v>0</v>
      </c>
    </row>
    <row r="42" spans="1:57" s="50" customFormat="1" ht="12" customHeight="1">
      <c r="A42" s="53" t="s">
        <v>944</v>
      </c>
      <c r="B42" s="54" t="s">
        <v>945</v>
      </c>
      <c r="C42" s="53" t="s">
        <v>946</v>
      </c>
      <c r="D42" s="75">
        <f t="shared" si="25"/>
        <v>7769</v>
      </c>
      <c r="E42" s="75">
        <f t="shared" si="26"/>
        <v>278443</v>
      </c>
      <c r="F42" s="75">
        <f t="shared" si="27"/>
        <v>286212</v>
      </c>
      <c r="G42" s="75">
        <f t="shared" si="28"/>
        <v>0</v>
      </c>
      <c r="H42" s="75">
        <f t="shared" si="29"/>
        <v>0</v>
      </c>
      <c r="I42" s="75">
        <f t="shared" si="30"/>
        <v>0</v>
      </c>
      <c r="J42" s="54"/>
      <c r="K42" s="53" t="s">
        <v>947</v>
      </c>
      <c r="L42" s="75">
        <v>7769</v>
      </c>
      <c r="M42" s="75">
        <v>278443</v>
      </c>
      <c r="N42" s="75">
        <f t="shared" si="31"/>
        <v>286212</v>
      </c>
      <c r="O42" s="75">
        <v>0</v>
      </c>
      <c r="P42" s="75">
        <v>0</v>
      </c>
      <c r="Q42" s="75">
        <f t="shared" si="32"/>
        <v>0</v>
      </c>
      <c r="R42" s="54"/>
      <c r="S42" s="53"/>
      <c r="T42" s="75">
        <v>0</v>
      </c>
      <c r="U42" s="75">
        <v>0</v>
      </c>
      <c r="V42" s="75">
        <f t="shared" si="33"/>
        <v>0</v>
      </c>
      <c r="W42" s="75">
        <v>0</v>
      </c>
      <c r="X42" s="75">
        <v>0</v>
      </c>
      <c r="Y42" s="75">
        <f t="shared" si="34"/>
        <v>0</v>
      </c>
      <c r="Z42" s="54"/>
      <c r="AA42" s="53"/>
      <c r="AB42" s="75">
        <v>0</v>
      </c>
      <c r="AC42" s="75">
        <v>0</v>
      </c>
      <c r="AD42" s="75">
        <f t="shared" si="35"/>
        <v>0</v>
      </c>
      <c r="AE42" s="75">
        <v>0</v>
      </c>
      <c r="AF42" s="75">
        <v>0</v>
      </c>
      <c r="AG42" s="75">
        <f t="shared" si="36"/>
        <v>0</v>
      </c>
      <c r="AH42" s="54"/>
      <c r="AI42" s="53"/>
      <c r="AJ42" s="75">
        <v>0</v>
      </c>
      <c r="AK42" s="75">
        <v>0</v>
      </c>
      <c r="AL42" s="75">
        <f t="shared" si="37"/>
        <v>0</v>
      </c>
      <c r="AM42" s="75">
        <v>0</v>
      </c>
      <c r="AN42" s="75">
        <v>0</v>
      </c>
      <c r="AO42" s="75">
        <f t="shared" si="38"/>
        <v>0</v>
      </c>
      <c r="AP42" s="54"/>
      <c r="AQ42" s="53"/>
      <c r="AR42" s="75">
        <v>0</v>
      </c>
      <c r="AS42" s="75">
        <v>0</v>
      </c>
      <c r="AT42" s="75">
        <f t="shared" si="39"/>
        <v>0</v>
      </c>
      <c r="AU42" s="75">
        <v>0</v>
      </c>
      <c r="AV42" s="75">
        <v>0</v>
      </c>
      <c r="AW42" s="75">
        <f t="shared" si="40"/>
        <v>0</v>
      </c>
      <c r="AX42" s="54"/>
      <c r="AY42" s="53"/>
      <c r="AZ42" s="75">
        <v>0</v>
      </c>
      <c r="BA42" s="75">
        <v>0</v>
      </c>
      <c r="BB42" s="75">
        <f t="shared" si="41"/>
        <v>0</v>
      </c>
      <c r="BC42" s="75">
        <v>0</v>
      </c>
      <c r="BD42" s="75">
        <v>0</v>
      </c>
      <c r="BE42" s="75">
        <f t="shared" si="42"/>
        <v>0</v>
      </c>
    </row>
    <row r="43" spans="1:57" s="50" customFormat="1" ht="12" customHeight="1">
      <c r="A43" s="53" t="s">
        <v>948</v>
      </c>
      <c r="B43" s="54" t="s">
        <v>949</v>
      </c>
      <c r="C43" s="53" t="s">
        <v>950</v>
      </c>
      <c r="D43" s="75">
        <f t="shared" si="25"/>
        <v>7214</v>
      </c>
      <c r="E43" s="75">
        <f t="shared" si="26"/>
        <v>257924</v>
      </c>
      <c r="F43" s="75">
        <f t="shared" si="27"/>
        <v>265138</v>
      </c>
      <c r="G43" s="75">
        <f t="shared" si="28"/>
        <v>0</v>
      </c>
      <c r="H43" s="75">
        <f t="shared" si="29"/>
        <v>0</v>
      </c>
      <c r="I43" s="75">
        <f t="shared" si="30"/>
        <v>0</v>
      </c>
      <c r="J43" s="54" t="s">
        <v>951</v>
      </c>
      <c r="K43" s="53" t="s">
        <v>952</v>
      </c>
      <c r="L43" s="75">
        <v>7214</v>
      </c>
      <c r="M43" s="75">
        <v>257924</v>
      </c>
      <c r="N43" s="75">
        <f t="shared" si="31"/>
        <v>265138</v>
      </c>
      <c r="O43" s="75">
        <v>0</v>
      </c>
      <c r="P43" s="75">
        <v>0</v>
      </c>
      <c r="Q43" s="75">
        <f t="shared" si="32"/>
        <v>0</v>
      </c>
      <c r="R43" s="54"/>
      <c r="S43" s="53"/>
      <c r="T43" s="75">
        <v>0</v>
      </c>
      <c r="U43" s="75">
        <v>0</v>
      </c>
      <c r="V43" s="75">
        <f t="shared" si="33"/>
        <v>0</v>
      </c>
      <c r="W43" s="75">
        <v>0</v>
      </c>
      <c r="X43" s="75">
        <v>0</v>
      </c>
      <c r="Y43" s="75">
        <f t="shared" si="34"/>
        <v>0</v>
      </c>
      <c r="Z43" s="54"/>
      <c r="AA43" s="53"/>
      <c r="AB43" s="75">
        <v>0</v>
      </c>
      <c r="AC43" s="75">
        <v>0</v>
      </c>
      <c r="AD43" s="75">
        <f t="shared" si="35"/>
        <v>0</v>
      </c>
      <c r="AE43" s="75">
        <v>0</v>
      </c>
      <c r="AF43" s="75">
        <v>0</v>
      </c>
      <c r="AG43" s="75">
        <f t="shared" si="36"/>
        <v>0</v>
      </c>
      <c r="AH43" s="54"/>
      <c r="AI43" s="53"/>
      <c r="AJ43" s="75">
        <v>0</v>
      </c>
      <c r="AK43" s="75">
        <v>0</v>
      </c>
      <c r="AL43" s="75">
        <f t="shared" si="37"/>
        <v>0</v>
      </c>
      <c r="AM43" s="75">
        <v>0</v>
      </c>
      <c r="AN43" s="75">
        <v>0</v>
      </c>
      <c r="AO43" s="75">
        <f t="shared" si="38"/>
        <v>0</v>
      </c>
      <c r="AP43" s="54"/>
      <c r="AQ43" s="53"/>
      <c r="AR43" s="75">
        <v>0</v>
      </c>
      <c r="AS43" s="75">
        <v>0</v>
      </c>
      <c r="AT43" s="75">
        <f t="shared" si="39"/>
        <v>0</v>
      </c>
      <c r="AU43" s="75">
        <v>0</v>
      </c>
      <c r="AV43" s="75">
        <v>0</v>
      </c>
      <c r="AW43" s="75">
        <f t="shared" si="40"/>
        <v>0</v>
      </c>
      <c r="AX43" s="54"/>
      <c r="AY43" s="53"/>
      <c r="AZ43" s="75">
        <v>0</v>
      </c>
      <c r="BA43" s="75">
        <v>0</v>
      </c>
      <c r="BB43" s="75">
        <f t="shared" si="41"/>
        <v>0</v>
      </c>
      <c r="BC43" s="75">
        <v>0</v>
      </c>
      <c r="BD43" s="75">
        <v>0</v>
      </c>
      <c r="BE43" s="75">
        <f t="shared" si="42"/>
        <v>0</v>
      </c>
    </row>
    <row r="44" spans="1:57" s="50" customFormat="1" ht="12" customHeight="1">
      <c r="A44" s="53" t="s">
        <v>839</v>
      </c>
      <c r="B44" s="54" t="s">
        <v>953</v>
      </c>
      <c r="C44" s="53" t="s">
        <v>954</v>
      </c>
      <c r="D44" s="75">
        <f t="shared" si="25"/>
        <v>5112</v>
      </c>
      <c r="E44" s="75">
        <f t="shared" si="26"/>
        <v>184683</v>
      </c>
      <c r="F44" s="75">
        <f t="shared" si="27"/>
        <v>189795</v>
      </c>
      <c r="G44" s="75">
        <f t="shared" si="28"/>
        <v>0</v>
      </c>
      <c r="H44" s="75">
        <f t="shared" si="29"/>
        <v>0</v>
      </c>
      <c r="I44" s="75">
        <f t="shared" si="30"/>
        <v>0</v>
      </c>
      <c r="J44" s="54" t="s">
        <v>955</v>
      </c>
      <c r="K44" s="53" t="s">
        <v>956</v>
      </c>
      <c r="L44" s="75">
        <v>5112</v>
      </c>
      <c r="M44" s="75">
        <v>184683</v>
      </c>
      <c r="N44" s="75">
        <f t="shared" si="31"/>
        <v>189795</v>
      </c>
      <c r="O44" s="75">
        <v>0</v>
      </c>
      <c r="P44" s="75">
        <v>0</v>
      </c>
      <c r="Q44" s="75">
        <f t="shared" si="32"/>
        <v>0</v>
      </c>
      <c r="R44" s="54"/>
      <c r="S44" s="53"/>
      <c r="T44" s="75">
        <v>0</v>
      </c>
      <c r="U44" s="75">
        <v>0</v>
      </c>
      <c r="V44" s="75">
        <f t="shared" si="33"/>
        <v>0</v>
      </c>
      <c r="W44" s="75">
        <v>0</v>
      </c>
      <c r="X44" s="75">
        <v>0</v>
      </c>
      <c r="Y44" s="75">
        <f t="shared" si="34"/>
        <v>0</v>
      </c>
      <c r="Z44" s="54"/>
      <c r="AA44" s="53"/>
      <c r="AB44" s="75">
        <v>0</v>
      </c>
      <c r="AC44" s="75">
        <v>0</v>
      </c>
      <c r="AD44" s="75">
        <f t="shared" si="35"/>
        <v>0</v>
      </c>
      <c r="AE44" s="75">
        <v>0</v>
      </c>
      <c r="AF44" s="75">
        <v>0</v>
      </c>
      <c r="AG44" s="75">
        <f t="shared" si="36"/>
        <v>0</v>
      </c>
      <c r="AH44" s="54"/>
      <c r="AI44" s="53"/>
      <c r="AJ44" s="75">
        <v>0</v>
      </c>
      <c r="AK44" s="75">
        <v>0</v>
      </c>
      <c r="AL44" s="75">
        <f t="shared" si="37"/>
        <v>0</v>
      </c>
      <c r="AM44" s="75">
        <v>0</v>
      </c>
      <c r="AN44" s="75">
        <v>0</v>
      </c>
      <c r="AO44" s="75">
        <f t="shared" si="38"/>
        <v>0</v>
      </c>
      <c r="AP44" s="54"/>
      <c r="AQ44" s="53"/>
      <c r="AR44" s="75">
        <v>0</v>
      </c>
      <c r="AS44" s="75">
        <v>0</v>
      </c>
      <c r="AT44" s="75">
        <f t="shared" si="39"/>
        <v>0</v>
      </c>
      <c r="AU44" s="75">
        <v>0</v>
      </c>
      <c r="AV44" s="75">
        <v>0</v>
      </c>
      <c r="AW44" s="75">
        <f t="shared" si="40"/>
        <v>0</v>
      </c>
      <c r="AX44" s="54"/>
      <c r="AY44" s="53"/>
      <c r="AZ44" s="75">
        <v>0</v>
      </c>
      <c r="BA44" s="75">
        <v>0</v>
      </c>
      <c r="BB44" s="75">
        <f t="shared" si="41"/>
        <v>0</v>
      </c>
      <c r="BC44" s="75">
        <v>0</v>
      </c>
      <c r="BD44" s="75">
        <v>0</v>
      </c>
      <c r="BE44" s="75">
        <f t="shared" si="42"/>
        <v>0</v>
      </c>
    </row>
    <row r="45" spans="1:57" s="50" customFormat="1" ht="12" customHeight="1">
      <c r="A45" s="53" t="s">
        <v>852</v>
      </c>
      <c r="B45" s="54" t="s">
        <v>957</v>
      </c>
      <c r="C45" s="53" t="s">
        <v>958</v>
      </c>
      <c r="D45" s="75">
        <f t="shared" si="25"/>
        <v>2450</v>
      </c>
      <c r="E45" s="75">
        <f t="shared" si="26"/>
        <v>372362</v>
      </c>
      <c r="F45" s="75">
        <f t="shared" si="27"/>
        <v>374812</v>
      </c>
      <c r="G45" s="75">
        <f t="shared" si="28"/>
        <v>0</v>
      </c>
      <c r="H45" s="75">
        <f t="shared" si="29"/>
        <v>0</v>
      </c>
      <c r="I45" s="75">
        <f t="shared" si="30"/>
        <v>0</v>
      </c>
      <c r="J45" s="54" t="s">
        <v>959</v>
      </c>
      <c r="K45" s="53" t="s">
        <v>960</v>
      </c>
      <c r="L45" s="75">
        <v>0</v>
      </c>
      <c r="M45" s="75">
        <v>280328</v>
      </c>
      <c r="N45" s="75">
        <f t="shared" si="31"/>
        <v>280328</v>
      </c>
      <c r="O45" s="75">
        <v>0</v>
      </c>
      <c r="P45" s="75">
        <v>0</v>
      </c>
      <c r="Q45" s="75">
        <f t="shared" si="32"/>
        <v>0</v>
      </c>
      <c r="R45" s="54" t="s">
        <v>955</v>
      </c>
      <c r="S45" s="53" t="s">
        <v>956</v>
      </c>
      <c r="T45" s="75">
        <v>2450</v>
      </c>
      <c r="U45" s="75">
        <v>92034</v>
      </c>
      <c r="V45" s="75">
        <f t="shared" si="33"/>
        <v>94484</v>
      </c>
      <c r="W45" s="75">
        <v>0</v>
      </c>
      <c r="X45" s="75">
        <v>0</v>
      </c>
      <c r="Y45" s="75">
        <f t="shared" si="34"/>
        <v>0</v>
      </c>
      <c r="Z45" s="54"/>
      <c r="AA45" s="53"/>
      <c r="AB45" s="75">
        <v>0</v>
      </c>
      <c r="AC45" s="75">
        <v>0</v>
      </c>
      <c r="AD45" s="75">
        <f t="shared" si="35"/>
        <v>0</v>
      </c>
      <c r="AE45" s="75">
        <v>0</v>
      </c>
      <c r="AF45" s="75">
        <v>0</v>
      </c>
      <c r="AG45" s="75">
        <f t="shared" si="36"/>
        <v>0</v>
      </c>
      <c r="AH45" s="54"/>
      <c r="AI45" s="53"/>
      <c r="AJ45" s="75">
        <v>0</v>
      </c>
      <c r="AK45" s="75">
        <v>0</v>
      </c>
      <c r="AL45" s="75">
        <f t="shared" si="37"/>
        <v>0</v>
      </c>
      <c r="AM45" s="75">
        <v>0</v>
      </c>
      <c r="AN45" s="75">
        <v>0</v>
      </c>
      <c r="AO45" s="75">
        <f t="shared" si="38"/>
        <v>0</v>
      </c>
      <c r="AP45" s="54"/>
      <c r="AQ45" s="53"/>
      <c r="AR45" s="75">
        <v>0</v>
      </c>
      <c r="AS45" s="75">
        <v>0</v>
      </c>
      <c r="AT45" s="75">
        <f t="shared" si="39"/>
        <v>0</v>
      </c>
      <c r="AU45" s="75">
        <v>0</v>
      </c>
      <c r="AV45" s="75">
        <v>0</v>
      </c>
      <c r="AW45" s="75">
        <f t="shared" si="40"/>
        <v>0</v>
      </c>
      <c r="AX45" s="54"/>
      <c r="AY45" s="53"/>
      <c r="AZ45" s="75">
        <v>0</v>
      </c>
      <c r="BA45" s="75">
        <v>0</v>
      </c>
      <c r="BB45" s="75">
        <f t="shared" si="41"/>
        <v>0</v>
      </c>
      <c r="BC45" s="75">
        <v>0</v>
      </c>
      <c r="BD45" s="75">
        <v>0</v>
      </c>
      <c r="BE45" s="75">
        <f t="shared" si="42"/>
        <v>0</v>
      </c>
    </row>
    <row r="46" spans="1:57" s="50" customFormat="1" ht="12" customHeight="1">
      <c r="A46" s="53" t="s">
        <v>852</v>
      </c>
      <c r="B46" s="54" t="s">
        <v>961</v>
      </c>
      <c r="C46" s="53" t="s">
        <v>962</v>
      </c>
      <c r="D46" s="75">
        <f t="shared" si="25"/>
        <v>2626</v>
      </c>
      <c r="E46" s="75">
        <f t="shared" si="26"/>
        <v>321671</v>
      </c>
      <c r="F46" s="75">
        <f t="shared" si="27"/>
        <v>324297</v>
      </c>
      <c r="G46" s="75">
        <f t="shared" si="28"/>
        <v>0</v>
      </c>
      <c r="H46" s="75">
        <f t="shared" si="29"/>
        <v>0</v>
      </c>
      <c r="I46" s="75">
        <f t="shared" si="30"/>
        <v>0</v>
      </c>
      <c r="J46" s="54" t="s">
        <v>963</v>
      </c>
      <c r="K46" s="53" t="s">
        <v>964</v>
      </c>
      <c r="L46" s="75">
        <v>0</v>
      </c>
      <c r="M46" s="75">
        <v>224892</v>
      </c>
      <c r="N46" s="75">
        <f t="shared" si="31"/>
        <v>224892</v>
      </c>
      <c r="O46" s="75">
        <v>0</v>
      </c>
      <c r="P46" s="75">
        <v>0</v>
      </c>
      <c r="Q46" s="75">
        <f t="shared" si="32"/>
        <v>0</v>
      </c>
      <c r="R46" s="54" t="s">
        <v>955</v>
      </c>
      <c r="S46" s="53" t="s">
        <v>956</v>
      </c>
      <c r="T46" s="75">
        <v>2626</v>
      </c>
      <c r="U46" s="75">
        <v>96779</v>
      </c>
      <c r="V46" s="75">
        <f t="shared" si="33"/>
        <v>99405</v>
      </c>
      <c r="W46" s="75">
        <v>0</v>
      </c>
      <c r="X46" s="75">
        <v>0</v>
      </c>
      <c r="Y46" s="75">
        <f t="shared" si="34"/>
        <v>0</v>
      </c>
      <c r="Z46" s="54"/>
      <c r="AA46" s="53"/>
      <c r="AB46" s="75">
        <v>0</v>
      </c>
      <c r="AC46" s="75">
        <v>0</v>
      </c>
      <c r="AD46" s="75">
        <f t="shared" si="35"/>
        <v>0</v>
      </c>
      <c r="AE46" s="75">
        <v>0</v>
      </c>
      <c r="AF46" s="75">
        <v>0</v>
      </c>
      <c r="AG46" s="75">
        <f t="shared" si="36"/>
        <v>0</v>
      </c>
      <c r="AH46" s="54"/>
      <c r="AI46" s="53"/>
      <c r="AJ46" s="75">
        <v>0</v>
      </c>
      <c r="AK46" s="75">
        <v>0</v>
      </c>
      <c r="AL46" s="75">
        <f t="shared" si="37"/>
        <v>0</v>
      </c>
      <c r="AM46" s="75">
        <v>0</v>
      </c>
      <c r="AN46" s="75">
        <v>0</v>
      </c>
      <c r="AO46" s="75">
        <f t="shared" si="38"/>
        <v>0</v>
      </c>
      <c r="AP46" s="54"/>
      <c r="AQ46" s="53"/>
      <c r="AR46" s="75">
        <v>0</v>
      </c>
      <c r="AS46" s="75">
        <v>0</v>
      </c>
      <c r="AT46" s="75">
        <f t="shared" si="39"/>
        <v>0</v>
      </c>
      <c r="AU46" s="75">
        <v>0</v>
      </c>
      <c r="AV46" s="75">
        <v>0</v>
      </c>
      <c r="AW46" s="75">
        <f t="shared" si="40"/>
        <v>0</v>
      </c>
      <c r="AX46" s="54"/>
      <c r="AY46" s="53"/>
      <c r="AZ46" s="75">
        <v>0</v>
      </c>
      <c r="BA46" s="75">
        <v>0</v>
      </c>
      <c r="BB46" s="75">
        <f t="shared" si="41"/>
        <v>0</v>
      </c>
      <c r="BC46" s="75">
        <v>0</v>
      </c>
      <c r="BD46" s="75">
        <v>0</v>
      </c>
      <c r="BE46" s="75">
        <f t="shared" si="42"/>
        <v>0</v>
      </c>
    </row>
    <row r="47" spans="1:57" s="50" customFormat="1" ht="12" customHeight="1">
      <c r="A47" s="53" t="s">
        <v>852</v>
      </c>
      <c r="B47" s="54" t="s">
        <v>965</v>
      </c>
      <c r="C47" s="53" t="s">
        <v>966</v>
      </c>
      <c r="D47" s="75">
        <f t="shared" si="25"/>
        <v>1850</v>
      </c>
      <c r="E47" s="75">
        <f t="shared" si="26"/>
        <v>387635</v>
      </c>
      <c r="F47" s="75">
        <f t="shared" si="27"/>
        <v>389485</v>
      </c>
      <c r="G47" s="75">
        <f t="shared" si="28"/>
        <v>0</v>
      </c>
      <c r="H47" s="75">
        <f t="shared" si="29"/>
        <v>1755</v>
      </c>
      <c r="I47" s="75">
        <f t="shared" si="30"/>
        <v>1755</v>
      </c>
      <c r="J47" s="54" t="s">
        <v>967</v>
      </c>
      <c r="K47" s="53" t="s">
        <v>968</v>
      </c>
      <c r="L47" s="75">
        <v>0</v>
      </c>
      <c r="M47" s="75">
        <v>315536</v>
      </c>
      <c r="N47" s="75">
        <f t="shared" si="31"/>
        <v>315536</v>
      </c>
      <c r="O47" s="75">
        <v>0</v>
      </c>
      <c r="P47" s="75">
        <v>1755</v>
      </c>
      <c r="Q47" s="75">
        <f t="shared" si="32"/>
        <v>1755</v>
      </c>
      <c r="R47" s="54" t="s">
        <v>969</v>
      </c>
      <c r="S47" s="53" t="s">
        <v>970</v>
      </c>
      <c r="T47" s="75">
        <v>1850</v>
      </c>
      <c r="U47" s="75">
        <v>72099</v>
      </c>
      <c r="V47" s="75">
        <f t="shared" si="33"/>
        <v>73949</v>
      </c>
      <c r="W47" s="75">
        <v>0</v>
      </c>
      <c r="X47" s="75">
        <v>0</v>
      </c>
      <c r="Y47" s="75">
        <f t="shared" si="34"/>
        <v>0</v>
      </c>
      <c r="Z47" s="54"/>
      <c r="AA47" s="53"/>
      <c r="AB47" s="75">
        <v>0</v>
      </c>
      <c r="AC47" s="75">
        <v>0</v>
      </c>
      <c r="AD47" s="75">
        <f t="shared" si="35"/>
        <v>0</v>
      </c>
      <c r="AE47" s="75">
        <v>0</v>
      </c>
      <c r="AF47" s="75">
        <v>0</v>
      </c>
      <c r="AG47" s="75">
        <f t="shared" si="36"/>
        <v>0</v>
      </c>
      <c r="AH47" s="54"/>
      <c r="AI47" s="53"/>
      <c r="AJ47" s="75">
        <v>0</v>
      </c>
      <c r="AK47" s="75">
        <v>0</v>
      </c>
      <c r="AL47" s="75">
        <f t="shared" si="37"/>
        <v>0</v>
      </c>
      <c r="AM47" s="75">
        <v>0</v>
      </c>
      <c r="AN47" s="75">
        <v>0</v>
      </c>
      <c r="AO47" s="75">
        <f t="shared" si="38"/>
        <v>0</v>
      </c>
      <c r="AP47" s="54"/>
      <c r="AQ47" s="53"/>
      <c r="AR47" s="75">
        <v>0</v>
      </c>
      <c r="AS47" s="75">
        <v>0</v>
      </c>
      <c r="AT47" s="75">
        <f t="shared" si="39"/>
        <v>0</v>
      </c>
      <c r="AU47" s="75">
        <v>0</v>
      </c>
      <c r="AV47" s="75">
        <v>0</v>
      </c>
      <c r="AW47" s="75">
        <f t="shared" si="40"/>
        <v>0</v>
      </c>
      <c r="AX47" s="54"/>
      <c r="AY47" s="53"/>
      <c r="AZ47" s="75">
        <v>0</v>
      </c>
      <c r="BA47" s="75">
        <v>0</v>
      </c>
      <c r="BB47" s="75">
        <f t="shared" si="41"/>
        <v>0</v>
      </c>
      <c r="BC47" s="75">
        <v>0</v>
      </c>
      <c r="BD47" s="75">
        <v>0</v>
      </c>
      <c r="BE47" s="75">
        <f t="shared" si="42"/>
        <v>0</v>
      </c>
    </row>
    <row r="48" spans="1:57" s="50" customFormat="1" ht="12" customHeight="1">
      <c r="A48" s="53" t="s">
        <v>857</v>
      </c>
      <c r="B48" s="54" t="s">
        <v>971</v>
      </c>
      <c r="C48" s="53" t="s">
        <v>972</v>
      </c>
      <c r="D48" s="75">
        <f t="shared" si="25"/>
        <v>41968</v>
      </c>
      <c r="E48" s="75">
        <f t="shared" si="26"/>
        <v>453652</v>
      </c>
      <c r="F48" s="75">
        <f t="shared" si="27"/>
        <v>495620</v>
      </c>
      <c r="G48" s="75">
        <f t="shared" si="28"/>
        <v>0</v>
      </c>
      <c r="H48" s="75">
        <f t="shared" si="29"/>
        <v>35211</v>
      </c>
      <c r="I48" s="75">
        <f t="shared" si="30"/>
        <v>35211</v>
      </c>
      <c r="J48" s="54" t="s">
        <v>973</v>
      </c>
      <c r="K48" s="141" t="s">
        <v>974</v>
      </c>
      <c r="L48" s="75">
        <v>38107</v>
      </c>
      <c r="M48" s="75">
        <v>313575</v>
      </c>
      <c r="N48" s="75">
        <f t="shared" si="31"/>
        <v>351682</v>
      </c>
      <c r="O48" s="75">
        <v>0</v>
      </c>
      <c r="P48" s="75">
        <v>0</v>
      </c>
      <c r="Q48" s="75">
        <f t="shared" si="32"/>
        <v>0</v>
      </c>
      <c r="R48" s="54" t="s">
        <v>969</v>
      </c>
      <c r="S48" s="141" t="s">
        <v>975</v>
      </c>
      <c r="T48" s="75">
        <v>3861</v>
      </c>
      <c r="U48" s="75">
        <v>140077</v>
      </c>
      <c r="V48" s="75">
        <f t="shared" si="33"/>
        <v>143938</v>
      </c>
      <c r="W48" s="75">
        <v>0</v>
      </c>
      <c r="X48" s="75">
        <v>0</v>
      </c>
      <c r="Y48" s="75">
        <f t="shared" si="34"/>
        <v>0</v>
      </c>
      <c r="Z48" s="54" t="s">
        <v>976</v>
      </c>
      <c r="AA48" s="53" t="s">
        <v>977</v>
      </c>
      <c r="AB48" s="75">
        <v>0</v>
      </c>
      <c r="AC48" s="75"/>
      <c r="AD48" s="75">
        <f t="shared" si="35"/>
        <v>0</v>
      </c>
      <c r="AE48" s="75">
        <v>0</v>
      </c>
      <c r="AF48" s="75">
        <v>35211</v>
      </c>
      <c r="AG48" s="75">
        <f t="shared" si="36"/>
        <v>35211</v>
      </c>
      <c r="AH48" s="54"/>
      <c r="AI48" s="53"/>
      <c r="AJ48" s="75">
        <v>0</v>
      </c>
      <c r="AK48" s="75">
        <v>0</v>
      </c>
      <c r="AL48" s="75">
        <f t="shared" si="37"/>
        <v>0</v>
      </c>
      <c r="AM48" s="75">
        <v>0</v>
      </c>
      <c r="AN48" s="75">
        <v>0</v>
      </c>
      <c r="AO48" s="75">
        <f t="shared" si="38"/>
        <v>0</v>
      </c>
      <c r="AP48" s="54"/>
      <c r="AQ48" s="53"/>
      <c r="AR48" s="75">
        <v>0</v>
      </c>
      <c r="AS48" s="75">
        <v>0</v>
      </c>
      <c r="AT48" s="75">
        <f t="shared" si="39"/>
        <v>0</v>
      </c>
      <c r="AU48" s="75">
        <v>0</v>
      </c>
      <c r="AV48" s="75">
        <v>0</v>
      </c>
      <c r="AW48" s="75">
        <f t="shared" si="40"/>
        <v>0</v>
      </c>
      <c r="AX48" s="54"/>
      <c r="AY48" s="53"/>
      <c r="AZ48" s="75">
        <v>0</v>
      </c>
      <c r="BA48" s="75">
        <v>0</v>
      </c>
      <c r="BB48" s="75">
        <f t="shared" si="41"/>
        <v>0</v>
      </c>
      <c r="BC48" s="75">
        <v>0</v>
      </c>
      <c r="BD48" s="75">
        <v>0</v>
      </c>
      <c r="BE48" s="75">
        <f t="shared" si="42"/>
        <v>0</v>
      </c>
    </row>
    <row r="49" spans="1:57" s="50" customFormat="1" ht="12" customHeight="1">
      <c r="A49" s="53" t="s">
        <v>857</v>
      </c>
      <c r="B49" s="54" t="s">
        <v>978</v>
      </c>
      <c r="C49" s="53" t="s">
        <v>979</v>
      </c>
      <c r="D49" s="75">
        <f t="shared" si="25"/>
        <v>3869</v>
      </c>
      <c r="E49" s="75">
        <f t="shared" si="26"/>
        <v>295349</v>
      </c>
      <c r="F49" s="75">
        <f t="shared" si="27"/>
        <v>299218</v>
      </c>
      <c r="G49" s="75">
        <f t="shared" si="28"/>
        <v>0</v>
      </c>
      <c r="H49" s="75">
        <f t="shared" si="29"/>
        <v>18912</v>
      </c>
      <c r="I49" s="75">
        <f t="shared" si="30"/>
        <v>18912</v>
      </c>
      <c r="J49" s="54" t="s">
        <v>980</v>
      </c>
      <c r="K49" s="53" t="s">
        <v>981</v>
      </c>
      <c r="L49" s="75">
        <v>0</v>
      </c>
      <c r="M49" s="75">
        <v>155790</v>
      </c>
      <c r="N49" s="75">
        <f t="shared" si="31"/>
        <v>155790</v>
      </c>
      <c r="O49" s="75">
        <v>0</v>
      </c>
      <c r="P49" s="75">
        <v>18912</v>
      </c>
      <c r="Q49" s="75">
        <f t="shared" si="32"/>
        <v>18912</v>
      </c>
      <c r="R49" s="54" t="s">
        <v>982</v>
      </c>
      <c r="S49" s="53" t="s">
        <v>893</v>
      </c>
      <c r="T49" s="75">
        <v>3869</v>
      </c>
      <c r="U49" s="75">
        <v>139559</v>
      </c>
      <c r="V49" s="75">
        <f t="shared" si="33"/>
        <v>143428</v>
      </c>
      <c r="W49" s="75">
        <v>0</v>
      </c>
      <c r="X49" s="75">
        <v>0</v>
      </c>
      <c r="Y49" s="75">
        <f t="shared" si="34"/>
        <v>0</v>
      </c>
      <c r="Z49" s="54"/>
      <c r="AA49" s="53"/>
      <c r="AB49" s="75">
        <v>0</v>
      </c>
      <c r="AC49" s="75">
        <v>0</v>
      </c>
      <c r="AD49" s="75">
        <f t="shared" si="35"/>
        <v>0</v>
      </c>
      <c r="AE49" s="75">
        <v>0</v>
      </c>
      <c r="AF49" s="75">
        <v>0</v>
      </c>
      <c r="AG49" s="75">
        <f t="shared" si="36"/>
        <v>0</v>
      </c>
      <c r="AH49" s="54"/>
      <c r="AI49" s="53"/>
      <c r="AJ49" s="75">
        <v>0</v>
      </c>
      <c r="AK49" s="75">
        <v>0</v>
      </c>
      <c r="AL49" s="75">
        <f t="shared" si="37"/>
        <v>0</v>
      </c>
      <c r="AM49" s="75">
        <v>0</v>
      </c>
      <c r="AN49" s="75">
        <v>0</v>
      </c>
      <c r="AO49" s="75">
        <f t="shared" si="38"/>
        <v>0</v>
      </c>
      <c r="AP49" s="54"/>
      <c r="AQ49" s="53"/>
      <c r="AR49" s="75">
        <v>0</v>
      </c>
      <c r="AS49" s="75">
        <v>0</v>
      </c>
      <c r="AT49" s="75">
        <f t="shared" si="39"/>
        <v>0</v>
      </c>
      <c r="AU49" s="75">
        <v>0</v>
      </c>
      <c r="AV49" s="75">
        <v>0</v>
      </c>
      <c r="AW49" s="75">
        <f t="shared" si="40"/>
        <v>0</v>
      </c>
      <c r="AX49" s="54"/>
      <c r="AY49" s="53"/>
      <c r="AZ49" s="75">
        <v>0</v>
      </c>
      <c r="BA49" s="75">
        <v>0</v>
      </c>
      <c r="BB49" s="75">
        <f t="shared" si="41"/>
        <v>0</v>
      </c>
      <c r="BC49" s="75">
        <v>0</v>
      </c>
      <c r="BD49" s="75">
        <v>0</v>
      </c>
      <c r="BE49" s="75">
        <f t="shared" si="42"/>
        <v>0</v>
      </c>
    </row>
    <row r="50" spans="1:57" s="50" customFormat="1" ht="12" customHeight="1">
      <c r="A50" s="53" t="s">
        <v>830</v>
      </c>
      <c r="B50" s="54" t="s">
        <v>983</v>
      </c>
      <c r="C50" s="53" t="s">
        <v>984</v>
      </c>
      <c r="D50" s="75">
        <f t="shared" si="25"/>
        <v>6475</v>
      </c>
      <c r="E50" s="75">
        <f t="shared" si="26"/>
        <v>577482</v>
      </c>
      <c r="F50" s="75">
        <f t="shared" si="27"/>
        <v>583957</v>
      </c>
      <c r="G50" s="75">
        <f t="shared" si="28"/>
        <v>0</v>
      </c>
      <c r="H50" s="75">
        <f t="shared" si="29"/>
        <v>28140</v>
      </c>
      <c r="I50" s="75">
        <f t="shared" si="30"/>
        <v>28140</v>
      </c>
      <c r="J50" s="54" t="s">
        <v>985</v>
      </c>
      <c r="K50" s="53" t="s">
        <v>986</v>
      </c>
      <c r="L50" s="75">
        <v>0</v>
      </c>
      <c r="M50" s="75">
        <v>347179</v>
      </c>
      <c r="N50" s="75">
        <f t="shared" si="31"/>
        <v>347179</v>
      </c>
      <c r="O50" s="75">
        <v>0</v>
      </c>
      <c r="P50" s="75">
        <v>28140</v>
      </c>
      <c r="Q50" s="75">
        <f t="shared" si="32"/>
        <v>28140</v>
      </c>
      <c r="R50" s="54" t="s">
        <v>987</v>
      </c>
      <c r="S50" s="53" t="s">
        <v>988</v>
      </c>
      <c r="T50" s="75">
        <v>6475</v>
      </c>
      <c r="U50" s="75">
        <v>230303</v>
      </c>
      <c r="V50" s="75">
        <f t="shared" si="33"/>
        <v>236778</v>
      </c>
      <c r="W50" s="75">
        <v>0</v>
      </c>
      <c r="X50" s="75">
        <v>0</v>
      </c>
      <c r="Y50" s="75">
        <f t="shared" si="34"/>
        <v>0</v>
      </c>
      <c r="Z50" s="54"/>
      <c r="AA50" s="53"/>
      <c r="AB50" s="75">
        <v>0</v>
      </c>
      <c r="AC50" s="75">
        <v>0</v>
      </c>
      <c r="AD50" s="75">
        <f t="shared" si="35"/>
        <v>0</v>
      </c>
      <c r="AE50" s="75">
        <v>0</v>
      </c>
      <c r="AF50" s="75">
        <v>0</v>
      </c>
      <c r="AG50" s="75">
        <f t="shared" si="36"/>
        <v>0</v>
      </c>
      <c r="AH50" s="54"/>
      <c r="AI50" s="53"/>
      <c r="AJ50" s="75">
        <v>0</v>
      </c>
      <c r="AK50" s="75">
        <v>0</v>
      </c>
      <c r="AL50" s="75">
        <f t="shared" si="37"/>
        <v>0</v>
      </c>
      <c r="AM50" s="75">
        <v>0</v>
      </c>
      <c r="AN50" s="75">
        <v>0</v>
      </c>
      <c r="AO50" s="75">
        <f t="shared" si="38"/>
        <v>0</v>
      </c>
      <c r="AP50" s="54"/>
      <c r="AQ50" s="53"/>
      <c r="AR50" s="75">
        <v>0</v>
      </c>
      <c r="AS50" s="75">
        <v>0</v>
      </c>
      <c r="AT50" s="75">
        <f t="shared" si="39"/>
        <v>0</v>
      </c>
      <c r="AU50" s="75">
        <v>0</v>
      </c>
      <c r="AV50" s="75">
        <v>0</v>
      </c>
      <c r="AW50" s="75">
        <f t="shared" si="40"/>
        <v>0</v>
      </c>
      <c r="AX50" s="54"/>
      <c r="AY50" s="53"/>
      <c r="AZ50" s="75">
        <v>0</v>
      </c>
      <c r="BA50" s="75">
        <v>0</v>
      </c>
      <c r="BB50" s="75">
        <f t="shared" si="41"/>
        <v>0</v>
      </c>
      <c r="BC50" s="75">
        <v>0</v>
      </c>
      <c r="BD50" s="75">
        <v>0</v>
      </c>
      <c r="BE50" s="75">
        <f t="shared" si="42"/>
        <v>0</v>
      </c>
    </row>
    <row r="51" spans="1:57" s="50" customFormat="1" ht="12" customHeight="1">
      <c r="A51" s="53" t="s">
        <v>989</v>
      </c>
      <c r="B51" s="54" t="s">
        <v>990</v>
      </c>
      <c r="C51" s="53" t="s">
        <v>991</v>
      </c>
      <c r="D51" s="75">
        <f t="shared" si="25"/>
        <v>3271</v>
      </c>
      <c r="E51" s="75">
        <f t="shared" si="26"/>
        <v>437072</v>
      </c>
      <c r="F51" s="75">
        <f t="shared" si="27"/>
        <v>440343</v>
      </c>
      <c r="G51" s="75">
        <f t="shared" si="28"/>
        <v>0</v>
      </c>
      <c r="H51" s="75">
        <f t="shared" si="29"/>
        <v>19774</v>
      </c>
      <c r="I51" s="75">
        <f t="shared" si="30"/>
        <v>19774</v>
      </c>
      <c r="J51" s="54" t="s">
        <v>992</v>
      </c>
      <c r="K51" s="53" t="s">
        <v>993</v>
      </c>
      <c r="L51" s="75">
        <v>3271</v>
      </c>
      <c r="M51" s="75">
        <v>119321</v>
      </c>
      <c r="N51" s="75">
        <f t="shared" si="31"/>
        <v>122592</v>
      </c>
      <c r="O51" s="75">
        <v>0</v>
      </c>
      <c r="P51" s="75">
        <v>0</v>
      </c>
      <c r="Q51" s="75">
        <f t="shared" si="32"/>
        <v>0</v>
      </c>
      <c r="R51" s="54" t="s">
        <v>994</v>
      </c>
      <c r="S51" s="53" t="s">
        <v>995</v>
      </c>
      <c r="T51" s="75">
        <v>0</v>
      </c>
      <c r="U51" s="75">
        <v>317751</v>
      </c>
      <c r="V51" s="75">
        <f t="shared" si="33"/>
        <v>317751</v>
      </c>
      <c r="W51" s="75">
        <v>0</v>
      </c>
      <c r="X51" s="75">
        <v>0</v>
      </c>
      <c r="Y51" s="75">
        <f t="shared" si="34"/>
        <v>0</v>
      </c>
      <c r="Z51" s="54" t="s">
        <v>996</v>
      </c>
      <c r="AA51" s="53" t="s">
        <v>997</v>
      </c>
      <c r="AB51" s="75">
        <v>0</v>
      </c>
      <c r="AC51" s="75">
        <v>0</v>
      </c>
      <c r="AD51" s="75">
        <f t="shared" si="35"/>
        <v>0</v>
      </c>
      <c r="AE51" s="75">
        <v>0</v>
      </c>
      <c r="AF51" s="75">
        <v>19774</v>
      </c>
      <c r="AG51" s="75">
        <f t="shared" si="36"/>
        <v>19774</v>
      </c>
      <c r="AH51" s="54"/>
      <c r="AI51" s="53"/>
      <c r="AJ51" s="75">
        <v>0</v>
      </c>
      <c r="AK51" s="75">
        <v>0</v>
      </c>
      <c r="AL51" s="75">
        <f t="shared" si="37"/>
        <v>0</v>
      </c>
      <c r="AM51" s="75">
        <v>0</v>
      </c>
      <c r="AN51" s="75">
        <v>0</v>
      </c>
      <c r="AO51" s="75">
        <f t="shared" si="38"/>
        <v>0</v>
      </c>
      <c r="AP51" s="54"/>
      <c r="AQ51" s="53"/>
      <c r="AR51" s="75">
        <v>0</v>
      </c>
      <c r="AS51" s="75">
        <v>0</v>
      </c>
      <c r="AT51" s="75">
        <f t="shared" si="39"/>
        <v>0</v>
      </c>
      <c r="AU51" s="75">
        <v>0</v>
      </c>
      <c r="AV51" s="75">
        <v>0</v>
      </c>
      <c r="AW51" s="75">
        <f t="shared" si="40"/>
        <v>0</v>
      </c>
      <c r="AX51" s="54"/>
      <c r="AY51" s="53"/>
      <c r="AZ51" s="75">
        <v>0</v>
      </c>
      <c r="BA51" s="75">
        <v>0</v>
      </c>
      <c r="BB51" s="75">
        <f t="shared" si="41"/>
        <v>0</v>
      </c>
      <c r="BC51" s="75">
        <v>0</v>
      </c>
      <c r="BD51" s="75">
        <v>0</v>
      </c>
      <c r="BE51" s="75">
        <f t="shared" si="42"/>
        <v>0</v>
      </c>
    </row>
    <row r="52" spans="1:57" s="50" customFormat="1" ht="12" customHeight="1">
      <c r="A52" s="53" t="s">
        <v>998</v>
      </c>
      <c r="B52" s="54" t="s">
        <v>999</v>
      </c>
      <c r="C52" s="53" t="s">
        <v>1000</v>
      </c>
      <c r="D52" s="75">
        <f t="shared" si="25"/>
        <v>6679</v>
      </c>
      <c r="E52" s="75">
        <f t="shared" si="26"/>
        <v>703497</v>
      </c>
      <c r="F52" s="75">
        <f t="shared" si="27"/>
        <v>710176</v>
      </c>
      <c r="G52" s="75">
        <f t="shared" si="28"/>
        <v>0</v>
      </c>
      <c r="H52" s="75">
        <f t="shared" si="29"/>
        <v>0</v>
      </c>
      <c r="I52" s="75">
        <f t="shared" si="30"/>
        <v>0</v>
      </c>
      <c r="J52" s="54" t="s">
        <v>1001</v>
      </c>
      <c r="K52" s="53" t="s">
        <v>1002</v>
      </c>
      <c r="L52" s="75">
        <v>6679</v>
      </c>
      <c r="M52" s="75">
        <v>239547</v>
      </c>
      <c r="N52" s="75">
        <f t="shared" si="31"/>
        <v>246226</v>
      </c>
      <c r="O52" s="75">
        <v>0</v>
      </c>
      <c r="P52" s="75">
        <v>0</v>
      </c>
      <c r="Q52" s="75">
        <f t="shared" si="32"/>
        <v>0</v>
      </c>
      <c r="R52" s="54" t="s">
        <v>1003</v>
      </c>
      <c r="S52" s="53" t="s">
        <v>1004</v>
      </c>
      <c r="T52" s="75">
        <v>0</v>
      </c>
      <c r="U52" s="75">
        <v>463950</v>
      </c>
      <c r="V52" s="75">
        <f t="shared" si="33"/>
        <v>463950</v>
      </c>
      <c r="W52" s="75">
        <v>0</v>
      </c>
      <c r="X52" s="75">
        <v>0</v>
      </c>
      <c r="Y52" s="75">
        <f t="shared" si="34"/>
        <v>0</v>
      </c>
      <c r="Z52" s="54"/>
      <c r="AA52" s="53"/>
      <c r="AB52" s="75">
        <v>0</v>
      </c>
      <c r="AC52" s="75">
        <v>0</v>
      </c>
      <c r="AD52" s="75">
        <f t="shared" si="35"/>
        <v>0</v>
      </c>
      <c r="AE52" s="75">
        <v>0</v>
      </c>
      <c r="AF52" s="75">
        <v>0</v>
      </c>
      <c r="AG52" s="75">
        <f t="shared" si="36"/>
        <v>0</v>
      </c>
      <c r="AH52" s="54"/>
      <c r="AI52" s="53"/>
      <c r="AJ52" s="75">
        <v>0</v>
      </c>
      <c r="AK52" s="75">
        <v>0</v>
      </c>
      <c r="AL52" s="75">
        <f t="shared" si="37"/>
        <v>0</v>
      </c>
      <c r="AM52" s="75">
        <v>0</v>
      </c>
      <c r="AN52" s="75">
        <v>0</v>
      </c>
      <c r="AO52" s="75">
        <f t="shared" si="38"/>
        <v>0</v>
      </c>
      <c r="AP52" s="54"/>
      <c r="AQ52" s="53"/>
      <c r="AR52" s="75">
        <v>0</v>
      </c>
      <c r="AS52" s="75">
        <v>0</v>
      </c>
      <c r="AT52" s="75">
        <f t="shared" si="39"/>
        <v>0</v>
      </c>
      <c r="AU52" s="75">
        <v>0</v>
      </c>
      <c r="AV52" s="75">
        <v>0</v>
      </c>
      <c r="AW52" s="75">
        <f t="shared" si="40"/>
        <v>0</v>
      </c>
      <c r="AX52" s="54"/>
      <c r="AY52" s="53"/>
      <c r="AZ52" s="75">
        <v>0</v>
      </c>
      <c r="BA52" s="75">
        <v>0</v>
      </c>
      <c r="BB52" s="75">
        <f t="shared" si="41"/>
        <v>0</v>
      </c>
      <c r="BC52" s="75">
        <v>0</v>
      </c>
      <c r="BD52" s="75">
        <v>0</v>
      </c>
      <c r="BE52" s="75">
        <f t="shared" si="42"/>
        <v>0</v>
      </c>
    </row>
    <row r="53" spans="1:57" s="50" customFormat="1" ht="12" customHeight="1">
      <c r="A53" s="53" t="s">
        <v>868</v>
      </c>
      <c r="B53" s="54" t="s">
        <v>1005</v>
      </c>
      <c r="C53" s="53" t="s">
        <v>1006</v>
      </c>
      <c r="D53" s="75">
        <f t="shared" si="25"/>
        <v>1909</v>
      </c>
      <c r="E53" s="75">
        <f t="shared" si="26"/>
        <v>442382</v>
      </c>
      <c r="F53" s="75">
        <f t="shared" si="27"/>
        <v>444291</v>
      </c>
      <c r="G53" s="75">
        <f t="shared" si="28"/>
        <v>0</v>
      </c>
      <c r="H53" s="75">
        <f t="shared" si="29"/>
        <v>71919</v>
      </c>
      <c r="I53" s="75">
        <f t="shared" si="30"/>
        <v>71919</v>
      </c>
      <c r="J53" s="54" t="s">
        <v>1007</v>
      </c>
      <c r="K53" s="53" t="s">
        <v>1008</v>
      </c>
      <c r="L53" s="75">
        <v>0</v>
      </c>
      <c r="M53" s="75">
        <v>367782</v>
      </c>
      <c r="N53" s="75">
        <f t="shared" si="31"/>
        <v>367782</v>
      </c>
      <c r="O53" s="75">
        <v>0</v>
      </c>
      <c r="P53" s="75">
        <v>71919</v>
      </c>
      <c r="Q53" s="75">
        <f t="shared" si="32"/>
        <v>71919</v>
      </c>
      <c r="R53" s="54" t="s">
        <v>1009</v>
      </c>
      <c r="S53" s="53" t="s">
        <v>1010</v>
      </c>
      <c r="T53" s="75">
        <v>1909</v>
      </c>
      <c r="U53" s="75">
        <v>74600</v>
      </c>
      <c r="V53" s="75">
        <f t="shared" si="33"/>
        <v>76509</v>
      </c>
      <c r="W53" s="75">
        <v>0</v>
      </c>
      <c r="X53" s="75">
        <v>0</v>
      </c>
      <c r="Y53" s="75">
        <f t="shared" si="34"/>
        <v>0</v>
      </c>
      <c r="Z53" s="54"/>
      <c r="AA53" s="53"/>
      <c r="AB53" s="75">
        <v>0</v>
      </c>
      <c r="AC53" s="75">
        <v>0</v>
      </c>
      <c r="AD53" s="75">
        <f t="shared" si="35"/>
        <v>0</v>
      </c>
      <c r="AE53" s="75">
        <v>0</v>
      </c>
      <c r="AF53" s="75">
        <v>0</v>
      </c>
      <c r="AG53" s="75">
        <f t="shared" si="36"/>
        <v>0</v>
      </c>
      <c r="AH53" s="54"/>
      <c r="AI53" s="53"/>
      <c r="AJ53" s="75">
        <v>0</v>
      </c>
      <c r="AK53" s="75">
        <v>0</v>
      </c>
      <c r="AL53" s="75">
        <f t="shared" si="37"/>
        <v>0</v>
      </c>
      <c r="AM53" s="75">
        <v>0</v>
      </c>
      <c r="AN53" s="75">
        <v>0</v>
      </c>
      <c r="AO53" s="75">
        <f t="shared" si="38"/>
        <v>0</v>
      </c>
      <c r="AP53" s="54"/>
      <c r="AQ53" s="53"/>
      <c r="AR53" s="75">
        <v>0</v>
      </c>
      <c r="AS53" s="75">
        <v>0</v>
      </c>
      <c r="AT53" s="75">
        <f t="shared" si="39"/>
        <v>0</v>
      </c>
      <c r="AU53" s="75">
        <v>0</v>
      </c>
      <c r="AV53" s="75">
        <v>0</v>
      </c>
      <c r="AW53" s="75">
        <f t="shared" si="40"/>
        <v>0</v>
      </c>
      <c r="AX53" s="54"/>
      <c r="AY53" s="53"/>
      <c r="AZ53" s="75">
        <v>0</v>
      </c>
      <c r="BA53" s="75">
        <v>0</v>
      </c>
      <c r="BB53" s="75">
        <f t="shared" si="41"/>
        <v>0</v>
      </c>
      <c r="BC53" s="75">
        <v>0</v>
      </c>
      <c r="BD53" s="75">
        <v>0</v>
      </c>
      <c r="BE53" s="75">
        <f t="shared" si="42"/>
        <v>0</v>
      </c>
    </row>
    <row r="54" spans="1:57" s="50" customFormat="1" ht="12" customHeight="1">
      <c r="A54" s="53" t="s">
        <v>1011</v>
      </c>
      <c r="B54" s="54" t="s">
        <v>1012</v>
      </c>
      <c r="C54" s="53" t="s">
        <v>1013</v>
      </c>
      <c r="D54" s="75">
        <f t="shared" si="25"/>
        <v>2741</v>
      </c>
      <c r="E54" s="75">
        <f t="shared" si="26"/>
        <v>316602</v>
      </c>
      <c r="F54" s="75">
        <f t="shared" si="27"/>
        <v>319343</v>
      </c>
      <c r="G54" s="75">
        <f t="shared" si="28"/>
        <v>0</v>
      </c>
      <c r="H54" s="75">
        <f t="shared" si="29"/>
        <v>0</v>
      </c>
      <c r="I54" s="75">
        <f t="shared" si="30"/>
        <v>0</v>
      </c>
      <c r="J54" s="54" t="s">
        <v>1014</v>
      </c>
      <c r="K54" s="53" t="s">
        <v>1015</v>
      </c>
      <c r="L54" s="75">
        <v>0</v>
      </c>
      <c r="M54" s="75">
        <v>216143</v>
      </c>
      <c r="N54" s="75">
        <f t="shared" si="31"/>
        <v>216143</v>
      </c>
      <c r="O54" s="75">
        <v>0</v>
      </c>
      <c r="P54" s="75">
        <v>0</v>
      </c>
      <c r="Q54" s="75">
        <f t="shared" si="32"/>
        <v>0</v>
      </c>
      <c r="R54" s="54" t="s">
        <v>1016</v>
      </c>
      <c r="S54" s="53" t="s">
        <v>1017</v>
      </c>
      <c r="T54" s="75">
        <v>2741</v>
      </c>
      <c r="U54" s="75">
        <v>100459</v>
      </c>
      <c r="V54" s="75">
        <f t="shared" si="33"/>
        <v>103200</v>
      </c>
      <c r="W54" s="75">
        <v>0</v>
      </c>
      <c r="X54" s="75">
        <v>0</v>
      </c>
      <c r="Y54" s="75">
        <f t="shared" si="34"/>
        <v>0</v>
      </c>
      <c r="Z54" s="54"/>
      <c r="AA54" s="53"/>
      <c r="AB54" s="75">
        <v>0</v>
      </c>
      <c r="AC54" s="75">
        <v>0</v>
      </c>
      <c r="AD54" s="75">
        <f t="shared" si="35"/>
        <v>0</v>
      </c>
      <c r="AE54" s="75">
        <v>0</v>
      </c>
      <c r="AF54" s="75">
        <v>0</v>
      </c>
      <c r="AG54" s="75">
        <f t="shared" si="36"/>
        <v>0</v>
      </c>
      <c r="AH54" s="54"/>
      <c r="AI54" s="53"/>
      <c r="AJ54" s="75">
        <v>0</v>
      </c>
      <c r="AK54" s="75">
        <v>0</v>
      </c>
      <c r="AL54" s="75">
        <f t="shared" si="37"/>
        <v>0</v>
      </c>
      <c r="AM54" s="75">
        <v>0</v>
      </c>
      <c r="AN54" s="75">
        <v>0</v>
      </c>
      <c r="AO54" s="75">
        <f t="shared" si="38"/>
        <v>0</v>
      </c>
      <c r="AP54" s="54"/>
      <c r="AQ54" s="53"/>
      <c r="AR54" s="75">
        <v>0</v>
      </c>
      <c r="AS54" s="75">
        <v>0</v>
      </c>
      <c r="AT54" s="75">
        <f t="shared" si="39"/>
        <v>0</v>
      </c>
      <c r="AU54" s="75">
        <v>0</v>
      </c>
      <c r="AV54" s="75">
        <v>0</v>
      </c>
      <c r="AW54" s="75">
        <f t="shared" si="40"/>
        <v>0</v>
      </c>
      <c r="AX54" s="54"/>
      <c r="AY54" s="53"/>
      <c r="AZ54" s="75">
        <v>0</v>
      </c>
      <c r="BA54" s="75">
        <v>0</v>
      </c>
      <c r="BB54" s="75">
        <f t="shared" si="41"/>
        <v>0</v>
      </c>
      <c r="BC54" s="75">
        <v>0</v>
      </c>
      <c r="BD54" s="75">
        <v>0</v>
      </c>
      <c r="BE54" s="75">
        <f t="shared" si="42"/>
        <v>0</v>
      </c>
    </row>
    <row r="55" spans="1:57" s="50" customFormat="1" ht="12" customHeight="1">
      <c r="A55" s="53" t="s">
        <v>783</v>
      </c>
      <c r="B55" s="54" t="s">
        <v>1018</v>
      </c>
      <c r="C55" s="53" t="s">
        <v>1019</v>
      </c>
      <c r="D55" s="75">
        <f t="shared" si="25"/>
        <v>171689</v>
      </c>
      <c r="E55" s="75">
        <f t="shared" si="26"/>
        <v>333279</v>
      </c>
      <c r="F55" s="75">
        <f t="shared" si="27"/>
        <v>504968</v>
      </c>
      <c r="G55" s="75">
        <f t="shared" si="28"/>
        <v>6276</v>
      </c>
      <c r="H55" s="75">
        <f t="shared" si="29"/>
        <v>106656</v>
      </c>
      <c r="I55" s="75">
        <f t="shared" si="30"/>
        <v>112932</v>
      </c>
      <c r="J55" s="54" t="s">
        <v>1020</v>
      </c>
      <c r="K55" s="53" t="s">
        <v>1021</v>
      </c>
      <c r="L55" s="75">
        <v>0</v>
      </c>
      <c r="M55" s="75">
        <v>0</v>
      </c>
      <c r="N55" s="75">
        <f t="shared" si="31"/>
        <v>0</v>
      </c>
      <c r="O55" s="75">
        <v>6276</v>
      </c>
      <c r="P55" s="75">
        <v>106656</v>
      </c>
      <c r="Q55" s="75">
        <f t="shared" si="32"/>
        <v>112932</v>
      </c>
      <c r="R55" s="54" t="s">
        <v>1022</v>
      </c>
      <c r="S55" s="53" t="s">
        <v>1023</v>
      </c>
      <c r="T55" s="75">
        <v>171689</v>
      </c>
      <c r="U55" s="75">
        <v>333279</v>
      </c>
      <c r="V55" s="75">
        <f t="shared" si="33"/>
        <v>504968</v>
      </c>
      <c r="W55" s="75">
        <v>0</v>
      </c>
      <c r="X55" s="75">
        <v>0</v>
      </c>
      <c r="Y55" s="75">
        <f t="shared" si="34"/>
        <v>0</v>
      </c>
      <c r="Z55" s="54"/>
      <c r="AA55" s="53"/>
      <c r="AB55" s="75">
        <v>0</v>
      </c>
      <c r="AC55" s="75">
        <v>0</v>
      </c>
      <c r="AD55" s="75">
        <f t="shared" si="35"/>
        <v>0</v>
      </c>
      <c r="AE55" s="75">
        <v>0</v>
      </c>
      <c r="AF55" s="75">
        <v>0</v>
      </c>
      <c r="AG55" s="75">
        <f t="shared" si="36"/>
        <v>0</v>
      </c>
      <c r="AH55" s="54"/>
      <c r="AI55" s="53"/>
      <c r="AJ55" s="75">
        <v>0</v>
      </c>
      <c r="AK55" s="75">
        <v>0</v>
      </c>
      <c r="AL55" s="75">
        <f t="shared" si="37"/>
        <v>0</v>
      </c>
      <c r="AM55" s="75">
        <v>0</v>
      </c>
      <c r="AN55" s="75">
        <v>0</v>
      </c>
      <c r="AO55" s="75">
        <f t="shared" si="38"/>
        <v>0</v>
      </c>
      <c r="AP55" s="54"/>
      <c r="AQ55" s="53"/>
      <c r="AR55" s="75">
        <v>0</v>
      </c>
      <c r="AS55" s="75">
        <v>0</v>
      </c>
      <c r="AT55" s="75">
        <f t="shared" si="39"/>
        <v>0</v>
      </c>
      <c r="AU55" s="75">
        <v>0</v>
      </c>
      <c r="AV55" s="75">
        <v>0</v>
      </c>
      <c r="AW55" s="75">
        <f t="shared" si="40"/>
        <v>0</v>
      </c>
      <c r="AX55" s="54"/>
      <c r="AY55" s="53"/>
      <c r="AZ55" s="75">
        <v>0</v>
      </c>
      <c r="BA55" s="75">
        <v>0</v>
      </c>
      <c r="BB55" s="75">
        <f t="shared" si="41"/>
        <v>0</v>
      </c>
      <c r="BC55" s="75">
        <v>0</v>
      </c>
      <c r="BD55" s="75">
        <v>0</v>
      </c>
      <c r="BE55" s="75">
        <f t="shared" si="42"/>
        <v>0</v>
      </c>
    </row>
    <row r="56" spans="1:57" s="50" customFormat="1" ht="12" customHeight="1">
      <c r="A56" s="53" t="s">
        <v>815</v>
      </c>
      <c r="B56" s="54" t="s">
        <v>1024</v>
      </c>
      <c r="C56" s="53" t="s">
        <v>1025</v>
      </c>
      <c r="D56" s="75">
        <f t="shared" si="25"/>
        <v>10054</v>
      </c>
      <c r="E56" s="75">
        <f t="shared" si="26"/>
        <v>695888</v>
      </c>
      <c r="F56" s="75">
        <f t="shared" si="27"/>
        <v>705942</v>
      </c>
      <c r="G56" s="75">
        <f t="shared" si="28"/>
        <v>0</v>
      </c>
      <c r="H56" s="75">
        <f t="shared" si="29"/>
        <v>39168</v>
      </c>
      <c r="I56" s="75">
        <f t="shared" si="30"/>
        <v>39168</v>
      </c>
      <c r="J56" s="54" t="s">
        <v>1026</v>
      </c>
      <c r="K56" s="53" t="s">
        <v>1027</v>
      </c>
      <c r="L56" s="75">
        <v>0</v>
      </c>
      <c r="M56" s="75">
        <v>339412</v>
      </c>
      <c r="N56" s="75">
        <f t="shared" si="31"/>
        <v>339412</v>
      </c>
      <c r="O56" s="75">
        <v>0</v>
      </c>
      <c r="P56" s="75">
        <v>39168</v>
      </c>
      <c r="Q56" s="75">
        <f t="shared" si="32"/>
        <v>39168</v>
      </c>
      <c r="R56" s="54" t="s">
        <v>1028</v>
      </c>
      <c r="S56" s="53" t="s">
        <v>1029</v>
      </c>
      <c r="T56" s="75">
        <v>10054</v>
      </c>
      <c r="U56" s="75">
        <v>356476</v>
      </c>
      <c r="V56" s="75">
        <f t="shared" si="33"/>
        <v>366530</v>
      </c>
      <c r="W56" s="75">
        <v>0</v>
      </c>
      <c r="X56" s="75">
        <v>0</v>
      </c>
      <c r="Y56" s="75">
        <f t="shared" si="34"/>
        <v>0</v>
      </c>
      <c r="Z56" s="54"/>
      <c r="AA56" s="53"/>
      <c r="AB56" s="75">
        <v>0</v>
      </c>
      <c r="AC56" s="75">
        <v>0</v>
      </c>
      <c r="AD56" s="75">
        <f t="shared" si="35"/>
        <v>0</v>
      </c>
      <c r="AE56" s="75">
        <v>0</v>
      </c>
      <c r="AF56" s="75">
        <v>0</v>
      </c>
      <c r="AG56" s="75">
        <f t="shared" si="36"/>
        <v>0</v>
      </c>
      <c r="AH56" s="54"/>
      <c r="AI56" s="53"/>
      <c r="AJ56" s="75">
        <v>0</v>
      </c>
      <c r="AK56" s="75">
        <v>0</v>
      </c>
      <c r="AL56" s="75">
        <f t="shared" si="37"/>
        <v>0</v>
      </c>
      <c r="AM56" s="75">
        <v>0</v>
      </c>
      <c r="AN56" s="75">
        <v>0</v>
      </c>
      <c r="AO56" s="75">
        <f t="shared" si="38"/>
        <v>0</v>
      </c>
      <c r="AP56" s="54"/>
      <c r="AQ56" s="53"/>
      <c r="AR56" s="75">
        <v>0</v>
      </c>
      <c r="AS56" s="75">
        <v>0</v>
      </c>
      <c r="AT56" s="75">
        <f t="shared" si="39"/>
        <v>0</v>
      </c>
      <c r="AU56" s="75">
        <v>0</v>
      </c>
      <c r="AV56" s="75">
        <v>0</v>
      </c>
      <c r="AW56" s="75">
        <f t="shared" si="40"/>
        <v>0</v>
      </c>
      <c r="AX56" s="54"/>
      <c r="AY56" s="53"/>
      <c r="AZ56" s="75">
        <v>0</v>
      </c>
      <c r="BA56" s="75">
        <v>0</v>
      </c>
      <c r="BB56" s="75">
        <f t="shared" si="41"/>
        <v>0</v>
      </c>
      <c r="BC56" s="75">
        <v>0</v>
      </c>
      <c r="BD56" s="75">
        <v>0</v>
      </c>
      <c r="BE56" s="75">
        <f t="shared" si="42"/>
        <v>0</v>
      </c>
    </row>
    <row r="57" spans="1:57" s="50" customFormat="1" ht="12" customHeight="1">
      <c r="A57" s="53" t="s">
        <v>784</v>
      </c>
      <c r="B57" s="54" t="s">
        <v>1030</v>
      </c>
      <c r="C57" s="53" t="s">
        <v>1031</v>
      </c>
      <c r="D57" s="75">
        <f t="shared" si="25"/>
        <v>1896</v>
      </c>
      <c r="E57" s="75">
        <f t="shared" si="26"/>
        <v>202595</v>
      </c>
      <c r="F57" s="75">
        <f t="shared" si="27"/>
        <v>204491</v>
      </c>
      <c r="G57" s="75">
        <f t="shared" si="28"/>
        <v>0</v>
      </c>
      <c r="H57" s="75">
        <f t="shared" si="29"/>
        <v>0</v>
      </c>
      <c r="I57" s="75">
        <f t="shared" si="30"/>
        <v>0</v>
      </c>
      <c r="J57" s="54" t="s">
        <v>903</v>
      </c>
      <c r="K57" s="53" t="s">
        <v>904</v>
      </c>
      <c r="L57" s="75">
        <v>0</v>
      </c>
      <c r="M57" s="75">
        <v>132285</v>
      </c>
      <c r="N57" s="75">
        <f t="shared" si="31"/>
        <v>132285</v>
      </c>
      <c r="O57" s="75">
        <v>0</v>
      </c>
      <c r="P57" s="75">
        <v>0</v>
      </c>
      <c r="Q57" s="75">
        <f t="shared" si="32"/>
        <v>0</v>
      </c>
      <c r="R57" s="54" t="s">
        <v>899</v>
      </c>
      <c r="S57" s="53" t="s">
        <v>900</v>
      </c>
      <c r="T57" s="75">
        <v>1896</v>
      </c>
      <c r="U57" s="75">
        <v>70310</v>
      </c>
      <c r="V57" s="75">
        <f t="shared" si="33"/>
        <v>72206</v>
      </c>
      <c r="W57" s="75">
        <v>0</v>
      </c>
      <c r="X57" s="75">
        <v>0</v>
      </c>
      <c r="Y57" s="75">
        <f t="shared" si="34"/>
        <v>0</v>
      </c>
      <c r="Z57" s="54"/>
      <c r="AA57" s="53"/>
      <c r="AB57" s="75">
        <v>0</v>
      </c>
      <c r="AC57" s="75">
        <v>0</v>
      </c>
      <c r="AD57" s="75">
        <f t="shared" si="35"/>
        <v>0</v>
      </c>
      <c r="AE57" s="75">
        <v>0</v>
      </c>
      <c r="AF57" s="75">
        <v>0</v>
      </c>
      <c r="AG57" s="75">
        <f t="shared" si="36"/>
        <v>0</v>
      </c>
      <c r="AH57" s="54"/>
      <c r="AI57" s="53"/>
      <c r="AJ57" s="75">
        <v>0</v>
      </c>
      <c r="AK57" s="75">
        <v>0</v>
      </c>
      <c r="AL57" s="75">
        <f t="shared" si="37"/>
        <v>0</v>
      </c>
      <c r="AM57" s="75">
        <v>0</v>
      </c>
      <c r="AN57" s="75">
        <v>0</v>
      </c>
      <c r="AO57" s="75">
        <f t="shared" si="38"/>
        <v>0</v>
      </c>
      <c r="AP57" s="54"/>
      <c r="AQ57" s="53"/>
      <c r="AR57" s="75">
        <v>0</v>
      </c>
      <c r="AS57" s="75">
        <v>0</v>
      </c>
      <c r="AT57" s="75">
        <f t="shared" si="39"/>
        <v>0</v>
      </c>
      <c r="AU57" s="75">
        <v>0</v>
      </c>
      <c r="AV57" s="75">
        <v>0</v>
      </c>
      <c r="AW57" s="75">
        <f t="shared" si="40"/>
        <v>0</v>
      </c>
      <c r="AX57" s="54"/>
      <c r="AY57" s="53"/>
      <c r="AZ57" s="75">
        <v>0</v>
      </c>
      <c r="BA57" s="75">
        <v>0</v>
      </c>
      <c r="BB57" s="75">
        <f t="shared" si="41"/>
        <v>0</v>
      </c>
      <c r="BC57" s="75">
        <v>0</v>
      </c>
      <c r="BD57" s="75">
        <v>0</v>
      </c>
      <c r="BE57" s="75">
        <f t="shared" si="42"/>
        <v>0</v>
      </c>
    </row>
    <row r="58" spans="1:57" s="50" customFormat="1" ht="12" customHeight="1">
      <c r="A58" s="53" t="s">
        <v>784</v>
      </c>
      <c r="B58" s="54" t="s">
        <v>1032</v>
      </c>
      <c r="C58" s="53" t="s">
        <v>1033</v>
      </c>
      <c r="D58" s="75">
        <f t="shared" si="25"/>
        <v>38085</v>
      </c>
      <c r="E58" s="75">
        <f t="shared" si="26"/>
        <v>73931</v>
      </c>
      <c r="F58" s="75">
        <f t="shared" si="27"/>
        <v>112016</v>
      </c>
      <c r="G58" s="75">
        <f t="shared" si="28"/>
        <v>1209</v>
      </c>
      <c r="H58" s="75">
        <f t="shared" si="29"/>
        <v>19283</v>
      </c>
      <c r="I58" s="75">
        <f t="shared" si="30"/>
        <v>20492</v>
      </c>
      <c r="J58" s="54" t="s">
        <v>1034</v>
      </c>
      <c r="K58" s="53" t="s">
        <v>1035</v>
      </c>
      <c r="L58" s="75">
        <v>0</v>
      </c>
      <c r="M58" s="75">
        <v>0</v>
      </c>
      <c r="N58" s="75">
        <f t="shared" si="31"/>
        <v>0</v>
      </c>
      <c r="O58" s="75">
        <v>1209</v>
      </c>
      <c r="P58" s="75">
        <v>19283</v>
      </c>
      <c r="Q58" s="75">
        <f t="shared" si="32"/>
        <v>20492</v>
      </c>
      <c r="R58" s="54" t="s">
        <v>1036</v>
      </c>
      <c r="S58" s="53" t="s">
        <v>1037</v>
      </c>
      <c r="T58" s="75">
        <v>38085</v>
      </c>
      <c r="U58" s="75">
        <v>73931</v>
      </c>
      <c r="V58" s="75">
        <f t="shared" si="33"/>
        <v>112016</v>
      </c>
      <c r="W58" s="75">
        <v>0</v>
      </c>
      <c r="X58" s="75">
        <v>0</v>
      </c>
      <c r="Y58" s="75">
        <f t="shared" si="34"/>
        <v>0</v>
      </c>
      <c r="Z58" s="54"/>
      <c r="AA58" s="53"/>
      <c r="AB58" s="75">
        <v>0</v>
      </c>
      <c r="AC58" s="75">
        <v>0</v>
      </c>
      <c r="AD58" s="75">
        <f t="shared" si="35"/>
        <v>0</v>
      </c>
      <c r="AE58" s="75">
        <v>0</v>
      </c>
      <c r="AF58" s="75">
        <v>0</v>
      </c>
      <c r="AG58" s="75">
        <f t="shared" si="36"/>
        <v>0</v>
      </c>
      <c r="AH58" s="54"/>
      <c r="AI58" s="53"/>
      <c r="AJ58" s="75">
        <v>0</v>
      </c>
      <c r="AK58" s="75">
        <v>0</v>
      </c>
      <c r="AL58" s="75">
        <f t="shared" si="37"/>
        <v>0</v>
      </c>
      <c r="AM58" s="75">
        <v>0</v>
      </c>
      <c r="AN58" s="75">
        <v>0</v>
      </c>
      <c r="AO58" s="75">
        <f t="shared" si="38"/>
        <v>0</v>
      </c>
      <c r="AP58" s="54"/>
      <c r="AQ58" s="53"/>
      <c r="AR58" s="75">
        <v>0</v>
      </c>
      <c r="AS58" s="75">
        <v>0</v>
      </c>
      <c r="AT58" s="75">
        <f t="shared" si="39"/>
        <v>0</v>
      </c>
      <c r="AU58" s="75">
        <v>0</v>
      </c>
      <c r="AV58" s="75">
        <v>0</v>
      </c>
      <c r="AW58" s="75">
        <f t="shared" si="40"/>
        <v>0</v>
      </c>
      <c r="AX58" s="54"/>
      <c r="AY58" s="53"/>
      <c r="AZ58" s="75">
        <v>0</v>
      </c>
      <c r="BA58" s="75">
        <v>0</v>
      </c>
      <c r="BB58" s="75">
        <f t="shared" si="41"/>
        <v>0</v>
      </c>
      <c r="BC58" s="75">
        <v>0</v>
      </c>
      <c r="BD58" s="75">
        <v>0</v>
      </c>
      <c r="BE58" s="75">
        <f t="shared" si="42"/>
        <v>0</v>
      </c>
    </row>
    <row r="59" spans="1:57" s="50" customFormat="1" ht="12" customHeight="1">
      <c r="A59" s="53" t="s">
        <v>784</v>
      </c>
      <c r="B59" s="54" t="s">
        <v>1038</v>
      </c>
      <c r="C59" s="53" t="s">
        <v>1039</v>
      </c>
      <c r="D59" s="75">
        <f t="shared" si="25"/>
        <v>11657</v>
      </c>
      <c r="E59" s="75">
        <f t="shared" si="26"/>
        <v>22627</v>
      </c>
      <c r="F59" s="75">
        <f t="shared" si="27"/>
        <v>34284</v>
      </c>
      <c r="G59" s="75">
        <f t="shared" si="28"/>
        <v>973</v>
      </c>
      <c r="H59" s="75">
        <f t="shared" si="29"/>
        <v>16529</v>
      </c>
      <c r="I59" s="75">
        <f t="shared" si="30"/>
        <v>17502</v>
      </c>
      <c r="J59" s="54" t="s">
        <v>1034</v>
      </c>
      <c r="K59" s="53" t="s">
        <v>1035</v>
      </c>
      <c r="L59" s="75">
        <v>0</v>
      </c>
      <c r="M59" s="75">
        <v>0</v>
      </c>
      <c r="N59" s="75">
        <f t="shared" si="31"/>
        <v>0</v>
      </c>
      <c r="O59" s="75">
        <v>973</v>
      </c>
      <c r="P59" s="75">
        <v>16529</v>
      </c>
      <c r="Q59" s="75">
        <f t="shared" si="32"/>
        <v>17502</v>
      </c>
      <c r="R59" s="54" t="s">
        <v>1036</v>
      </c>
      <c r="S59" s="53" t="s">
        <v>1037</v>
      </c>
      <c r="T59" s="75">
        <v>11657</v>
      </c>
      <c r="U59" s="75">
        <v>22627</v>
      </c>
      <c r="V59" s="75">
        <f t="shared" si="33"/>
        <v>34284</v>
      </c>
      <c r="W59" s="75">
        <v>0</v>
      </c>
      <c r="X59" s="75">
        <v>0</v>
      </c>
      <c r="Y59" s="75">
        <f t="shared" si="34"/>
        <v>0</v>
      </c>
      <c r="Z59" s="54"/>
      <c r="AA59" s="53"/>
      <c r="AB59" s="75">
        <v>0</v>
      </c>
      <c r="AC59" s="75">
        <v>0</v>
      </c>
      <c r="AD59" s="75">
        <f t="shared" si="35"/>
        <v>0</v>
      </c>
      <c r="AE59" s="75">
        <v>0</v>
      </c>
      <c r="AF59" s="75">
        <v>0</v>
      </c>
      <c r="AG59" s="75">
        <f t="shared" si="36"/>
        <v>0</v>
      </c>
      <c r="AH59" s="54"/>
      <c r="AI59" s="53"/>
      <c r="AJ59" s="75">
        <v>0</v>
      </c>
      <c r="AK59" s="75">
        <v>0</v>
      </c>
      <c r="AL59" s="75">
        <f t="shared" si="37"/>
        <v>0</v>
      </c>
      <c r="AM59" s="75">
        <v>0</v>
      </c>
      <c r="AN59" s="75">
        <v>0</v>
      </c>
      <c r="AO59" s="75">
        <f t="shared" si="38"/>
        <v>0</v>
      </c>
      <c r="AP59" s="54"/>
      <c r="AQ59" s="53"/>
      <c r="AR59" s="75">
        <v>0</v>
      </c>
      <c r="AS59" s="75">
        <v>0</v>
      </c>
      <c r="AT59" s="75">
        <f t="shared" si="39"/>
        <v>0</v>
      </c>
      <c r="AU59" s="75">
        <v>0</v>
      </c>
      <c r="AV59" s="75">
        <v>0</v>
      </c>
      <c r="AW59" s="75">
        <f t="shared" si="40"/>
        <v>0</v>
      </c>
      <c r="AX59" s="54"/>
      <c r="AY59" s="53"/>
      <c r="AZ59" s="75">
        <v>0</v>
      </c>
      <c r="BA59" s="75">
        <v>0</v>
      </c>
      <c r="BB59" s="75">
        <f t="shared" si="41"/>
        <v>0</v>
      </c>
      <c r="BC59" s="75">
        <v>0</v>
      </c>
      <c r="BD59" s="75">
        <v>0</v>
      </c>
      <c r="BE59" s="75">
        <f t="shared" si="42"/>
        <v>0</v>
      </c>
    </row>
    <row r="60" spans="1:57" s="50" customFormat="1" ht="12" customHeight="1">
      <c r="A60" s="53" t="s">
        <v>784</v>
      </c>
      <c r="B60" s="54" t="s">
        <v>1040</v>
      </c>
      <c r="C60" s="53" t="s">
        <v>1041</v>
      </c>
      <c r="D60" s="75">
        <f t="shared" si="25"/>
        <v>9922</v>
      </c>
      <c r="E60" s="75">
        <f t="shared" si="26"/>
        <v>19261</v>
      </c>
      <c r="F60" s="75">
        <f t="shared" si="27"/>
        <v>29183</v>
      </c>
      <c r="G60" s="75">
        <f t="shared" si="28"/>
        <v>2060</v>
      </c>
      <c r="H60" s="75">
        <f t="shared" si="29"/>
        <v>35014</v>
      </c>
      <c r="I60" s="75">
        <f t="shared" si="30"/>
        <v>37074</v>
      </c>
      <c r="J60" s="54" t="s">
        <v>903</v>
      </c>
      <c r="K60" s="53" t="s">
        <v>1035</v>
      </c>
      <c r="L60" s="75">
        <v>0</v>
      </c>
      <c r="M60" s="75">
        <v>0</v>
      </c>
      <c r="N60" s="75">
        <f t="shared" si="31"/>
        <v>0</v>
      </c>
      <c r="O60" s="75">
        <v>2060</v>
      </c>
      <c r="P60" s="75">
        <v>35014</v>
      </c>
      <c r="Q60" s="75">
        <f t="shared" si="32"/>
        <v>37074</v>
      </c>
      <c r="R60" s="54" t="s">
        <v>1036</v>
      </c>
      <c r="S60" s="53" t="s">
        <v>1037</v>
      </c>
      <c r="T60" s="75">
        <v>9922</v>
      </c>
      <c r="U60" s="75">
        <v>19261</v>
      </c>
      <c r="V60" s="75">
        <f t="shared" si="33"/>
        <v>29183</v>
      </c>
      <c r="W60" s="75">
        <v>0</v>
      </c>
      <c r="X60" s="75">
        <v>0</v>
      </c>
      <c r="Y60" s="75">
        <f t="shared" si="34"/>
        <v>0</v>
      </c>
      <c r="Z60" s="54"/>
      <c r="AA60" s="53"/>
      <c r="AB60" s="75">
        <v>0</v>
      </c>
      <c r="AC60" s="75">
        <v>0</v>
      </c>
      <c r="AD60" s="75">
        <f t="shared" si="35"/>
        <v>0</v>
      </c>
      <c r="AE60" s="75">
        <v>0</v>
      </c>
      <c r="AF60" s="75">
        <v>0</v>
      </c>
      <c r="AG60" s="75">
        <f t="shared" si="36"/>
        <v>0</v>
      </c>
      <c r="AH60" s="54"/>
      <c r="AI60" s="53"/>
      <c r="AJ60" s="75">
        <v>0</v>
      </c>
      <c r="AK60" s="75">
        <v>0</v>
      </c>
      <c r="AL60" s="75">
        <f t="shared" si="37"/>
        <v>0</v>
      </c>
      <c r="AM60" s="75">
        <v>0</v>
      </c>
      <c r="AN60" s="75">
        <v>0</v>
      </c>
      <c r="AO60" s="75">
        <f t="shared" si="38"/>
        <v>0</v>
      </c>
      <c r="AP60" s="54"/>
      <c r="AQ60" s="53"/>
      <c r="AR60" s="75">
        <v>0</v>
      </c>
      <c r="AS60" s="75">
        <v>0</v>
      </c>
      <c r="AT60" s="75">
        <f t="shared" si="39"/>
        <v>0</v>
      </c>
      <c r="AU60" s="75">
        <v>0</v>
      </c>
      <c r="AV60" s="75">
        <v>0</v>
      </c>
      <c r="AW60" s="75">
        <f t="shared" si="40"/>
        <v>0</v>
      </c>
      <c r="AX60" s="54"/>
      <c r="AY60" s="53"/>
      <c r="AZ60" s="75">
        <v>0</v>
      </c>
      <c r="BA60" s="75">
        <v>0</v>
      </c>
      <c r="BB60" s="75">
        <f t="shared" si="41"/>
        <v>0</v>
      </c>
      <c r="BC60" s="75">
        <v>0</v>
      </c>
      <c r="BD60" s="75">
        <v>0</v>
      </c>
      <c r="BE60" s="75">
        <f t="shared" si="42"/>
        <v>0</v>
      </c>
    </row>
    <row r="61" spans="1:57" s="50" customFormat="1" ht="12" customHeight="1">
      <c r="A61" s="53" t="s">
        <v>784</v>
      </c>
      <c r="B61" s="54" t="s">
        <v>1042</v>
      </c>
      <c r="C61" s="53" t="s">
        <v>1043</v>
      </c>
      <c r="D61" s="75">
        <f t="shared" si="25"/>
        <v>7404</v>
      </c>
      <c r="E61" s="75">
        <f t="shared" si="26"/>
        <v>18153</v>
      </c>
      <c r="F61" s="75">
        <f t="shared" si="27"/>
        <v>25557</v>
      </c>
      <c r="G61" s="75">
        <f t="shared" si="28"/>
        <v>0</v>
      </c>
      <c r="H61" s="75">
        <f t="shared" si="29"/>
        <v>0</v>
      </c>
      <c r="I61" s="75">
        <f t="shared" si="30"/>
        <v>0</v>
      </c>
      <c r="J61" s="54" t="s">
        <v>1044</v>
      </c>
      <c r="K61" s="53" t="s">
        <v>1045</v>
      </c>
      <c r="L61" s="75">
        <v>7404</v>
      </c>
      <c r="M61" s="75">
        <v>18153</v>
      </c>
      <c r="N61" s="75">
        <f t="shared" si="31"/>
        <v>25557</v>
      </c>
      <c r="O61" s="75">
        <v>0</v>
      </c>
      <c r="P61" s="75">
        <v>0</v>
      </c>
      <c r="Q61" s="75">
        <f t="shared" si="32"/>
        <v>0</v>
      </c>
      <c r="R61" s="54"/>
      <c r="S61" s="53"/>
      <c r="T61" s="75">
        <v>0</v>
      </c>
      <c r="U61" s="75">
        <v>0</v>
      </c>
      <c r="V61" s="75">
        <f t="shared" si="33"/>
        <v>0</v>
      </c>
      <c r="W61" s="75">
        <v>0</v>
      </c>
      <c r="X61" s="75">
        <v>0</v>
      </c>
      <c r="Y61" s="75">
        <f t="shared" si="34"/>
        <v>0</v>
      </c>
      <c r="Z61" s="54"/>
      <c r="AA61" s="53"/>
      <c r="AB61" s="75">
        <v>0</v>
      </c>
      <c r="AC61" s="75">
        <v>0</v>
      </c>
      <c r="AD61" s="75">
        <f t="shared" si="35"/>
        <v>0</v>
      </c>
      <c r="AE61" s="75">
        <v>0</v>
      </c>
      <c r="AF61" s="75">
        <v>0</v>
      </c>
      <c r="AG61" s="75">
        <f t="shared" si="36"/>
        <v>0</v>
      </c>
      <c r="AH61" s="54"/>
      <c r="AI61" s="53"/>
      <c r="AJ61" s="75">
        <v>0</v>
      </c>
      <c r="AK61" s="75">
        <v>0</v>
      </c>
      <c r="AL61" s="75">
        <f t="shared" si="37"/>
        <v>0</v>
      </c>
      <c r="AM61" s="75">
        <v>0</v>
      </c>
      <c r="AN61" s="75">
        <v>0</v>
      </c>
      <c r="AO61" s="75">
        <f t="shared" si="38"/>
        <v>0</v>
      </c>
      <c r="AP61" s="54"/>
      <c r="AQ61" s="53"/>
      <c r="AR61" s="75">
        <v>0</v>
      </c>
      <c r="AS61" s="75">
        <v>0</v>
      </c>
      <c r="AT61" s="75">
        <f t="shared" si="39"/>
        <v>0</v>
      </c>
      <c r="AU61" s="75">
        <v>0</v>
      </c>
      <c r="AV61" s="75">
        <v>0</v>
      </c>
      <c r="AW61" s="75">
        <f t="shared" si="40"/>
        <v>0</v>
      </c>
      <c r="AX61" s="54"/>
      <c r="AY61" s="53"/>
      <c r="AZ61" s="75">
        <v>0</v>
      </c>
      <c r="BA61" s="75">
        <v>0</v>
      </c>
      <c r="BB61" s="75">
        <f t="shared" si="41"/>
        <v>0</v>
      </c>
      <c r="BC61" s="75">
        <v>0</v>
      </c>
      <c r="BD61" s="75">
        <v>0</v>
      </c>
      <c r="BE61" s="75">
        <f t="shared" si="42"/>
        <v>0</v>
      </c>
    </row>
    <row r="62" spans="1:57" s="50" customFormat="1" ht="12" customHeight="1">
      <c r="A62" s="53" t="s">
        <v>784</v>
      </c>
      <c r="B62" s="54" t="s">
        <v>1046</v>
      </c>
      <c r="C62" s="53" t="s">
        <v>1047</v>
      </c>
      <c r="D62" s="75">
        <f t="shared" si="25"/>
        <v>1662</v>
      </c>
      <c r="E62" s="75">
        <f t="shared" si="26"/>
        <v>1381</v>
      </c>
      <c r="F62" s="75">
        <f t="shared" si="27"/>
        <v>3043</v>
      </c>
      <c r="G62" s="75">
        <f t="shared" si="28"/>
        <v>0</v>
      </c>
      <c r="H62" s="75">
        <f t="shared" si="29"/>
        <v>0</v>
      </c>
      <c r="I62" s="75">
        <f t="shared" si="30"/>
        <v>0</v>
      </c>
      <c r="J62" s="54" t="s">
        <v>1044</v>
      </c>
      <c r="K62" s="53" t="s">
        <v>1048</v>
      </c>
      <c r="L62" s="75">
        <v>1662</v>
      </c>
      <c r="M62" s="75">
        <v>1381</v>
      </c>
      <c r="N62" s="75">
        <f t="shared" si="31"/>
        <v>3043</v>
      </c>
      <c r="O62" s="75">
        <v>0</v>
      </c>
      <c r="P62" s="75">
        <v>0</v>
      </c>
      <c r="Q62" s="75">
        <f t="shared" si="32"/>
        <v>0</v>
      </c>
      <c r="R62" s="54"/>
      <c r="S62" s="53"/>
      <c r="T62" s="75">
        <v>0</v>
      </c>
      <c r="U62" s="75">
        <v>0</v>
      </c>
      <c r="V62" s="75">
        <f t="shared" si="33"/>
        <v>0</v>
      </c>
      <c r="W62" s="75">
        <v>0</v>
      </c>
      <c r="X62" s="75">
        <v>0</v>
      </c>
      <c r="Y62" s="75">
        <f t="shared" si="34"/>
        <v>0</v>
      </c>
      <c r="Z62" s="54"/>
      <c r="AA62" s="53"/>
      <c r="AB62" s="75">
        <v>0</v>
      </c>
      <c r="AC62" s="75">
        <v>0</v>
      </c>
      <c r="AD62" s="75">
        <f t="shared" si="35"/>
        <v>0</v>
      </c>
      <c r="AE62" s="75">
        <v>0</v>
      </c>
      <c r="AF62" s="75">
        <v>0</v>
      </c>
      <c r="AG62" s="75">
        <f t="shared" si="36"/>
        <v>0</v>
      </c>
      <c r="AH62" s="54"/>
      <c r="AI62" s="53"/>
      <c r="AJ62" s="75">
        <v>0</v>
      </c>
      <c r="AK62" s="75">
        <v>0</v>
      </c>
      <c r="AL62" s="75">
        <f t="shared" si="37"/>
        <v>0</v>
      </c>
      <c r="AM62" s="75">
        <v>0</v>
      </c>
      <c r="AN62" s="75">
        <v>0</v>
      </c>
      <c r="AO62" s="75">
        <f t="shared" si="38"/>
        <v>0</v>
      </c>
      <c r="AP62" s="54"/>
      <c r="AQ62" s="53"/>
      <c r="AR62" s="75">
        <v>0</v>
      </c>
      <c r="AS62" s="75">
        <v>0</v>
      </c>
      <c r="AT62" s="75">
        <f t="shared" si="39"/>
        <v>0</v>
      </c>
      <c r="AU62" s="75">
        <v>0</v>
      </c>
      <c r="AV62" s="75">
        <v>0</v>
      </c>
      <c r="AW62" s="75">
        <f t="shared" si="40"/>
        <v>0</v>
      </c>
      <c r="AX62" s="54"/>
      <c r="AY62" s="53"/>
      <c r="AZ62" s="75">
        <v>0</v>
      </c>
      <c r="BA62" s="75">
        <v>0</v>
      </c>
      <c r="BB62" s="75">
        <f t="shared" si="41"/>
        <v>0</v>
      </c>
      <c r="BC62" s="75">
        <v>0</v>
      </c>
      <c r="BD62" s="75">
        <v>0</v>
      </c>
      <c r="BE62" s="75">
        <f t="shared" si="42"/>
        <v>0</v>
      </c>
    </row>
    <row r="63" spans="1:57" s="50" customFormat="1" ht="12" customHeight="1">
      <c r="A63" s="53" t="s">
        <v>784</v>
      </c>
      <c r="B63" s="54" t="s">
        <v>1049</v>
      </c>
      <c r="C63" s="53" t="s">
        <v>1050</v>
      </c>
      <c r="D63" s="75">
        <f t="shared" si="25"/>
        <v>3566</v>
      </c>
      <c r="E63" s="75">
        <f t="shared" si="26"/>
        <v>6883</v>
      </c>
      <c r="F63" s="75">
        <f t="shared" si="27"/>
        <v>10449</v>
      </c>
      <c r="G63" s="75">
        <f t="shared" si="28"/>
        <v>0</v>
      </c>
      <c r="H63" s="75">
        <f t="shared" si="29"/>
        <v>0</v>
      </c>
      <c r="I63" s="75">
        <f t="shared" si="30"/>
        <v>0</v>
      </c>
      <c r="J63" s="54"/>
      <c r="K63" s="53"/>
      <c r="L63" s="75">
        <v>3566</v>
      </c>
      <c r="M63" s="75">
        <v>6883</v>
      </c>
      <c r="N63" s="75">
        <f t="shared" si="31"/>
        <v>10449</v>
      </c>
      <c r="O63" s="75">
        <v>0</v>
      </c>
      <c r="P63" s="75">
        <v>0</v>
      </c>
      <c r="Q63" s="75">
        <f t="shared" si="32"/>
        <v>0</v>
      </c>
      <c r="R63" s="54"/>
      <c r="S63" s="53"/>
      <c r="T63" s="75">
        <v>0</v>
      </c>
      <c r="U63" s="75">
        <v>0</v>
      </c>
      <c r="V63" s="75">
        <f t="shared" si="33"/>
        <v>0</v>
      </c>
      <c r="W63" s="75">
        <v>0</v>
      </c>
      <c r="X63" s="75">
        <v>0</v>
      </c>
      <c r="Y63" s="75">
        <f t="shared" si="34"/>
        <v>0</v>
      </c>
      <c r="Z63" s="54"/>
      <c r="AA63" s="53"/>
      <c r="AB63" s="75">
        <v>0</v>
      </c>
      <c r="AC63" s="75">
        <v>0</v>
      </c>
      <c r="AD63" s="75">
        <f t="shared" si="35"/>
        <v>0</v>
      </c>
      <c r="AE63" s="75">
        <v>0</v>
      </c>
      <c r="AF63" s="75">
        <v>0</v>
      </c>
      <c r="AG63" s="75">
        <f t="shared" si="36"/>
        <v>0</v>
      </c>
      <c r="AH63" s="54"/>
      <c r="AI63" s="53"/>
      <c r="AJ63" s="75">
        <v>0</v>
      </c>
      <c r="AK63" s="75">
        <v>0</v>
      </c>
      <c r="AL63" s="75">
        <f t="shared" si="37"/>
        <v>0</v>
      </c>
      <c r="AM63" s="75">
        <v>0</v>
      </c>
      <c r="AN63" s="75">
        <v>0</v>
      </c>
      <c r="AO63" s="75">
        <f t="shared" si="38"/>
        <v>0</v>
      </c>
      <c r="AP63" s="54"/>
      <c r="AQ63" s="53"/>
      <c r="AR63" s="75">
        <v>0</v>
      </c>
      <c r="AS63" s="75">
        <v>0</v>
      </c>
      <c r="AT63" s="75">
        <f t="shared" si="39"/>
        <v>0</v>
      </c>
      <c r="AU63" s="75">
        <v>0</v>
      </c>
      <c r="AV63" s="75">
        <v>0</v>
      </c>
      <c r="AW63" s="75">
        <f t="shared" si="40"/>
        <v>0</v>
      </c>
      <c r="AX63" s="54"/>
      <c r="AY63" s="53"/>
      <c r="AZ63" s="75">
        <v>0</v>
      </c>
      <c r="BA63" s="75">
        <v>0</v>
      </c>
      <c r="BB63" s="75">
        <f t="shared" si="41"/>
        <v>0</v>
      </c>
      <c r="BC63" s="75">
        <v>0</v>
      </c>
      <c r="BD63" s="75">
        <v>0</v>
      </c>
      <c r="BE63" s="75">
        <f t="shared" si="42"/>
        <v>0</v>
      </c>
    </row>
    <row r="64" spans="1:57" s="50" customFormat="1" ht="12" customHeight="1">
      <c r="A64" s="53" t="s">
        <v>784</v>
      </c>
      <c r="B64" s="54" t="s">
        <v>1051</v>
      </c>
      <c r="C64" s="53" t="s">
        <v>1052</v>
      </c>
      <c r="D64" s="75">
        <f t="shared" si="25"/>
        <v>2835</v>
      </c>
      <c r="E64" s="75">
        <f t="shared" si="26"/>
        <v>5598</v>
      </c>
      <c r="F64" s="75">
        <f t="shared" si="27"/>
        <v>8433</v>
      </c>
      <c r="G64" s="75">
        <f t="shared" si="28"/>
        <v>0</v>
      </c>
      <c r="H64" s="75">
        <f t="shared" si="29"/>
        <v>0</v>
      </c>
      <c r="I64" s="75">
        <f t="shared" si="30"/>
        <v>0</v>
      </c>
      <c r="J64" s="54" t="s">
        <v>1044</v>
      </c>
      <c r="K64" s="53" t="s">
        <v>1048</v>
      </c>
      <c r="L64" s="75">
        <v>2835</v>
      </c>
      <c r="M64" s="75">
        <v>5598</v>
      </c>
      <c r="N64" s="75">
        <f t="shared" si="31"/>
        <v>8433</v>
      </c>
      <c r="O64" s="75">
        <v>0</v>
      </c>
      <c r="P64" s="75">
        <v>0</v>
      </c>
      <c r="Q64" s="75">
        <f t="shared" si="32"/>
        <v>0</v>
      </c>
      <c r="R64" s="54"/>
      <c r="S64" s="53"/>
      <c r="T64" s="75">
        <v>0</v>
      </c>
      <c r="U64" s="75">
        <v>0</v>
      </c>
      <c r="V64" s="75">
        <f t="shared" si="33"/>
        <v>0</v>
      </c>
      <c r="W64" s="75">
        <v>0</v>
      </c>
      <c r="X64" s="75">
        <v>0</v>
      </c>
      <c r="Y64" s="75">
        <f t="shared" si="34"/>
        <v>0</v>
      </c>
      <c r="Z64" s="54"/>
      <c r="AA64" s="53"/>
      <c r="AB64" s="75">
        <v>0</v>
      </c>
      <c r="AC64" s="75">
        <v>0</v>
      </c>
      <c r="AD64" s="75">
        <f t="shared" si="35"/>
        <v>0</v>
      </c>
      <c r="AE64" s="75">
        <v>0</v>
      </c>
      <c r="AF64" s="75">
        <v>0</v>
      </c>
      <c r="AG64" s="75">
        <f t="shared" si="36"/>
        <v>0</v>
      </c>
      <c r="AH64" s="54"/>
      <c r="AI64" s="53"/>
      <c r="AJ64" s="75">
        <v>0</v>
      </c>
      <c r="AK64" s="75">
        <v>0</v>
      </c>
      <c r="AL64" s="75">
        <f t="shared" si="37"/>
        <v>0</v>
      </c>
      <c r="AM64" s="75">
        <v>0</v>
      </c>
      <c r="AN64" s="75">
        <v>0</v>
      </c>
      <c r="AO64" s="75">
        <f t="shared" si="38"/>
        <v>0</v>
      </c>
      <c r="AP64" s="54"/>
      <c r="AQ64" s="53"/>
      <c r="AR64" s="75">
        <v>0</v>
      </c>
      <c r="AS64" s="75">
        <v>0</v>
      </c>
      <c r="AT64" s="75">
        <f t="shared" si="39"/>
        <v>0</v>
      </c>
      <c r="AU64" s="75">
        <v>0</v>
      </c>
      <c r="AV64" s="75">
        <v>0</v>
      </c>
      <c r="AW64" s="75">
        <f t="shared" si="40"/>
        <v>0</v>
      </c>
      <c r="AX64" s="54"/>
      <c r="AY64" s="53"/>
      <c r="AZ64" s="75">
        <v>0</v>
      </c>
      <c r="BA64" s="75">
        <v>0</v>
      </c>
      <c r="BB64" s="75">
        <f t="shared" si="41"/>
        <v>0</v>
      </c>
      <c r="BC64" s="75">
        <v>0</v>
      </c>
      <c r="BD64" s="75">
        <v>0</v>
      </c>
      <c r="BE64" s="75">
        <f t="shared" si="42"/>
        <v>0</v>
      </c>
    </row>
    <row r="65" spans="1:57" s="50" customFormat="1" ht="12" customHeight="1">
      <c r="A65" s="53" t="s">
        <v>784</v>
      </c>
      <c r="B65" s="54" t="s">
        <v>1053</v>
      </c>
      <c r="C65" s="53" t="s">
        <v>1054</v>
      </c>
      <c r="D65" s="75">
        <f t="shared" si="25"/>
        <v>3391</v>
      </c>
      <c r="E65" s="75">
        <f t="shared" si="26"/>
        <v>5608</v>
      </c>
      <c r="F65" s="75">
        <f t="shared" si="27"/>
        <v>8999</v>
      </c>
      <c r="G65" s="75">
        <f t="shared" si="28"/>
        <v>0</v>
      </c>
      <c r="H65" s="75">
        <f t="shared" si="29"/>
        <v>0</v>
      </c>
      <c r="I65" s="75">
        <f t="shared" si="30"/>
        <v>0</v>
      </c>
      <c r="J65" s="54" t="s">
        <v>1053</v>
      </c>
      <c r="K65" s="53" t="s">
        <v>1054</v>
      </c>
      <c r="L65" s="75">
        <v>3391</v>
      </c>
      <c r="M65" s="75">
        <v>5608</v>
      </c>
      <c r="N65" s="75">
        <f t="shared" si="31"/>
        <v>8999</v>
      </c>
      <c r="O65" s="75">
        <v>0</v>
      </c>
      <c r="P65" s="75">
        <v>0</v>
      </c>
      <c r="Q65" s="75">
        <f t="shared" si="32"/>
        <v>0</v>
      </c>
      <c r="R65" s="54"/>
      <c r="S65" s="53"/>
      <c r="T65" s="75">
        <v>0</v>
      </c>
      <c r="U65" s="75">
        <v>0</v>
      </c>
      <c r="V65" s="75">
        <f t="shared" si="33"/>
        <v>0</v>
      </c>
      <c r="W65" s="75">
        <v>0</v>
      </c>
      <c r="X65" s="75">
        <v>0</v>
      </c>
      <c r="Y65" s="75">
        <f t="shared" si="34"/>
        <v>0</v>
      </c>
      <c r="Z65" s="54"/>
      <c r="AA65" s="53"/>
      <c r="AB65" s="75">
        <v>0</v>
      </c>
      <c r="AC65" s="75">
        <v>0</v>
      </c>
      <c r="AD65" s="75">
        <f t="shared" si="35"/>
        <v>0</v>
      </c>
      <c r="AE65" s="75">
        <v>0</v>
      </c>
      <c r="AF65" s="75">
        <v>0</v>
      </c>
      <c r="AG65" s="75">
        <f t="shared" si="36"/>
        <v>0</v>
      </c>
      <c r="AH65" s="54"/>
      <c r="AI65" s="53"/>
      <c r="AJ65" s="75">
        <v>0</v>
      </c>
      <c r="AK65" s="75">
        <v>0</v>
      </c>
      <c r="AL65" s="75">
        <f t="shared" si="37"/>
        <v>0</v>
      </c>
      <c r="AM65" s="75">
        <v>0</v>
      </c>
      <c r="AN65" s="75">
        <v>0</v>
      </c>
      <c r="AO65" s="75">
        <f t="shared" si="38"/>
        <v>0</v>
      </c>
      <c r="AP65" s="54"/>
      <c r="AQ65" s="53"/>
      <c r="AR65" s="75">
        <v>0</v>
      </c>
      <c r="AS65" s="75">
        <v>0</v>
      </c>
      <c r="AT65" s="75">
        <f t="shared" si="39"/>
        <v>0</v>
      </c>
      <c r="AU65" s="75">
        <v>0</v>
      </c>
      <c r="AV65" s="75">
        <v>0</v>
      </c>
      <c r="AW65" s="75">
        <f t="shared" si="40"/>
        <v>0</v>
      </c>
      <c r="AX65" s="54"/>
      <c r="AY65" s="53"/>
      <c r="AZ65" s="75">
        <v>0</v>
      </c>
      <c r="BA65" s="75">
        <v>0</v>
      </c>
      <c r="BB65" s="75">
        <f t="shared" si="41"/>
        <v>0</v>
      </c>
      <c r="BC65" s="75">
        <v>0</v>
      </c>
      <c r="BD65" s="75">
        <v>0</v>
      </c>
      <c r="BE65" s="75">
        <f t="shared" si="42"/>
        <v>0</v>
      </c>
    </row>
    <row r="66" spans="1:57" s="50" customFormat="1" ht="12" customHeight="1">
      <c r="A66" s="53" t="s">
        <v>784</v>
      </c>
      <c r="B66" s="54" t="s">
        <v>1055</v>
      </c>
      <c r="C66" s="53" t="s">
        <v>1056</v>
      </c>
      <c r="D66" s="75">
        <f t="shared" si="25"/>
        <v>1662</v>
      </c>
      <c r="E66" s="75">
        <f t="shared" si="26"/>
        <v>1549</v>
      </c>
      <c r="F66" s="75">
        <f t="shared" si="27"/>
        <v>3211</v>
      </c>
      <c r="G66" s="75">
        <f t="shared" si="28"/>
        <v>0</v>
      </c>
      <c r="H66" s="75">
        <f t="shared" si="29"/>
        <v>0</v>
      </c>
      <c r="I66" s="75">
        <f t="shared" si="30"/>
        <v>0</v>
      </c>
      <c r="J66" s="54" t="s">
        <v>1044</v>
      </c>
      <c r="K66" s="53" t="s">
        <v>1048</v>
      </c>
      <c r="L66" s="75">
        <v>1662</v>
      </c>
      <c r="M66" s="75">
        <v>1549</v>
      </c>
      <c r="N66" s="75">
        <f t="shared" si="31"/>
        <v>3211</v>
      </c>
      <c r="O66" s="75">
        <v>0</v>
      </c>
      <c r="P66" s="75">
        <v>0</v>
      </c>
      <c r="Q66" s="75">
        <f t="shared" si="32"/>
        <v>0</v>
      </c>
      <c r="R66" s="54"/>
      <c r="S66" s="53"/>
      <c r="T66" s="75">
        <v>0</v>
      </c>
      <c r="U66" s="75">
        <v>0</v>
      </c>
      <c r="V66" s="75">
        <f t="shared" si="33"/>
        <v>0</v>
      </c>
      <c r="W66" s="75">
        <v>0</v>
      </c>
      <c r="X66" s="75">
        <v>0</v>
      </c>
      <c r="Y66" s="75">
        <f t="shared" si="34"/>
        <v>0</v>
      </c>
      <c r="Z66" s="54"/>
      <c r="AA66" s="53"/>
      <c r="AB66" s="75">
        <v>0</v>
      </c>
      <c r="AC66" s="75">
        <v>0</v>
      </c>
      <c r="AD66" s="75">
        <f t="shared" si="35"/>
        <v>0</v>
      </c>
      <c r="AE66" s="75">
        <v>0</v>
      </c>
      <c r="AF66" s="75">
        <v>0</v>
      </c>
      <c r="AG66" s="75">
        <f t="shared" si="36"/>
        <v>0</v>
      </c>
      <c r="AH66" s="54"/>
      <c r="AI66" s="53"/>
      <c r="AJ66" s="75">
        <v>0</v>
      </c>
      <c r="AK66" s="75">
        <v>0</v>
      </c>
      <c r="AL66" s="75">
        <f t="shared" si="37"/>
        <v>0</v>
      </c>
      <c r="AM66" s="75">
        <v>0</v>
      </c>
      <c r="AN66" s="75">
        <v>0</v>
      </c>
      <c r="AO66" s="75">
        <f t="shared" si="38"/>
        <v>0</v>
      </c>
      <c r="AP66" s="54"/>
      <c r="AQ66" s="53"/>
      <c r="AR66" s="75">
        <v>0</v>
      </c>
      <c r="AS66" s="75">
        <v>0</v>
      </c>
      <c r="AT66" s="75">
        <f t="shared" si="39"/>
        <v>0</v>
      </c>
      <c r="AU66" s="75">
        <v>0</v>
      </c>
      <c r="AV66" s="75">
        <v>0</v>
      </c>
      <c r="AW66" s="75">
        <f t="shared" si="40"/>
        <v>0</v>
      </c>
      <c r="AX66" s="54"/>
      <c r="AY66" s="53"/>
      <c r="AZ66" s="75">
        <v>0</v>
      </c>
      <c r="BA66" s="75">
        <v>0</v>
      </c>
      <c r="BB66" s="75">
        <f t="shared" si="41"/>
        <v>0</v>
      </c>
      <c r="BC66" s="75">
        <v>0</v>
      </c>
      <c r="BD66" s="75">
        <v>0</v>
      </c>
      <c r="BE66" s="75">
        <f t="shared" si="42"/>
        <v>0</v>
      </c>
    </row>
    <row r="67" spans="1:57" s="50" customFormat="1" ht="12" customHeight="1">
      <c r="A67" s="53" t="s">
        <v>784</v>
      </c>
      <c r="B67" s="54" t="s">
        <v>1057</v>
      </c>
      <c r="C67" s="53" t="s">
        <v>1058</v>
      </c>
      <c r="D67" s="75">
        <f t="shared" si="25"/>
        <v>7140</v>
      </c>
      <c r="E67" s="75">
        <f t="shared" si="26"/>
        <v>17884</v>
      </c>
      <c r="F67" s="75">
        <f t="shared" si="27"/>
        <v>25024</v>
      </c>
      <c r="G67" s="75">
        <f t="shared" si="28"/>
        <v>0</v>
      </c>
      <c r="H67" s="75">
        <f t="shared" si="29"/>
        <v>0</v>
      </c>
      <c r="I67" s="75">
        <f t="shared" si="30"/>
        <v>0</v>
      </c>
      <c r="J67" s="54"/>
      <c r="K67" s="53" t="s">
        <v>1048</v>
      </c>
      <c r="L67" s="75">
        <v>7140</v>
      </c>
      <c r="M67" s="75">
        <v>17884</v>
      </c>
      <c r="N67" s="75">
        <f t="shared" si="31"/>
        <v>25024</v>
      </c>
      <c r="O67" s="75">
        <v>0</v>
      </c>
      <c r="P67" s="75">
        <v>0</v>
      </c>
      <c r="Q67" s="75">
        <f t="shared" si="32"/>
        <v>0</v>
      </c>
      <c r="R67" s="54"/>
      <c r="S67" s="53"/>
      <c r="T67" s="75">
        <v>0</v>
      </c>
      <c r="U67" s="75">
        <v>0</v>
      </c>
      <c r="V67" s="75">
        <f t="shared" si="33"/>
        <v>0</v>
      </c>
      <c r="W67" s="75">
        <v>0</v>
      </c>
      <c r="X67" s="75">
        <v>0</v>
      </c>
      <c r="Y67" s="75">
        <f t="shared" si="34"/>
        <v>0</v>
      </c>
      <c r="Z67" s="54"/>
      <c r="AA67" s="53"/>
      <c r="AB67" s="75">
        <v>0</v>
      </c>
      <c r="AC67" s="75">
        <v>0</v>
      </c>
      <c r="AD67" s="75">
        <f t="shared" si="35"/>
        <v>0</v>
      </c>
      <c r="AE67" s="75">
        <v>0</v>
      </c>
      <c r="AF67" s="75">
        <v>0</v>
      </c>
      <c r="AG67" s="75">
        <f t="shared" si="36"/>
        <v>0</v>
      </c>
      <c r="AH67" s="54"/>
      <c r="AI67" s="53"/>
      <c r="AJ67" s="75">
        <v>0</v>
      </c>
      <c r="AK67" s="75">
        <v>0</v>
      </c>
      <c r="AL67" s="75">
        <f t="shared" si="37"/>
        <v>0</v>
      </c>
      <c r="AM67" s="75">
        <v>0</v>
      </c>
      <c r="AN67" s="75">
        <v>0</v>
      </c>
      <c r="AO67" s="75">
        <f t="shared" si="38"/>
        <v>0</v>
      </c>
      <c r="AP67" s="54"/>
      <c r="AQ67" s="53"/>
      <c r="AR67" s="75">
        <v>0</v>
      </c>
      <c r="AS67" s="75">
        <v>0</v>
      </c>
      <c r="AT67" s="75">
        <f t="shared" si="39"/>
        <v>0</v>
      </c>
      <c r="AU67" s="75">
        <v>0</v>
      </c>
      <c r="AV67" s="75">
        <v>0</v>
      </c>
      <c r="AW67" s="75">
        <f t="shared" si="40"/>
        <v>0</v>
      </c>
      <c r="AX67" s="54"/>
      <c r="AY67" s="53"/>
      <c r="AZ67" s="75">
        <v>0</v>
      </c>
      <c r="BA67" s="75">
        <v>0</v>
      </c>
      <c r="BB67" s="75">
        <f t="shared" si="41"/>
        <v>0</v>
      </c>
      <c r="BC67" s="75">
        <v>0</v>
      </c>
      <c r="BD67" s="75">
        <v>0</v>
      </c>
      <c r="BE67" s="75">
        <f t="shared" si="42"/>
        <v>0</v>
      </c>
    </row>
    <row r="68" spans="1:57" s="50" customFormat="1" ht="12" customHeight="1">
      <c r="A68" s="53" t="s">
        <v>784</v>
      </c>
      <c r="B68" s="54" t="s">
        <v>1059</v>
      </c>
      <c r="C68" s="53" t="s">
        <v>1060</v>
      </c>
      <c r="D68" s="75">
        <f t="shared" si="25"/>
        <v>1576</v>
      </c>
      <c r="E68" s="75">
        <f t="shared" si="26"/>
        <v>1078</v>
      </c>
      <c r="F68" s="75">
        <f t="shared" si="27"/>
        <v>2654</v>
      </c>
      <c r="G68" s="75">
        <f t="shared" si="28"/>
        <v>0</v>
      </c>
      <c r="H68" s="75">
        <f t="shared" si="29"/>
        <v>0</v>
      </c>
      <c r="I68" s="75">
        <f t="shared" si="30"/>
        <v>0</v>
      </c>
      <c r="J68" s="54" t="s">
        <v>1044</v>
      </c>
      <c r="K68" s="53" t="s">
        <v>1048</v>
      </c>
      <c r="L68" s="75">
        <v>1576</v>
      </c>
      <c r="M68" s="75">
        <v>1078</v>
      </c>
      <c r="N68" s="75">
        <f t="shared" si="31"/>
        <v>2654</v>
      </c>
      <c r="O68" s="75">
        <v>0</v>
      </c>
      <c r="P68" s="75">
        <v>0</v>
      </c>
      <c r="Q68" s="75">
        <f t="shared" si="32"/>
        <v>0</v>
      </c>
      <c r="R68" s="54"/>
      <c r="S68" s="53"/>
      <c r="T68" s="75">
        <v>0</v>
      </c>
      <c r="U68" s="75">
        <v>0</v>
      </c>
      <c r="V68" s="75">
        <f t="shared" si="33"/>
        <v>0</v>
      </c>
      <c r="W68" s="75">
        <v>0</v>
      </c>
      <c r="X68" s="75">
        <v>0</v>
      </c>
      <c r="Y68" s="75">
        <f t="shared" si="34"/>
        <v>0</v>
      </c>
      <c r="Z68" s="54"/>
      <c r="AA68" s="53"/>
      <c r="AB68" s="75">
        <v>0</v>
      </c>
      <c r="AC68" s="75">
        <v>0</v>
      </c>
      <c r="AD68" s="75">
        <f t="shared" si="35"/>
        <v>0</v>
      </c>
      <c r="AE68" s="75">
        <v>0</v>
      </c>
      <c r="AF68" s="75">
        <v>0</v>
      </c>
      <c r="AG68" s="75">
        <f t="shared" si="36"/>
        <v>0</v>
      </c>
      <c r="AH68" s="54"/>
      <c r="AI68" s="53"/>
      <c r="AJ68" s="75">
        <v>0</v>
      </c>
      <c r="AK68" s="75">
        <v>0</v>
      </c>
      <c r="AL68" s="75">
        <f t="shared" si="37"/>
        <v>0</v>
      </c>
      <c r="AM68" s="75">
        <v>0</v>
      </c>
      <c r="AN68" s="75">
        <v>0</v>
      </c>
      <c r="AO68" s="75">
        <f t="shared" si="38"/>
        <v>0</v>
      </c>
      <c r="AP68" s="54"/>
      <c r="AQ68" s="53"/>
      <c r="AR68" s="75">
        <v>0</v>
      </c>
      <c r="AS68" s="75">
        <v>0</v>
      </c>
      <c r="AT68" s="75">
        <f t="shared" si="39"/>
        <v>0</v>
      </c>
      <c r="AU68" s="75">
        <v>0</v>
      </c>
      <c r="AV68" s="75">
        <v>0</v>
      </c>
      <c r="AW68" s="75">
        <f t="shared" si="40"/>
        <v>0</v>
      </c>
      <c r="AX68" s="54"/>
      <c r="AY68" s="53"/>
      <c r="AZ68" s="75">
        <v>0</v>
      </c>
      <c r="BA68" s="75">
        <v>0</v>
      </c>
      <c r="BB68" s="75">
        <f t="shared" si="41"/>
        <v>0</v>
      </c>
      <c r="BC68" s="75">
        <v>0</v>
      </c>
      <c r="BD68" s="75">
        <v>0</v>
      </c>
      <c r="BE68" s="75">
        <f t="shared" si="42"/>
        <v>0</v>
      </c>
    </row>
    <row r="69" spans="1:57" s="50" customFormat="1" ht="12" customHeight="1">
      <c r="A69" s="53" t="s">
        <v>784</v>
      </c>
      <c r="B69" s="54" t="s">
        <v>1061</v>
      </c>
      <c r="C69" s="53" t="s">
        <v>1062</v>
      </c>
      <c r="D69" s="75">
        <f t="shared" si="25"/>
        <v>0</v>
      </c>
      <c r="E69" s="75">
        <f t="shared" si="26"/>
        <v>0</v>
      </c>
      <c r="F69" s="75">
        <f t="shared" si="27"/>
        <v>0</v>
      </c>
      <c r="G69" s="75">
        <f t="shared" si="28"/>
        <v>0</v>
      </c>
      <c r="H69" s="75">
        <f t="shared" si="29"/>
        <v>0</v>
      </c>
      <c r="I69" s="75">
        <f t="shared" si="30"/>
        <v>0</v>
      </c>
      <c r="J69" s="54"/>
      <c r="K69" s="53"/>
      <c r="L69" s="75">
        <v>0</v>
      </c>
      <c r="M69" s="75">
        <v>0</v>
      </c>
      <c r="N69" s="75">
        <f t="shared" si="31"/>
        <v>0</v>
      </c>
      <c r="O69" s="75">
        <v>0</v>
      </c>
      <c r="P69" s="75">
        <v>0</v>
      </c>
      <c r="Q69" s="75">
        <f t="shared" si="32"/>
        <v>0</v>
      </c>
      <c r="R69" s="54"/>
      <c r="S69" s="53"/>
      <c r="T69" s="75">
        <v>0</v>
      </c>
      <c r="U69" s="75">
        <v>0</v>
      </c>
      <c r="V69" s="75">
        <f t="shared" si="33"/>
        <v>0</v>
      </c>
      <c r="W69" s="75">
        <v>0</v>
      </c>
      <c r="X69" s="75">
        <v>0</v>
      </c>
      <c r="Y69" s="75">
        <f t="shared" si="34"/>
        <v>0</v>
      </c>
      <c r="Z69" s="54"/>
      <c r="AA69" s="53"/>
      <c r="AB69" s="75">
        <v>0</v>
      </c>
      <c r="AC69" s="75">
        <v>0</v>
      </c>
      <c r="AD69" s="75">
        <f t="shared" si="35"/>
        <v>0</v>
      </c>
      <c r="AE69" s="75">
        <v>0</v>
      </c>
      <c r="AF69" s="75">
        <v>0</v>
      </c>
      <c r="AG69" s="75">
        <f t="shared" si="36"/>
        <v>0</v>
      </c>
      <c r="AH69" s="54"/>
      <c r="AI69" s="53"/>
      <c r="AJ69" s="75">
        <v>0</v>
      </c>
      <c r="AK69" s="75">
        <v>0</v>
      </c>
      <c r="AL69" s="75">
        <f t="shared" si="37"/>
        <v>0</v>
      </c>
      <c r="AM69" s="75">
        <v>0</v>
      </c>
      <c r="AN69" s="75">
        <v>0</v>
      </c>
      <c r="AO69" s="75">
        <f t="shared" si="38"/>
        <v>0</v>
      </c>
      <c r="AP69" s="54"/>
      <c r="AQ69" s="53"/>
      <c r="AR69" s="75">
        <v>0</v>
      </c>
      <c r="AS69" s="75">
        <v>0</v>
      </c>
      <c r="AT69" s="75">
        <f t="shared" si="39"/>
        <v>0</v>
      </c>
      <c r="AU69" s="75">
        <v>0</v>
      </c>
      <c r="AV69" s="75">
        <v>0</v>
      </c>
      <c r="AW69" s="75">
        <f t="shared" si="40"/>
        <v>0</v>
      </c>
      <c r="AX69" s="54"/>
      <c r="AY69" s="53"/>
      <c r="AZ69" s="75">
        <v>0</v>
      </c>
      <c r="BA69" s="75">
        <v>0</v>
      </c>
      <c r="BB69" s="75">
        <f t="shared" si="41"/>
        <v>0</v>
      </c>
      <c r="BC69" s="75">
        <v>0</v>
      </c>
      <c r="BD69" s="75">
        <v>0</v>
      </c>
      <c r="BE69" s="75">
        <f t="shared" si="42"/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4.69921875" style="77" customWidth="1"/>
    <col min="6" max="6" width="6.59765625" style="34" customWidth="1"/>
    <col min="7" max="7" width="12.59765625" style="47" customWidth="1"/>
    <col min="8" max="9" width="14.69921875" style="77" customWidth="1"/>
    <col min="10" max="10" width="6.59765625" style="34" customWidth="1"/>
    <col min="11" max="11" width="12.59765625" style="47" customWidth="1"/>
    <col min="12" max="13" width="14.69921875" style="77" customWidth="1"/>
    <col min="14" max="14" width="6.59765625" style="34" customWidth="1"/>
    <col min="15" max="15" width="12.59765625" style="47" customWidth="1"/>
    <col min="16" max="17" width="14.69921875" style="77" customWidth="1"/>
    <col min="18" max="18" width="6.59765625" style="34" customWidth="1"/>
    <col min="19" max="19" width="12.59765625" style="47" customWidth="1"/>
    <col min="20" max="21" width="14.69921875" style="77" customWidth="1"/>
    <col min="22" max="22" width="6.59765625" style="34" customWidth="1"/>
    <col min="23" max="23" width="12.59765625" style="47" customWidth="1"/>
    <col min="24" max="25" width="14.69921875" style="77" customWidth="1"/>
    <col min="26" max="26" width="6.59765625" style="34" customWidth="1"/>
    <col min="27" max="27" width="12.59765625" style="47" customWidth="1"/>
    <col min="28" max="29" width="14.69921875" style="77" customWidth="1"/>
    <col min="30" max="30" width="6.59765625" style="34" customWidth="1"/>
    <col min="31" max="31" width="12.59765625" style="47" customWidth="1"/>
    <col min="32" max="33" width="14.69921875" style="77" customWidth="1"/>
    <col min="34" max="34" width="6.59765625" style="34" customWidth="1"/>
    <col min="35" max="35" width="12.59765625" style="47" customWidth="1"/>
    <col min="36" max="37" width="14.69921875" style="77" customWidth="1"/>
    <col min="38" max="38" width="6.59765625" style="34" customWidth="1"/>
    <col min="39" max="39" width="12.59765625" style="47" customWidth="1"/>
    <col min="40" max="41" width="14.69921875" style="77" customWidth="1"/>
    <col min="42" max="42" width="6.59765625" style="34" customWidth="1"/>
    <col min="43" max="43" width="12.59765625" style="47" customWidth="1"/>
    <col min="44" max="45" width="14.69921875" style="77" customWidth="1"/>
    <col min="46" max="46" width="6.59765625" style="34" customWidth="1"/>
    <col min="47" max="47" width="12.59765625" style="47" customWidth="1"/>
    <col min="48" max="49" width="14.69921875" style="77" customWidth="1"/>
    <col min="50" max="50" width="6.59765625" style="34" customWidth="1"/>
    <col min="51" max="51" width="12.59765625" style="47" customWidth="1"/>
    <col min="52" max="53" width="14.69921875" style="77" customWidth="1"/>
    <col min="54" max="54" width="6.59765625" style="34" customWidth="1"/>
    <col min="55" max="55" width="12.59765625" style="47" customWidth="1"/>
    <col min="56" max="57" width="14.69921875" style="77" customWidth="1"/>
    <col min="58" max="58" width="6.59765625" style="34" customWidth="1"/>
    <col min="59" max="59" width="12.59765625" style="47" customWidth="1"/>
    <col min="60" max="61" width="14.69921875" style="77" customWidth="1"/>
    <col min="62" max="62" width="6.59765625" style="34" customWidth="1"/>
    <col min="63" max="63" width="12.59765625" style="47" customWidth="1"/>
    <col min="64" max="65" width="14.69921875" style="77" customWidth="1"/>
    <col min="66" max="66" width="6.59765625" style="34" customWidth="1"/>
    <col min="67" max="67" width="12.59765625" style="47" customWidth="1"/>
    <col min="68" max="69" width="14.69921875" style="77" customWidth="1"/>
    <col min="70" max="70" width="6.59765625" style="34" customWidth="1"/>
    <col min="71" max="71" width="12.59765625" style="47" customWidth="1"/>
    <col min="72" max="73" width="14.69921875" style="77" customWidth="1"/>
    <col min="74" max="74" width="6.59765625" style="34" customWidth="1"/>
    <col min="75" max="75" width="12.59765625" style="47" customWidth="1"/>
    <col min="76" max="77" width="14.69921875" style="77" customWidth="1"/>
    <col min="78" max="78" width="6.59765625" style="34" customWidth="1"/>
    <col min="79" max="79" width="12.59765625" style="47" customWidth="1"/>
    <col min="80" max="81" width="14.69921875" style="77" customWidth="1"/>
    <col min="82" max="82" width="6.59765625" style="34" customWidth="1"/>
    <col min="83" max="83" width="12.59765625" style="47" customWidth="1"/>
    <col min="84" max="85" width="14.69921875" style="77" customWidth="1"/>
    <col min="86" max="86" width="6.59765625" style="34" customWidth="1"/>
    <col min="87" max="87" width="12.59765625" style="47" customWidth="1"/>
    <col min="88" max="89" width="14.69921875" style="77" customWidth="1"/>
    <col min="90" max="90" width="6.59765625" style="34" customWidth="1"/>
    <col min="91" max="91" width="12.59765625" style="47" customWidth="1"/>
    <col min="92" max="93" width="14.69921875" style="77" customWidth="1"/>
    <col min="94" max="94" width="6.59765625" style="34" customWidth="1"/>
    <col min="95" max="95" width="12.59765625" style="47" customWidth="1"/>
    <col min="96" max="97" width="14.69921875" style="77" customWidth="1"/>
    <col min="98" max="98" width="6.59765625" style="34" customWidth="1"/>
    <col min="99" max="99" width="12.59765625" style="47" customWidth="1"/>
    <col min="100" max="101" width="14.69921875" style="77" customWidth="1"/>
    <col min="102" max="102" width="6.59765625" style="34" customWidth="1"/>
    <col min="103" max="103" width="12.59765625" style="47" customWidth="1"/>
    <col min="104" max="105" width="14.69921875" style="77" customWidth="1"/>
    <col min="106" max="106" width="6.59765625" style="34" customWidth="1"/>
    <col min="107" max="107" width="12.59765625" style="47" customWidth="1"/>
    <col min="108" max="109" width="14.69921875" style="77" customWidth="1"/>
    <col min="110" max="110" width="6.59765625" style="34" customWidth="1"/>
    <col min="111" max="111" width="12.59765625" style="47" customWidth="1"/>
    <col min="112" max="113" width="14.69921875" style="77" customWidth="1"/>
    <col min="114" max="114" width="6.59765625" style="34" customWidth="1"/>
    <col min="115" max="115" width="12.59765625" style="47" customWidth="1"/>
    <col min="116" max="117" width="14.69921875" style="77" customWidth="1"/>
    <col min="118" max="118" width="6.59765625" style="34" customWidth="1"/>
    <col min="119" max="119" width="12.59765625" style="47" customWidth="1"/>
    <col min="120" max="121" width="14.69921875" style="77" customWidth="1"/>
    <col min="122" max="122" width="6.59765625" style="34" customWidth="1"/>
    <col min="123" max="123" width="12.59765625" style="47" customWidth="1"/>
    <col min="124" max="125" width="14.69921875" style="77" customWidth="1"/>
    <col min="126" max="16384" width="9" style="47" customWidth="1"/>
  </cols>
  <sheetData>
    <row r="1" spans="1:125" s="45" customFormat="1" ht="17.25">
      <c r="A1" s="124" t="s">
        <v>266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9" t="s">
        <v>1063</v>
      </c>
      <c r="B2" s="147" t="s">
        <v>1064</v>
      </c>
      <c r="C2" s="156" t="s">
        <v>1065</v>
      </c>
      <c r="D2" s="165" t="s">
        <v>1066</v>
      </c>
      <c r="E2" s="166"/>
      <c r="F2" s="142" t="s">
        <v>1067</v>
      </c>
      <c r="G2" s="60"/>
      <c r="H2" s="60"/>
      <c r="I2" s="119"/>
      <c r="J2" s="142" t="s">
        <v>1068</v>
      </c>
      <c r="K2" s="60"/>
      <c r="L2" s="60"/>
      <c r="M2" s="119"/>
      <c r="N2" s="142" t="s">
        <v>1069</v>
      </c>
      <c r="O2" s="60"/>
      <c r="P2" s="60"/>
      <c r="Q2" s="119"/>
      <c r="R2" s="142" t="s">
        <v>1070</v>
      </c>
      <c r="S2" s="60"/>
      <c r="T2" s="60"/>
      <c r="U2" s="119"/>
      <c r="V2" s="142" t="s">
        <v>1071</v>
      </c>
      <c r="W2" s="60"/>
      <c r="X2" s="60"/>
      <c r="Y2" s="119"/>
      <c r="Z2" s="142" t="s">
        <v>1072</v>
      </c>
      <c r="AA2" s="60"/>
      <c r="AB2" s="60"/>
      <c r="AC2" s="119"/>
      <c r="AD2" s="142" t="s">
        <v>1073</v>
      </c>
      <c r="AE2" s="60"/>
      <c r="AF2" s="60"/>
      <c r="AG2" s="119"/>
      <c r="AH2" s="142" t="s">
        <v>1074</v>
      </c>
      <c r="AI2" s="60"/>
      <c r="AJ2" s="60"/>
      <c r="AK2" s="119"/>
      <c r="AL2" s="142" t="s">
        <v>1075</v>
      </c>
      <c r="AM2" s="60"/>
      <c r="AN2" s="60"/>
      <c r="AO2" s="119"/>
      <c r="AP2" s="142" t="s">
        <v>1076</v>
      </c>
      <c r="AQ2" s="60"/>
      <c r="AR2" s="60"/>
      <c r="AS2" s="119"/>
      <c r="AT2" s="142" t="s">
        <v>1077</v>
      </c>
      <c r="AU2" s="60"/>
      <c r="AV2" s="60"/>
      <c r="AW2" s="119"/>
      <c r="AX2" s="142" t="s">
        <v>1078</v>
      </c>
      <c r="AY2" s="60"/>
      <c r="AZ2" s="60"/>
      <c r="BA2" s="119"/>
      <c r="BB2" s="142" t="s">
        <v>1079</v>
      </c>
      <c r="BC2" s="60"/>
      <c r="BD2" s="60"/>
      <c r="BE2" s="119"/>
      <c r="BF2" s="142" t="s">
        <v>1080</v>
      </c>
      <c r="BG2" s="60"/>
      <c r="BH2" s="60"/>
      <c r="BI2" s="119"/>
      <c r="BJ2" s="142" t="s">
        <v>1081</v>
      </c>
      <c r="BK2" s="60"/>
      <c r="BL2" s="60"/>
      <c r="BM2" s="119"/>
      <c r="BN2" s="142" t="s">
        <v>1082</v>
      </c>
      <c r="BO2" s="60"/>
      <c r="BP2" s="60"/>
      <c r="BQ2" s="119"/>
      <c r="BR2" s="142" t="s">
        <v>1083</v>
      </c>
      <c r="BS2" s="60"/>
      <c r="BT2" s="60"/>
      <c r="BU2" s="119"/>
      <c r="BV2" s="142" t="s">
        <v>1084</v>
      </c>
      <c r="BW2" s="60"/>
      <c r="BX2" s="60"/>
      <c r="BY2" s="119"/>
      <c r="BZ2" s="142" t="s">
        <v>1085</v>
      </c>
      <c r="CA2" s="60"/>
      <c r="CB2" s="60"/>
      <c r="CC2" s="119"/>
      <c r="CD2" s="142" t="s">
        <v>1086</v>
      </c>
      <c r="CE2" s="60"/>
      <c r="CF2" s="60"/>
      <c r="CG2" s="119"/>
      <c r="CH2" s="142" t="s">
        <v>1087</v>
      </c>
      <c r="CI2" s="60"/>
      <c r="CJ2" s="60"/>
      <c r="CK2" s="119"/>
      <c r="CL2" s="142" t="s">
        <v>1088</v>
      </c>
      <c r="CM2" s="60"/>
      <c r="CN2" s="60"/>
      <c r="CO2" s="119"/>
      <c r="CP2" s="142" t="s">
        <v>1089</v>
      </c>
      <c r="CQ2" s="60"/>
      <c r="CR2" s="60"/>
      <c r="CS2" s="119"/>
      <c r="CT2" s="142" t="s">
        <v>1090</v>
      </c>
      <c r="CU2" s="60"/>
      <c r="CV2" s="60"/>
      <c r="CW2" s="119"/>
      <c r="CX2" s="142" t="s">
        <v>1091</v>
      </c>
      <c r="CY2" s="60"/>
      <c r="CZ2" s="60"/>
      <c r="DA2" s="119"/>
      <c r="DB2" s="142" t="s">
        <v>1092</v>
      </c>
      <c r="DC2" s="60"/>
      <c r="DD2" s="60"/>
      <c r="DE2" s="119"/>
      <c r="DF2" s="142" t="s">
        <v>1093</v>
      </c>
      <c r="DG2" s="60"/>
      <c r="DH2" s="60"/>
      <c r="DI2" s="119"/>
      <c r="DJ2" s="142" t="s">
        <v>1094</v>
      </c>
      <c r="DK2" s="60"/>
      <c r="DL2" s="60"/>
      <c r="DM2" s="119"/>
      <c r="DN2" s="142" t="s">
        <v>1095</v>
      </c>
      <c r="DO2" s="60"/>
      <c r="DP2" s="60"/>
      <c r="DQ2" s="119"/>
      <c r="DR2" s="142" t="s">
        <v>1096</v>
      </c>
      <c r="DS2" s="60"/>
      <c r="DT2" s="60"/>
      <c r="DU2" s="119"/>
    </row>
    <row r="3" spans="1:125" s="45" customFormat="1" ht="13.5">
      <c r="A3" s="160"/>
      <c r="B3" s="148"/>
      <c r="C3" s="162"/>
      <c r="D3" s="167"/>
      <c r="E3" s="168"/>
      <c r="F3" s="121"/>
      <c r="G3" s="62"/>
      <c r="H3" s="62"/>
      <c r="I3" s="122"/>
      <c r="J3" s="121"/>
      <c r="K3" s="62"/>
      <c r="L3" s="62"/>
      <c r="M3" s="122"/>
      <c r="N3" s="121"/>
      <c r="O3" s="62"/>
      <c r="P3" s="62"/>
      <c r="Q3" s="122"/>
      <c r="R3" s="121"/>
      <c r="S3" s="62"/>
      <c r="T3" s="62"/>
      <c r="U3" s="122"/>
      <c r="V3" s="121"/>
      <c r="W3" s="62"/>
      <c r="X3" s="62"/>
      <c r="Y3" s="122"/>
      <c r="Z3" s="121"/>
      <c r="AA3" s="62"/>
      <c r="AB3" s="62"/>
      <c r="AC3" s="122"/>
      <c r="AD3" s="121"/>
      <c r="AE3" s="62"/>
      <c r="AF3" s="62"/>
      <c r="AG3" s="122"/>
      <c r="AH3" s="121"/>
      <c r="AI3" s="62"/>
      <c r="AJ3" s="62"/>
      <c r="AK3" s="122"/>
      <c r="AL3" s="121"/>
      <c r="AM3" s="62"/>
      <c r="AN3" s="62"/>
      <c r="AO3" s="122"/>
      <c r="AP3" s="121"/>
      <c r="AQ3" s="62"/>
      <c r="AR3" s="62"/>
      <c r="AS3" s="122"/>
      <c r="AT3" s="121"/>
      <c r="AU3" s="62"/>
      <c r="AV3" s="62"/>
      <c r="AW3" s="122"/>
      <c r="AX3" s="121"/>
      <c r="AY3" s="62"/>
      <c r="AZ3" s="62"/>
      <c r="BA3" s="122"/>
      <c r="BB3" s="121"/>
      <c r="BC3" s="62"/>
      <c r="BD3" s="62"/>
      <c r="BE3" s="122"/>
      <c r="BF3" s="121"/>
      <c r="BG3" s="62"/>
      <c r="BH3" s="62"/>
      <c r="BI3" s="122"/>
      <c r="BJ3" s="121"/>
      <c r="BK3" s="62"/>
      <c r="BL3" s="62"/>
      <c r="BM3" s="122"/>
      <c r="BN3" s="121"/>
      <c r="BO3" s="62"/>
      <c r="BP3" s="62"/>
      <c r="BQ3" s="122"/>
      <c r="BR3" s="121"/>
      <c r="BS3" s="62"/>
      <c r="BT3" s="62"/>
      <c r="BU3" s="122"/>
      <c r="BV3" s="121"/>
      <c r="BW3" s="62"/>
      <c r="BX3" s="62"/>
      <c r="BY3" s="122"/>
      <c r="BZ3" s="121"/>
      <c r="CA3" s="62"/>
      <c r="CB3" s="62"/>
      <c r="CC3" s="122"/>
      <c r="CD3" s="121"/>
      <c r="CE3" s="62"/>
      <c r="CF3" s="62"/>
      <c r="CG3" s="122"/>
      <c r="CH3" s="121"/>
      <c r="CI3" s="62"/>
      <c r="CJ3" s="62"/>
      <c r="CK3" s="122"/>
      <c r="CL3" s="121"/>
      <c r="CM3" s="62"/>
      <c r="CN3" s="62"/>
      <c r="CO3" s="122"/>
      <c r="CP3" s="121"/>
      <c r="CQ3" s="62"/>
      <c r="CR3" s="62"/>
      <c r="CS3" s="122"/>
      <c r="CT3" s="121"/>
      <c r="CU3" s="62"/>
      <c r="CV3" s="62"/>
      <c r="CW3" s="122"/>
      <c r="CX3" s="121"/>
      <c r="CY3" s="62"/>
      <c r="CZ3" s="62"/>
      <c r="DA3" s="122"/>
      <c r="DB3" s="121"/>
      <c r="DC3" s="62"/>
      <c r="DD3" s="62"/>
      <c r="DE3" s="122"/>
      <c r="DF3" s="121"/>
      <c r="DG3" s="62"/>
      <c r="DH3" s="62"/>
      <c r="DI3" s="122"/>
      <c r="DJ3" s="121"/>
      <c r="DK3" s="62"/>
      <c r="DL3" s="62"/>
      <c r="DM3" s="122"/>
      <c r="DN3" s="121"/>
      <c r="DO3" s="62"/>
      <c r="DP3" s="62"/>
      <c r="DQ3" s="122"/>
      <c r="DR3" s="121"/>
      <c r="DS3" s="62"/>
      <c r="DT3" s="62"/>
      <c r="DU3" s="122"/>
    </row>
    <row r="4" spans="1:125" s="45" customFormat="1" ht="13.5" customHeight="1">
      <c r="A4" s="160"/>
      <c r="B4" s="148"/>
      <c r="C4" s="157"/>
      <c r="D4" s="159" t="s">
        <v>209</v>
      </c>
      <c r="E4" s="159" t="s">
        <v>1097</v>
      </c>
      <c r="F4" s="159" t="s">
        <v>1098</v>
      </c>
      <c r="G4" s="159" t="s">
        <v>1099</v>
      </c>
      <c r="H4" s="159" t="s">
        <v>209</v>
      </c>
      <c r="I4" s="159" t="s">
        <v>1097</v>
      </c>
      <c r="J4" s="159" t="s">
        <v>1098</v>
      </c>
      <c r="K4" s="159" t="s">
        <v>1099</v>
      </c>
      <c r="L4" s="159" t="s">
        <v>209</v>
      </c>
      <c r="M4" s="159" t="s">
        <v>1097</v>
      </c>
      <c r="N4" s="159" t="s">
        <v>1098</v>
      </c>
      <c r="O4" s="159" t="s">
        <v>1099</v>
      </c>
      <c r="P4" s="159" t="s">
        <v>209</v>
      </c>
      <c r="Q4" s="159" t="s">
        <v>1097</v>
      </c>
      <c r="R4" s="159" t="s">
        <v>1098</v>
      </c>
      <c r="S4" s="159" t="s">
        <v>1099</v>
      </c>
      <c r="T4" s="159" t="s">
        <v>209</v>
      </c>
      <c r="U4" s="159" t="s">
        <v>1097</v>
      </c>
      <c r="V4" s="159" t="s">
        <v>1098</v>
      </c>
      <c r="W4" s="159" t="s">
        <v>1099</v>
      </c>
      <c r="X4" s="159" t="s">
        <v>209</v>
      </c>
      <c r="Y4" s="159" t="s">
        <v>1097</v>
      </c>
      <c r="Z4" s="159" t="s">
        <v>1098</v>
      </c>
      <c r="AA4" s="159" t="s">
        <v>1099</v>
      </c>
      <c r="AB4" s="159" t="s">
        <v>209</v>
      </c>
      <c r="AC4" s="159" t="s">
        <v>1097</v>
      </c>
      <c r="AD4" s="159" t="s">
        <v>1098</v>
      </c>
      <c r="AE4" s="159" t="s">
        <v>1099</v>
      </c>
      <c r="AF4" s="159" t="s">
        <v>209</v>
      </c>
      <c r="AG4" s="159" t="s">
        <v>1097</v>
      </c>
      <c r="AH4" s="159" t="s">
        <v>1098</v>
      </c>
      <c r="AI4" s="159" t="s">
        <v>1099</v>
      </c>
      <c r="AJ4" s="159" t="s">
        <v>209</v>
      </c>
      <c r="AK4" s="159" t="s">
        <v>1097</v>
      </c>
      <c r="AL4" s="159" t="s">
        <v>1098</v>
      </c>
      <c r="AM4" s="159" t="s">
        <v>1099</v>
      </c>
      <c r="AN4" s="159" t="s">
        <v>209</v>
      </c>
      <c r="AO4" s="159" t="s">
        <v>1097</v>
      </c>
      <c r="AP4" s="159" t="s">
        <v>1098</v>
      </c>
      <c r="AQ4" s="159" t="s">
        <v>1099</v>
      </c>
      <c r="AR4" s="159" t="s">
        <v>209</v>
      </c>
      <c r="AS4" s="159" t="s">
        <v>1097</v>
      </c>
      <c r="AT4" s="159" t="s">
        <v>1098</v>
      </c>
      <c r="AU4" s="159" t="s">
        <v>1099</v>
      </c>
      <c r="AV4" s="159" t="s">
        <v>209</v>
      </c>
      <c r="AW4" s="159" t="s">
        <v>1097</v>
      </c>
      <c r="AX4" s="159" t="s">
        <v>1098</v>
      </c>
      <c r="AY4" s="159" t="s">
        <v>1099</v>
      </c>
      <c r="AZ4" s="159" t="s">
        <v>209</v>
      </c>
      <c r="BA4" s="159" t="s">
        <v>1097</v>
      </c>
      <c r="BB4" s="159" t="s">
        <v>1098</v>
      </c>
      <c r="BC4" s="159" t="s">
        <v>1099</v>
      </c>
      <c r="BD4" s="159" t="s">
        <v>209</v>
      </c>
      <c r="BE4" s="159" t="s">
        <v>1097</v>
      </c>
      <c r="BF4" s="159" t="s">
        <v>1098</v>
      </c>
      <c r="BG4" s="159" t="s">
        <v>1099</v>
      </c>
      <c r="BH4" s="159" t="s">
        <v>209</v>
      </c>
      <c r="BI4" s="159" t="s">
        <v>1097</v>
      </c>
      <c r="BJ4" s="159" t="s">
        <v>1098</v>
      </c>
      <c r="BK4" s="159" t="s">
        <v>1099</v>
      </c>
      <c r="BL4" s="159" t="s">
        <v>209</v>
      </c>
      <c r="BM4" s="159" t="s">
        <v>1097</v>
      </c>
      <c r="BN4" s="159" t="s">
        <v>1098</v>
      </c>
      <c r="BO4" s="159" t="s">
        <v>1099</v>
      </c>
      <c r="BP4" s="159" t="s">
        <v>209</v>
      </c>
      <c r="BQ4" s="159" t="s">
        <v>1097</v>
      </c>
      <c r="BR4" s="159" t="s">
        <v>1098</v>
      </c>
      <c r="BS4" s="159" t="s">
        <v>1099</v>
      </c>
      <c r="BT4" s="159" t="s">
        <v>209</v>
      </c>
      <c r="BU4" s="159" t="s">
        <v>1097</v>
      </c>
      <c r="BV4" s="159" t="s">
        <v>1098</v>
      </c>
      <c r="BW4" s="159" t="s">
        <v>1099</v>
      </c>
      <c r="BX4" s="159" t="s">
        <v>209</v>
      </c>
      <c r="BY4" s="159" t="s">
        <v>1097</v>
      </c>
      <c r="BZ4" s="159" t="s">
        <v>1098</v>
      </c>
      <c r="CA4" s="159" t="s">
        <v>1099</v>
      </c>
      <c r="CB4" s="159" t="s">
        <v>209</v>
      </c>
      <c r="CC4" s="159" t="s">
        <v>1097</v>
      </c>
      <c r="CD4" s="159" t="s">
        <v>1098</v>
      </c>
      <c r="CE4" s="159" t="s">
        <v>1099</v>
      </c>
      <c r="CF4" s="159" t="s">
        <v>209</v>
      </c>
      <c r="CG4" s="159" t="s">
        <v>1097</v>
      </c>
      <c r="CH4" s="159" t="s">
        <v>1098</v>
      </c>
      <c r="CI4" s="159" t="s">
        <v>1099</v>
      </c>
      <c r="CJ4" s="159" t="s">
        <v>209</v>
      </c>
      <c r="CK4" s="159" t="s">
        <v>1097</v>
      </c>
      <c r="CL4" s="159" t="s">
        <v>1098</v>
      </c>
      <c r="CM4" s="159" t="s">
        <v>1099</v>
      </c>
      <c r="CN4" s="159" t="s">
        <v>209</v>
      </c>
      <c r="CO4" s="159" t="s">
        <v>1097</v>
      </c>
      <c r="CP4" s="159" t="s">
        <v>1098</v>
      </c>
      <c r="CQ4" s="159" t="s">
        <v>1099</v>
      </c>
      <c r="CR4" s="159" t="s">
        <v>209</v>
      </c>
      <c r="CS4" s="159" t="s">
        <v>1097</v>
      </c>
      <c r="CT4" s="159" t="s">
        <v>1098</v>
      </c>
      <c r="CU4" s="159" t="s">
        <v>1099</v>
      </c>
      <c r="CV4" s="159" t="s">
        <v>209</v>
      </c>
      <c r="CW4" s="159" t="s">
        <v>1097</v>
      </c>
      <c r="CX4" s="159" t="s">
        <v>1098</v>
      </c>
      <c r="CY4" s="159" t="s">
        <v>1099</v>
      </c>
      <c r="CZ4" s="159" t="s">
        <v>209</v>
      </c>
      <c r="DA4" s="159" t="s">
        <v>1097</v>
      </c>
      <c r="DB4" s="159" t="s">
        <v>1098</v>
      </c>
      <c r="DC4" s="159" t="s">
        <v>1099</v>
      </c>
      <c r="DD4" s="159" t="s">
        <v>209</v>
      </c>
      <c r="DE4" s="159" t="s">
        <v>1097</v>
      </c>
      <c r="DF4" s="159" t="s">
        <v>1098</v>
      </c>
      <c r="DG4" s="159" t="s">
        <v>1099</v>
      </c>
      <c r="DH4" s="159" t="s">
        <v>209</v>
      </c>
      <c r="DI4" s="159" t="s">
        <v>1097</v>
      </c>
      <c r="DJ4" s="159" t="s">
        <v>1098</v>
      </c>
      <c r="DK4" s="159" t="s">
        <v>1099</v>
      </c>
      <c r="DL4" s="159" t="s">
        <v>209</v>
      </c>
      <c r="DM4" s="159" t="s">
        <v>1097</v>
      </c>
      <c r="DN4" s="159" t="s">
        <v>1098</v>
      </c>
      <c r="DO4" s="159" t="s">
        <v>1099</v>
      </c>
      <c r="DP4" s="159" t="s">
        <v>209</v>
      </c>
      <c r="DQ4" s="159" t="s">
        <v>1097</v>
      </c>
      <c r="DR4" s="159" t="s">
        <v>1098</v>
      </c>
      <c r="DS4" s="159" t="s">
        <v>1099</v>
      </c>
      <c r="DT4" s="159" t="s">
        <v>209</v>
      </c>
      <c r="DU4" s="159" t="s">
        <v>1097</v>
      </c>
    </row>
    <row r="5" spans="1:125" s="45" customFormat="1" ht="13.5">
      <c r="A5" s="160"/>
      <c r="B5" s="148"/>
      <c r="C5" s="157"/>
      <c r="D5" s="160"/>
      <c r="E5" s="160"/>
      <c r="F5" s="163"/>
      <c r="G5" s="160"/>
      <c r="H5" s="160"/>
      <c r="I5" s="160"/>
      <c r="J5" s="163"/>
      <c r="K5" s="160"/>
      <c r="L5" s="160"/>
      <c r="M5" s="160"/>
      <c r="N5" s="163"/>
      <c r="O5" s="160"/>
      <c r="P5" s="160"/>
      <c r="Q5" s="160"/>
      <c r="R5" s="163"/>
      <c r="S5" s="160"/>
      <c r="T5" s="160"/>
      <c r="U5" s="160"/>
      <c r="V5" s="163"/>
      <c r="W5" s="160"/>
      <c r="X5" s="160"/>
      <c r="Y5" s="160"/>
      <c r="Z5" s="163"/>
      <c r="AA5" s="160"/>
      <c r="AB5" s="160"/>
      <c r="AC5" s="160"/>
      <c r="AD5" s="163"/>
      <c r="AE5" s="160"/>
      <c r="AF5" s="160"/>
      <c r="AG5" s="160"/>
      <c r="AH5" s="163"/>
      <c r="AI5" s="160"/>
      <c r="AJ5" s="160"/>
      <c r="AK5" s="160"/>
      <c r="AL5" s="163"/>
      <c r="AM5" s="160"/>
      <c r="AN5" s="160"/>
      <c r="AO5" s="160"/>
      <c r="AP5" s="163"/>
      <c r="AQ5" s="160"/>
      <c r="AR5" s="160"/>
      <c r="AS5" s="160"/>
      <c r="AT5" s="163"/>
      <c r="AU5" s="160"/>
      <c r="AV5" s="160"/>
      <c r="AW5" s="160"/>
      <c r="AX5" s="163"/>
      <c r="AY5" s="160"/>
      <c r="AZ5" s="160"/>
      <c r="BA5" s="160"/>
      <c r="BB5" s="163"/>
      <c r="BC5" s="160"/>
      <c r="BD5" s="160"/>
      <c r="BE5" s="160"/>
      <c r="BF5" s="163"/>
      <c r="BG5" s="160"/>
      <c r="BH5" s="160"/>
      <c r="BI5" s="160"/>
      <c r="BJ5" s="163"/>
      <c r="BK5" s="160"/>
      <c r="BL5" s="160"/>
      <c r="BM5" s="160"/>
      <c r="BN5" s="163"/>
      <c r="BO5" s="160"/>
      <c r="BP5" s="160"/>
      <c r="BQ5" s="160"/>
      <c r="BR5" s="163"/>
      <c r="BS5" s="160"/>
      <c r="BT5" s="160"/>
      <c r="BU5" s="160"/>
      <c r="BV5" s="163"/>
      <c r="BW5" s="160"/>
      <c r="BX5" s="160"/>
      <c r="BY5" s="160"/>
      <c r="BZ5" s="163"/>
      <c r="CA5" s="160"/>
      <c r="CB5" s="160"/>
      <c r="CC5" s="160"/>
      <c r="CD5" s="163"/>
      <c r="CE5" s="160"/>
      <c r="CF5" s="160"/>
      <c r="CG5" s="160"/>
      <c r="CH5" s="163"/>
      <c r="CI5" s="160"/>
      <c r="CJ5" s="160"/>
      <c r="CK5" s="160"/>
      <c r="CL5" s="163"/>
      <c r="CM5" s="160"/>
      <c r="CN5" s="160"/>
      <c r="CO5" s="160"/>
      <c r="CP5" s="163"/>
      <c r="CQ5" s="160"/>
      <c r="CR5" s="160"/>
      <c r="CS5" s="160"/>
      <c r="CT5" s="163"/>
      <c r="CU5" s="160"/>
      <c r="CV5" s="160"/>
      <c r="CW5" s="160"/>
      <c r="CX5" s="163"/>
      <c r="CY5" s="160"/>
      <c r="CZ5" s="160"/>
      <c r="DA5" s="160"/>
      <c r="DB5" s="163"/>
      <c r="DC5" s="160"/>
      <c r="DD5" s="160"/>
      <c r="DE5" s="160"/>
      <c r="DF5" s="163"/>
      <c r="DG5" s="160"/>
      <c r="DH5" s="160"/>
      <c r="DI5" s="160"/>
      <c r="DJ5" s="163"/>
      <c r="DK5" s="160"/>
      <c r="DL5" s="160"/>
      <c r="DM5" s="160"/>
      <c r="DN5" s="163"/>
      <c r="DO5" s="160"/>
      <c r="DP5" s="160"/>
      <c r="DQ5" s="160"/>
      <c r="DR5" s="163"/>
      <c r="DS5" s="160"/>
      <c r="DT5" s="160"/>
      <c r="DU5" s="160"/>
    </row>
    <row r="6" spans="1:125" s="46" customFormat="1" ht="13.5">
      <c r="A6" s="161"/>
      <c r="B6" s="149"/>
      <c r="C6" s="158"/>
      <c r="D6" s="139" t="s">
        <v>1100</v>
      </c>
      <c r="E6" s="139" t="s">
        <v>1100</v>
      </c>
      <c r="F6" s="164"/>
      <c r="G6" s="161"/>
      <c r="H6" s="139" t="s">
        <v>1100</v>
      </c>
      <c r="I6" s="139" t="s">
        <v>1100</v>
      </c>
      <c r="J6" s="164"/>
      <c r="K6" s="161"/>
      <c r="L6" s="139" t="s">
        <v>1100</v>
      </c>
      <c r="M6" s="139" t="s">
        <v>1100</v>
      </c>
      <c r="N6" s="164"/>
      <c r="O6" s="161"/>
      <c r="P6" s="139" t="s">
        <v>1100</v>
      </c>
      <c r="Q6" s="139" t="s">
        <v>1100</v>
      </c>
      <c r="R6" s="164"/>
      <c r="S6" s="161"/>
      <c r="T6" s="139" t="s">
        <v>1100</v>
      </c>
      <c r="U6" s="139" t="s">
        <v>1100</v>
      </c>
      <c r="V6" s="164"/>
      <c r="W6" s="161"/>
      <c r="X6" s="139" t="s">
        <v>1100</v>
      </c>
      <c r="Y6" s="139" t="s">
        <v>1100</v>
      </c>
      <c r="Z6" s="164"/>
      <c r="AA6" s="161"/>
      <c r="AB6" s="139" t="s">
        <v>1100</v>
      </c>
      <c r="AC6" s="139" t="s">
        <v>1100</v>
      </c>
      <c r="AD6" s="164"/>
      <c r="AE6" s="161"/>
      <c r="AF6" s="139" t="s">
        <v>1100</v>
      </c>
      <c r="AG6" s="139" t="s">
        <v>1100</v>
      </c>
      <c r="AH6" s="164"/>
      <c r="AI6" s="161"/>
      <c r="AJ6" s="139" t="s">
        <v>1100</v>
      </c>
      <c r="AK6" s="139" t="s">
        <v>1100</v>
      </c>
      <c r="AL6" s="164"/>
      <c r="AM6" s="161"/>
      <c r="AN6" s="139" t="s">
        <v>1100</v>
      </c>
      <c r="AO6" s="139" t="s">
        <v>1100</v>
      </c>
      <c r="AP6" s="164"/>
      <c r="AQ6" s="161"/>
      <c r="AR6" s="139" t="s">
        <v>1100</v>
      </c>
      <c r="AS6" s="139" t="s">
        <v>1100</v>
      </c>
      <c r="AT6" s="164"/>
      <c r="AU6" s="161"/>
      <c r="AV6" s="139" t="s">
        <v>1100</v>
      </c>
      <c r="AW6" s="139" t="s">
        <v>1100</v>
      </c>
      <c r="AX6" s="164"/>
      <c r="AY6" s="161"/>
      <c r="AZ6" s="139" t="s">
        <v>1100</v>
      </c>
      <c r="BA6" s="139" t="s">
        <v>1100</v>
      </c>
      <c r="BB6" s="164"/>
      <c r="BC6" s="161"/>
      <c r="BD6" s="139" t="s">
        <v>1100</v>
      </c>
      <c r="BE6" s="139" t="s">
        <v>1100</v>
      </c>
      <c r="BF6" s="164"/>
      <c r="BG6" s="161"/>
      <c r="BH6" s="139" t="s">
        <v>1100</v>
      </c>
      <c r="BI6" s="139" t="s">
        <v>1100</v>
      </c>
      <c r="BJ6" s="164"/>
      <c r="BK6" s="161"/>
      <c r="BL6" s="139" t="s">
        <v>1100</v>
      </c>
      <c r="BM6" s="139" t="s">
        <v>1100</v>
      </c>
      <c r="BN6" s="164"/>
      <c r="BO6" s="161"/>
      <c r="BP6" s="139" t="s">
        <v>1100</v>
      </c>
      <c r="BQ6" s="139" t="s">
        <v>1100</v>
      </c>
      <c r="BR6" s="164"/>
      <c r="BS6" s="161"/>
      <c r="BT6" s="139" t="s">
        <v>1100</v>
      </c>
      <c r="BU6" s="139" t="s">
        <v>1100</v>
      </c>
      <c r="BV6" s="164"/>
      <c r="BW6" s="161"/>
      <c r="BX6" s="139" t="s">
        <v>1100</v>
      </c>
      <c r="BY6" s="139" t="s">
        <v>1100</v>
      </c>
      <c r="BZ6" s="164"/>
      <c r="CA6" s="161"/>
      <c r="CB6" s="139" t="s">
        <v>1100</v>
      </c>
      <c r="CC6" s="139" t="s">
        <v>1100</v>
      </c>
      <c r="CD6" s="164"/>
      <c r="CE6" s="161"/>
      <c r="CF6" s="139" t="s">
        <v>1100</v>
      </c>
      <c r="CG6" s="139" t="s">
        <v>1100</v>
      </c>
      <c r="CH6" s="164"/>
      <c r="CI6" s="161"/>
      <c r="CJ6" s="139" t="s">
        <v>1100</v>
      </c>
      <c r="CK6" s="139" t="s">
        <v>1100</v>
      </c>
      <c r="CL6" s="164"/>
      <c r="CM6" s="161"/>
      <c r="CN6" s="139" t="s">
        <v>1100</v>
      </c>
      <c r="CO6" s="139" t="s">
        <v>1100</v>
      </c>
      <c r="CP6" s="164"/>
      <c r="CQ6" s="161"/>
      <c r="CR6" s="139" t="s">
        <v>1100</v>
      </c>
      <c r="CS6" s="139" t="s">
        <v>1100</v>
      </c>
      <c r="CT6" s="164"/>
      <c r="CU6" s="161"/>
      <c r="CV6" s="139" t="s">
        <v>1100</v>
      </c>
      <c r="CW6" s="139" t="s">
        <v>1100</v>
      </c>
      <c r="CX6" s="164"/>
      <c r="CY6" s="161"/>
      <c r="CZ6" s="139" t="s">
        <v>1100</v>
      </c>
      <c r="DA6" s="139" t="s">
        <v>1100</v>
      </c>
      <c r="DB6" s="164"/>
      <c r="DC6" s="161"/>
      <c r="DD6" s="139" t="s">
        <v>1100</v>
      </c>
      <c r="DE6" s="139" t="s">
        <v>1100</v>
      </c>
      <c r="DF6" s="164"/>
      <c r="DG6" s="161"/>
      <c r="DH6" s="139" t="s">
        <v>1100</v>
      </c>
      <c r="DI6" s="139" t="s">
        <v>1100</v>
      </c>
      <c r="DJ6" s="164"/>
      <c r="DK6" s="161"/>
      <c r="DL6" s="139" t="s">
        <v>1100</v>
      </c>
      <c r="DM6" s="139" t="s">
        <v>1100</v>
      </c>
      <c r="DN6" s="164"/>
      <c r="DO6" s="161"/>
      <c r="DP6" s="139" t="s">
        <v>1100</v>
      </c>
      <c r="DQ6" s="139" t="s">
        <v>1100</v>
      </c>
      <c r="DR6" s="164"/>
      <c r="DS6" s="161"/>
      <c r="DT6" s="139" t="s">
        <v>1100</v>
      </c>
      <c r="DU6" s="139" t="s">
        <v>1100</v>
      </c>
    </row>
    <row r="7" spans="1:125" s="61" customFormat="1" ht="12" customHeight="1">
      <c r="A7" s="48" t="s">
        <v>784</v>
      </c>
      <c r="B7" s="63">
        <v>13000</v>
      </c>
      <c r="C7" s="48" t="s">
        <v>1101</v>
      </c>
      <c r="D7" s="71">
        <f>SUM(D8:D19)</f>
        <v>41864682</v>
      </c>
      <c r="E7" s="71">
        <f>SUM(E8:E19)</f>
        <v>691798</v>
      </c>
      <c r="F7" s="49">
        <f>COUNTIF(F8:F19,"&lt;&gt;")</f>
        <v>12</v>
      </c>
      <c r="G7" s="49">
        <f>COUNTIF(G8:G19,"&lt;&gt;")</f>
        <v>12</v>
      </c>
      <c r="H7" s="71">
        <f>SUM(H8:H19)</f>
        <v>4356850</v>
      </c>
      <c r="I7" s="71">
        <f>SUM(I8:I19)</f>
        <v>218947</v>
      </c>
      <c r="J7" s="49">
        <f>COUNTIF(J8:J19,"&lt;&gt;")</f>
        <v>12</v>
      </c>
      <c r="K7" s="49">
        <f>COUNTIF(K8:K19,"&lt;&gt;")</f>
        <v>12</v>
      </c>
      <c r="L7" s="71">
        <f>SUM(L8:L19)</f>
        <v>2742032</v>
      </c>
      <c r="M7" s="71">
        <f>SUM(M8:M19)</f>
        <v>62970</v>
      </c>
      <c r="N7" s="49">
        <f>COUNTIF(N8:N19,"&lt;&gt;")</f>
        <v>11</v>
      </c>
      <c r="O7" s="49">
        <f>COUNTIF(O8:O19,"&lt;&gt;")</f>
        <v>11</v>
      </c>
      <c r="P7" s="71">
        <f>SUM(P8:P19)</f>
        <v>3646373</v>
      </c>
      <c r="Q7" s="71">
        <f>SUM(Q8:Q19)</f>
        <v>103928</v>
      </c>
      <c r="R7" s="49">
        <f>COUNTIF(R8:R19,"&lt;&gt;")</f>
        <v>8</v>
      </c>
      <c r="S7" s="49">
        <f>COUNTIF(S8:S19,"&lt;&gt;")</f>
        <v>8</v>
      </c>
      <c r="T7" s="71">
        <f>SUM(T8:T19)</f>
        <v>1951937</v>
      </c>
      <c r="U7" s="71">
        <f>SUM(U8:U19)</f>
        <v>82972</v>
      </c>
      <c r="V7" s="49">
        <f>COUNTIF(V8:V19,"&lt;&gt;")</f>
        <v>4</v>
      </c>
      <c r="W7" s="49">
        <f>COUNTIF(W8:W19,"&lt;&gt;")</f>
        <v>4</v>
      </c>
      <c r="X7" s="71">
        <f>SUM(X8:X19)</f>
        <v>952794</v>
      </c>
      <c r="Y7" s="71">
        <f>SUM(Y8:Y19)</f>
        <v>25642</v>
      </c>
      <c r="Z7" s="49">
        <f>COUNTIF(Z8:Z19,"&lt;&gt;")</f>
        <v>3</v>
      </c>
      <c r="AA7" s="49">
        <f>COUNTIF(AA8:AA19,"&lt;&gt;")</f>
        <v>3</v>
      </c>
      <c r="AB7" s="71">
        <f>SUM(AB8:AB19)</f>
        <v>957410</v>
      </c>
      <c r="AC7" s="71">
        <f>SUM(AC8:AC19)</f>
        <v>5852</v>
      </c>
      <c r="AD7" s="49">
        <f>COUNTIF(AD8:AD19,"&lt;&gt;")</f>
        <v>3</v>
      </c>
      <c r="AE7" s="49">
        <f>COUNTIF(AE8:AE19,"&lt;&gt;")</f>
        <v>3</v>
      </c>
      <c r="AF7" s="71">
        <f>SUM(AF8:AF19)</f>
        <v>1034643</v>
      </c>
      <c r="AG7" s="71">
        <f>SUM(AG8:AG19)</f>
        <v>6795</v>
      </c>
      <c r="AH7" s="49">
        <f>COUNTIF(AH8:AH19,"&lt;&gt;")</f>
        <v>3</v>
      </c>
      <c r="AI7" s="49">
        <f>COUNTIF(AI8:AI19,"&lt;&gt;")</f>
        <v>3</v>
      </c>
      <c r="AJ7" s="71">
        <f>SUM(AJ8:AJ19)</f>
        <v>1522551</v>
      </c>
      <c r="AK7" s="71">
        <f>SUM(AK8:AK19)</f>
        <v>10223</v>
      </c>
      <c r="AL7" s="49">
        <f>COUNTIF(AL8:AL19,"&lt;&gt;")</f>
        <v>2</v>
      </c>
      <c r="AM7" s="49">
        <f>COUNTIF(AM8:AM19,"&lt;&gt;")</f>
        <v>2</v>
      </c>
      <c r="AN7" s="71">
        <f>SUM(AN8:AN19)</f>
        <v>1694520</v>
      </c>
      <c r="AO7" s="71">
        <f>SUM(AO8:AO19)</f>
        <v>9253</v>
      </c>
      <c r="AP7" s="49">
        <f>COUNTIF(AP8:AP19,"&lt;&gt;")</f>
        <v>2</v>
      </c>
      <c r="AQ7" s="49">
        <f>COUNTIF(AQ8:AQ19,"&lt;&gt;")</f>
        <v>2</v>
      </c>
      <c r="AR7" s="71">
        <f>SUM(AR8:AR19)</f>
        <v>889899</v>
      </c>
      <c r="AS7" s="71">
        <f>SUM(AS8:AS19)</f>
        <v>5947</v>
      </c>
      <c r="AT7" s="49">
        <f>COUNTIF(AT8:AT19,"&lt;&gt;")</f>
        <v>2</v>
      </c>
      <c r="AU7" s="49">
        <f>COUNTIF(AU8:AU19,"&lt;&gt;")</f>
        <v>2</v>
      </c>
      <c r="AV7" s="71">
        <f>SUM(AV8:AV19)</f>
        <v>2408766</v>
      </c>
      <c r="AW7" s="71">
        <f>SUM(AW8:AW19)</f>
        <v>17392</v>
      </c>
      <c r="AX7" s="49">
        <f>COUNTIF(AX8:AX19,"&lt;&gt;")</f>
        <v>2</v>
      </c>
      <c r="AY7" s="49">
        <f>COUNTIF(AY8:AY19,"&lt;&gt;")</f>
        <v>2</v>
      </c>
      <c r="AZ7" s="71">
        <f>SUM(AZ8:AZ19)</f>
        <v>2836876</v>
      </c>
      <c r="BA7" s="71">
        <f>SUM(BA8:BA19)</f>
        <v>21056</v>
      </c>
      <c r="BB7" s="49">
        <f>COUNTIF(BB8:BB19,"&lt;&gt;")</f>
        <v>2</v>
      </c>
      <c r="BC7" s="49">
        <f>COUNTIF(BC8:BC19,"&lt;&gt;")</f>
        <v>2</v>
      </c>
      <c r="BD7" s="71">
        <f>SUM(BD8:BD19)</f>
        <v>1205209</v>
      </c>
      <c r="BE7" s="71">
        <f>SUM(BE8:BE19)</f>
        <v>7760</v>
      </c>
      <c r="BF7" s="49">
        <f>COUNTIF(BF8:BF19,"&lt;&gt;")</f>
        <v>2</v>
      </c>
      <c r="BG7" s="49">
        <f>COUNTIF(BG8:BG19,"&lt;&gt;")</f>
        <v>2</v>
      </c>
      <c r="BH7" s="71">
        <f>SUM(BH8:BH19)</f>
        <v>1051885</v>
      </c>
      <c r="BI7" s="71">
        <f>SUM(BI8:BI19)</f>
        <v>7117</v>
      </c>
      <c r="BJ7" s="49">
        <f>COUNTIF(BJ8:BJ19,"&lt;&gt;")</f>
        <v>2</v>
      </c>
      <c r="BK7" s="49">
        <f>COUNTIF(BK8:BK19,"&lt;&gt;")</f>
        <v>2</v>
      </c>
      <c r="BL7" s="71">
        <f>SUM(BL8:BL19)</f>
        <v>1525203</v>
      </c>
      <c r="BM7" s="71">
        <f>SUM(BM8:BM19)</f>
        <v>11811</v>
      </c>
      <c r="BN7" s="49">
        <f>COUNTIF(BN8:BN19,"&lt;&gt;")</f>
        <v>2</v>
      </c>
      <c r="BO7" s="49">
        <f>COUNTIF(BO8:BO19,"&lt;&gt;")</f>
        <v>2</v>
      </c>
      <c r="BP7" s="71">
        <f>SUM(BP8:BP19)</f>
        <v>1030917</v>
      </c>
      <c r="BQ7" s="71">
        <f>SUM(BQ8:BQ19)</f>
        <v>7690</v>
      </c>
      <c r="BR7" s="49">
        <f>COUNTIF(BR8:BR19,"&lt;&gt;")</f>
        <v>2</v>
      </c>
      <c r="BS7" s="49">
        <f>COUNTIF(BS8:BS19,"&lt;&gt;")</f>
        <v>2</v>
      </c>
      <c r="BT7" s="71">
        <f>SUM(BT8:BT19)</f>
        <v>1061257</v>
      </c>
      <c r="BU7" s="71">
        <f>SUM(BU8:BU19)</f>
        <v>8150</v>
      </c>
      <c r="BV7" s="49">
        <f>COUNTIF(BV8:BV19,"&lt;&gt;")</f>
        <v>2</v>
      </c>
      <c r="BW7" s="49">
        <f>COUNTIF(BW8:BW19,"&lt;&gt;")</f>
        <v>2</v>
      </c>
      <c r="BX7" s="71">
        <f>SUM(BX8:BX19)</f>
        <v>818859</v>
      </c>
      <c r="BY7" s="71">
        <f>SUM(BY8:BY19)</f>
        <v>5572</v>
      </c>
      <c r="BZ7" s="49">
        <f>COUNTIF(BZ8:BZ19,"&lt;&gt;")</f>
        <v>2</v>
      </c>
      <c r="CA7" s="49">
        <f>COUNTIF(CA8:CA19,"&lt;&gt;")</f>
        <v>2</v>
      </c>
      <c r="CB7" s="71">
        <f>SUM(CB8:CB19)</f>
        <v>1804792</v>
      </c>
      <c r="CC7" s="71">
        <f>SUM(CC8:CC19)</f>
        <v>13715</v>
      </c>
      <c r="CD7" s="49">
        <f>COUNTIF(CD8:CD19,"&lt;&gt;")</f>
        <v>2</v>
      </c>
      <c r="CE7" s="49">
        <f>COUNTIF(CE8:CE19,"&lt;&gt;")</f>
        <v>2</v>
      </c>
      <c r="CF7" s="71">
        <f>SUM(CF8:CF19)</f>
        <v>2040143</v>
      </c>
      <c r="CG7" s="71">
        <f>SUM(CG8:CG19)</f>
        <v>14887</v>
      </c>
      <c r="CH7" s="49">
        <f>COUNTIF(CH8:CH19,"&lt;&gt;")</f>
        <v>2</v>
      </c>
      <c r="CI7" s="49">
        <f>COUNTIF(CI8:CI19,"&lt;&gt;")</f>
        <v>2</v>
      </c>
      <c r="CJ7" s="71">
        <f>SUM(CJ8:CJ19)</f>
        <v>2260949</v>
      </c>
      <c r="CK7" s="71">
        <f>SUM(CK8:CK19)</f>
        <v>17652</v>
      </c>
      <c r="CL7" s="49">
        <f>COUNTIF(CL8:CL19,"&lt;&gt;")</f>
        <v>2</v>
      </c>
      <c r="CM7" s="49">
        <f>COUNTIF(CM8:CM19,"&lt;&gt;")</f>
        <v>2</v>
      </c>
      <c r="CN7" s="71">
        <f>SUM(CN8:CN19)</f>
        <v>1486227</v>
      </c>
      <c r="CO7" s="71">
        <f>SUM(CO8:CO19)</f>
        <v>10236</v>
      </c>
      <c r="CP7" s="49">
        <f>COUNTIF(CP8:CP19,"&lt;&gt;")</f>
        <v>2</v>
      </c>
      <c r="CQ7" s="49">
        <f>COUNTIF(CQ8:CQ19,"&lt;&gt;")</f>
        <v>2</v>
      </c>
      <c r="CR7" s="71">
        <f>SUM(CR8:CR19)</f>
        <v>2042654</v>
      </c>
      <c r="CS7" s="71">
        <f>SUM(CS8:CS19)</f>
        <v>16231</v>
      </c>
      <c r="CT7" s="49">
        <f>COUNTIF(CT8:CT19,"&lt;&gt;")</f>
        <v>1</v>
      </c>
      <c r="CU7" s="49">
        <f>COUNTIF(CU8:CU19,"&lt;&gt;")</f>
        <v>1</v>
      </c>
      <c r="CV7" s="71">
        <f>SUM(CV8:CV19)</f>
        <v>103200</v>
      </c>
      <c r="CW7" s="71">
        <f>SUM(CW8:CW19)</f>
        <v>0</v>
      </c>
      <c r="CX7" s="49">
        <f>COUNTIF(CX8:CX19,"&lt;&gt;")</f>
        <v>1</v>
      </c>
      <c r="CY7" s="49">
        <f>COUNTIF(CY8:CY19,"&lt;&gt;")</f>
        <v>1</v>
      </c>
      <c r="CZ7" s="71">
        <f>SUM(CZ8:CZ19)</f>
        <v>366530</v>
      </c>
      <c r="DA7" s="71">
        <f>SUM(DA8:DA19)</f>
        <v>0</v>
      </c>
      <c r="DB7" s="49">
        <f>COUNTIF(DB8:DB19,"&lt;&gt;")</f>
        <v>1</v>
      </c>
      <c r="DC7" s="49">
        <f>COUNTIF(DC8:DC19,"&lt;&gt;")</f>
        <v>1</v>
      </c>
      <c r="DD7" s="71">
        <f>SUM(DD8:DD19)</f>
        <v>72206</v>
      </c>
      <c r="DE7" s="71">
        <f>SUM(DE8:DE19)</f>
        <v>0</v>
      </c>
      <c r="DF7" s="49">
        <f>COUNTIF(DF8:DF19,"&lt;&gt;")</f>
        <v>0</v>
      </c>
      <c r="DG7" s="49">
        <f>COUNTIF(DG8:DG19,"&lt;&gt;")</f>
        <v>0</v>
      </c>
      <c r="DH7" s="71">
        <f>SUM(DH8:DH19)</f>
        <v>0</v>
      </c>
      <c r="DI7" s="71">
        <f>SUM(DI8:DI19)</f>
        <v>0</v>
      </c>
      <c r="DJ7" s="49">
        <f>COUNTIF(DJ8:DJ19,"&lt;&gt;")</f>
        <v>0</v>
      </c>
      <c r="DK7" s="49">
        <f>COUNTIF(DK8:DK19,"&lt;&gt;")</f>
        <v>0</v>
      </c>
      <c r="DL7" s="71">
        <f>SUM(DL8:DL19)</f>
        <v>0</v>
      </c>
      <c r="DM7" s="71">
        <f>SUM(DM8:DM19)</f>
        <v>0</v>
      </c>
      <c r="DN7" s="49">
        <f>COUNTIF(DN8:DN19,"&lt;&gt;")</f>
        <v>0</v>
      </c>
      <c r="DO7" s="49">
        <f>COUNTIF(DO8:DO19,"&lt;&gt;")</f>
        <v>0</v>
      </c>
      <c r="DP7" s="71">
        <f>SUM(DP8:DP19)</f>
        <v>0</v>
      </c>
      <c r="DQ7" s="71">
        <f>SUM(DQ8:DQ19)</f>
        <v>0</v>
      </c>
      <c r="DR7" s="49">
        <f>COUNTIF(DR8:DR19,"&lt;&gt;")</f>
        <v>0</v>
      </c>
      <c r="DS7" s="49">
        <f>COUNTIF(DS8:DS19,"&lt;&gt;")</f>
        <v>0</v>
      </c>
      <c r="DT7" s="71">
        <f>SUM(DT8:DT19)</f>
        <v>0</v>
      </c>
      <c r="DU7" s="71">
        <f>SUM(DU8:DU19)</f>
        <v>0</v>
      </c>
    </row>
    <row r="8" spans="1:125" s="50" customFormat="1" ht="12" customHeight="1">
      <c r="A8" s="51" t="s">
        <v>784</v>
      </c>
      <c r="B8" s="64" t="s">
        <v>1044</v>
      </c>
      <c r="C8" s="51" t="s">
        <v>1048</v>
      </c>
      <c r="D8" s="73">
        <f aca="true" t="shared" si="0" ref="D8:D19">SUM(H8,L8,P8,T8,X8,AB8,AF8,AJ8,AN8,AR8,AV8,AZ8,BD8,BH8,BL8,BP8,BT8,BX8,CB8,CF8,CJ8,CN8,CR8,CV8,CZ8,DD8,DH8,DL8,DP8,DT8)</f>
        <v>87370</v>
      </c>
      <c r="E8" s="73">
        <f aca="true" t="shared" si="1" ref="E8:E19">SUM(I8,M8,Q8,U8,Y8,AC8,AG8,AK8,AO8,AS8,AW8,BA8,BE8,BI8,BM8,BQ8,BU8,BY8,CC8,CG8,CK8,CO8,CS8,CW8,DA8,DE8,DI8,DM8,DQ8,DU8)</f>
        <v>0</v>
      </c>
      <c r="F8" s="66" t="s">
        <v>1102</v>
      </c>
      <c r="G8" s="52" t="s">
        <v>1103</v>
      </c>
      <c r="H8" s="73">
        <v>25557</v>
      </c>
      <c r="I8" s="73">
        <v>0</v>
      </c>
      <c r="J8" s="66" t="s">
        <v>1104</v>
      </c>
      <c r="K8" s="52" t="s">
        <v>1105</v>
      </c>
      <c r="L8" s="73">
        <v>3043</v>
      </c>
      <c r="M8" s="73">
        <v>0</v>
      </c>
      <c r="N8" s="66" t="s">
        <v>1106</v>
      </c>
      <c r="O8" s="52" t="s">
        <v>1107</v>
      </c>
      <c r="P8" s="73">
        <v>10449</v>
      </c>
      <c r="Q8" s="73">
        <v>0</v>
      </c>
      <c r="R8" s="66" t="s">
        <v>1108</v>
      </c>
      <c r="S8" s="52" t="s">
        <v>1109</v>
      </c>
      <c r="T8" s="73">
        <v>8433</v>
      </c>
      <c r="U8" s="73">
        <v>0</v>
      </c>
      <c r="V8" s="66" t="s">
        <v>1110</v>
      </c>
      <c r="W8" s="52" t="s">
        <v>1111</v>
      </c>
      <c r="X8" s="73">
        <v>8999</v>
      </c>
      <c r="Y8" s="73">
        <v>0</v>
      </c>
      <c r="Z8" s="66" t="s">
        <v>1112</v>
      </c>
      <c r="AA8" s="52" t="s">
        <v>1113</v>
      </c>
      <c r="AB8" s="73">
        <v>3211</v>
      </c>
      <c r="AC8" s="73">
        <v>0</v>
      </c>
      <c r="AD8" s="66" t="s">
        <v>1114</v>
      </c>
      <c r="AE8" s="52" t="s">
        <v>1115</v>
      </c>
      <c r="AF8" s="73">
        <v>25024</v>
      </c>
      <c r="AG8" s="73">
        <v>0</v>
      </c>
      <c r="AH8" s="66" t="s">
        <v>1116</v>
      </c>
      <c r="AI8" s="52" t="s">
        <v>1117</v>
      </c>
      <c r="AJ8" s="73">
        <v>2654</v>
      </c>
      <c r="AK8" s="73">
        <v>0</v>
      </c>
      <c r="AL8" s="66"/>
      <c r="AM8" s="52"/>
      <c r="AN8" s="73">
        <v>0</v>
      </c>
      <c r="AO8" s="73">
        <v>0</v>
      </c>
      <c r="AP8" s="66"/>
      <c r="AQ8" s="52"/>
      <c r="AR8" s="73">
        <v>0</v>
      </c>
      <c r="AS8" s="73">
        <v>0</v>
      </c>
      <c r="AT8" s="66"/>
      <c r="AU8" s="52"/>
      <c r="AV8" s="73">
        <v>0</v>
      </c>
      <c r="AW8" s="73">
        <v>0</v>
      </c>
      <c r="AX8" s="66"/>
      <c r="AY8" s="52"/>
      <c r="AZ8" s="73">
        <v>0</v>
      </c>
      <c r="BA8" s="73">
        <v>0</v>
      </c>
      <c r="BB8" s="66"/>
      <c r="BC8" s="52"/>
      <c r="BD8" s="73">
        <v>0</v>
      </c>
      <c r="BE8" s="73">
        <v>0</v>
      </c>
      <c r="BF8" s="66"/>
      <c r="BG8" s="52"/>
      <c r="BH8" s="73">
        <v>0</v>
      </c>
      <c r="BI8" s="73">
        <v>0</v>
      </c>
      <c r="BJ8" s="66"/>
      <c r="BK8" s="52"/>
      <c r="BL8" s="73">
        <v>0</v>
      </c>
      <c r="BM8" s="73">
        <v>0</v>
      </c>
      <c r="BN8" s="66"/>
      <c r="BO8" s="52"/>
      <c r="BP8" s="73">
        <v>0</v>
      </c>
      <c r="BQ8" s="73">
        <v>0</v>
      </c>
      <c r="BR8" s="66"/>
      <c r="BS8" s="52"/>
      <c r="BT8" s="73">
        <v>0</v>
      </c>
      <c r="BU8" s="73">
        <v>0</v>
      </c>
      <c r="BV8" s="66"/>
      <c r="BW8" s="52"/>
      <c r="BX8" s="73">
        <v>0</v>
      </c>
      <c r="BY8" s="73">
        <v>0</v>
      </c>
      <c r="BZ8" s="66"/>
      <c r="CA8" s="52"/>
      <c r="CB8" s="73">
        <v>0</v>
      </c>
      <c r="CC8" s="73">
        <v>0</v>
      </c>
      <c r="CD8" s="66"/>
      <c r="CE8" s="52"/>
      <c r="CF8" s="73">
        <v>0</v>
      </c>
      <c r="CG8" s="73">
        <v>0</v>
      </c>
      <c r="CH8" s="66"/>
      <c r="CI8" s="52"/>
      <c r="CJ8" s="73">
        <v>0</v>
      </c>
      <c r="CK8" s="73">
        <v>0</v>
      </c>
      <c r="CL8" s="66"/>
      <c r="CM8" s="52"/>
      <c r="CN8" s="73">
        <v>0</v>
      </c>
      <c r="CO8" s="73">
        <v>0</v>
      </c>
      <c r="CP8" s="66"/>
      <c r="CQ8" s="52"/>
      <c r="CR8" s="73">
        <v>0</v>
      </c>
      <c r="CS8" s="73">
        <v>0</v>
      </c>
      <c r="CT8" s="66"/>
      <c r="CU8" s="52"/>
      <c r="CV8" s="73">
        <v>0</v>
      </c>
      <c r="CW8" s="73">
        <v>0</v>
      </c>
      <c r="CX8" s="66"/>
      <c r="CY8" s="52"/>
      <c r="CZ8" s="73">
        <v>0</v>
      </c>
      <c r="DA8" s="73">
        <v>0</v>
      </c>
      <c r="DB8" s="66"/>
      <c r="DC8" s="52"/>
      <c r="DD8" s="73">
        <v>0</v>
      </c>
      <c r="DE8" s="73">
        <v>0</v>
      </c>
      <c r="DF8" s="66"/>
      <c r="DG8" s="52"/>
      <c r="DH8" s="73">
        <v>0</v>
      </c>
      <c r="DI8" s="73">
        <v>0</v>
      </c>
      <c r="DJ8" s="66"/>
      <c r="DK8" s="52"/>
      <c r="DL8" s="73">
        <v>0</v>
      </c>
      <c r="DM8" s="73">
        <v>0</v>
      </c>
      <c r="DN8" s="66"/>
      <c r="DO8" s="52"/>
      <c r="DP8" s="73">
        <v>0</v>
      </c>
      <c r="DQ8" s="73">
        <v>0</v>
      </c>
      <c r="DR8" s="66"/>
      <c r="DS8" s="52"/>
      <c r="DT8" s="73">
        <v>0</v>
      </c>
      <c r="DU8" s="73">
        <v>0</v>
      </c>
    </row>
    <row r="9" spans="1:125" s="50" customFormat="1" ht="12" customHeight="1">
      <c r="A9" s="51" t="s">
        <v>1118</v>
      </c>
      <c r="B9" s="64" t="s">
        <v>1119</v>
      </c>
      <c r="C9" s="51" t="s">
        <v>1120</v>
      </c>
      <c r="D9" s="73">
        <f t="shared" si="0"/>
        <v>642615</v>
      </c>
      <c r="E9" s="73">
        <f t="shared" si="1"/>
        <v>0</v>
      </c>
      <c r="F9" s="66" t="s">
        <v>1121</v>
      </c>
      <c r="G9" s="52" t="s">
        <v>1122</v>
      </c>
      <c r="H9" s="73">
        <v>329661</v>
      </c>
      <c r="I9" s="73">
        <v>0</v>
      </c>
      <c r="J9" s="66" t="s">
        <v>1123</v>
      </c>
      <c r="K9" s="52" t="s">
        <v>1124</v>
      </c>
      <c r="L9" s="73">
        <v>312954</v>
      </c>
      <c r="M9" s="73">
        <v>0</v>
      </c>
      <c r="N9" s="66"/>
      <c r="O9" s="52"/>
      <c r="P9" s="73">
        <v>0</v>
      </c>
      <c r="Q9" s="73">
        <v>0</v>
      </c>
      <c r="R9" s="66"/>
      <c r="S9" s="52"/>
      <c r="T9" s="73">
        <v>0</v>
      </c>
      <c r="U9" s="73">
        <v>0</v>
      </c>
      <c r="V9" s="66"/>
      <c r="W9" s="52"/>
      <c r="X9" s="73">
        <v>0</v>
      </c>
      <c r="Y9" s="73">
        <v>0</v>
      </c>
      <c r="Z9" s="66"/>
      <c r="AA9" s="52"/>
      <c r="AB9" s="73">
        <v>0</v>
      </c>
      <c r="AC9" s="73">
        <v>0</v>
      </c>
      <c r="AD9" s="66"/>
      <c r="AE9" s="52"/>
      <c r="AF9" s="73">
        <v>0</v>
      </c>
      <c r="AG9" s="73">
        <v>0</v>
      </c>
      <c r="AH9" s="66"/>
      <c r="AI9" s="52"/>
      <c r="AJ9" s="73">
        <v>0</v>
      </c>
      <c r="AK9" s="73">
        <v>0</v>
      </c>
      <c r="AL9" s="66"/>
      <c r="AM9" s="52"/>
      <c r="AN9" s="73">
        <v>0</v>
      </c>
      <c r="AO9" s="73">
        <v>0</v>
      </c>
      <c r="AP9" s="66"/>
      <c r="AQ9" s="52"/>
      <c r="AR9" s="73">
        <v>0</v>
      </c>
      <c r="AS9" s="73">
        <v>0</v>
      </c>
      <c r="AT9" s="66"/>
      <c r="AU9" s="52"/>
      <c r="AV9" s="73">
        <v>0</v>
      </c>
      <c r="AW9" s="73">
        <v>0</v>
      </c>
      <c r="AX9" s="66"/>
      <c r="AY9" s="52"/>
      <c r="AZ9" s="73">
        <v>0</v>
      </c>
      <c r="BA9" s="73">
        <v>0</v>
      </c>
      <c r="BB9" s="66"/>
      <c r="BC9" s="52"/>
      <c r="BD9" s="73">
        <v>0</v>
      </c>
      <c r="BE9" s="73">
        <v>0</v>
      </c>
      <c r="BF9" s="66"/>
      <c r="BG9" s="52"/>
      <c r="BH9" s="73">
        <v>0</v>
      </c>
      <c r="BI9" s="73">
        <v>0</v>
      </c>
      <c r="BJ9" s="66"/>
      <c r="BK9" s="52"/>
      <c r="BL9" s="73">
        <v>0</v>
      </c>
      <c r="BM9" s="73">
        <v>0</v>
      </c>
      <c r="BN9" s="66"/>
      <c r="BO9" s="52"/>
      <c r="BP9" s="73">
        <v>0</v>
      </c>
      <c r="BQ9" s="73">
        <v>0</v>
      </c>
      <c r="BR9" s="66"/>
      <c r="BS9" s="52"/>
      <c r="BT9" s="73">
        <v>0</v>
      </c>
      <c r="BU9" s="73">
        <v>0</v>
      </c>
      <c r="BV9" s="66"/>
      <c r="BW9" s="52"/>
      <c r="BX9" s="73">
        <v>0</v>
      </c>
      <c r="BY9" s="73">
        <v>0</v>
      </c>
      <c r="BZ9" s="66"/>
      <c r="CA9" s="52"/>
      <c r="CB9" s="73">
        <v>0</v>
      </c>
      <c r="CC9" s="73">
        <v>0</v>
      </c>
      <c r="CD9" s="66"/>
      <c r="CE9" s="52"/>
      <c r="CF9" s="73">
        <v>0</v>
      </c>
      <c r="CG9" s="73">
        <v>0</v>
      </c>
      <c r="CH9" s="66"/>
      <c r="CI9" s="52"/>
      <c r="CJ9" s="73">
        <v>0</v>
      </c>
      <c r="CK9" s="73">
        <v>0</v>
      </c>
      <c r="CL9" s="66"/>
      <c r="CM9" s="52"/>
      <c r="CN9" s="73">
        <v>0</v>
      </c>
      <c r="CO9" s="73">
        <v>0</v>
      </c>
      <c r="CP9" s="66"/>
      <c r="CQ9" s="52"/>
      <c r="CR9" s="73">
        <v>0</v>
      </c>
      <c r="CS9" s="73">
        <v>0</v>
      </c>
      <c r="CT9" s="66"/>
      <c r="CU9" s="52"/>
      <c r="CV9" s="73">
        <v>0</v>
      </c>
      <c r="CW9" s="73">
        <v>0</v>
      </c>
      <c r="CX9" s="66"/>
      <c r="CY9" s="52"/>
      <c r="CZ9" s="73">
        <v>0</v>
      </c>
      <c r="DA9" s="73">
        <v>0</v>
      </c>
      <c r="DB9" s="66"/>
      <c r="DC9" s="52"/>
      <c r="DD9" s="73">
        <v>0</v>
      </c>
      <c r="DE9" s="73">
        <v>0</v>
      </c>
      <c r="DF9" s="66"/>
      <c r="DG9" s="52"/>
      <c r="DH9" s="73">
        <v>0</v>
      </c>
      <c r="DI9" s="73">
        <v>0</v>
      </c>
      <c r="DJ9" s="66"/>
      <c r="DK9" s="52"/>
      <c r="DL9" s="73">
        <v>0</v>
      </c>
      <c r="DM9" s="73">
        <v>0</v>
      </c>
      <c r="DN9" s="66"/>
      <c r="DO9" s="52"/>
      <c r="DP9" s="73">
        <v>0</v>
      </c>
      <c r="DQ9" s="73">
        <v>0</v>
      </c>
      <c r="DR9" s="66"/>
      <c r="DS9" s="52"/>
      <c r="DT9" s="73">
        <v>0</v>
      </c>
      <c r="DU9" s="73">
        <v>0</v>
      </c>
    </row>
    <row r="10" spans="1:125" s="50" customFormat="1" ht="12" customHeight="1">
      <c r="A10" s="51" t="s">
        <v>784</v>
      </c>
      <c r="B10" s="64" t="s">
        <v>1125</v>
      </c>
      <c r="C10" s="51" t="s">
        <v>1126</v>
      </c>
      <c r="D10" s="73">
        <f t="shared" si="0"/>
        <v>842381</v>
      </c>
      <c r="E10" s="73">
        <f t="shared" si="1"/>
        <v>86220</v>
      </c>
      <c r="F10" s="66" t="s">
        <v>1127</v>
      </c>
      <c r="G10" s="52" t="s">
        <v>1128</v>
      </c>
      <c r="H10" s="73">
        <v>155790</v>
      </c>
      <c r="I10" s="73">
        <v>18912</v>
      </c>
      <c r="J10" s="66" t="s">
        <v>1129</v>
      </c>
      <c r="K10" s="52" t="s">
        <v>1130</v>
      </c>
      <c r="L10" s="73">
        <v>347179</v>
      </c>
      <c r="M10" s="73">
        <v>28140</v>
      </c>
      <c r="N10" s="66" t="s">
        <v>1131</v>
      </c>
      <c r="O10" s="52" t="s">
        <v>1132</v>
      </c>
      <c r="P10" s="73">
        <v>339412</v>
      </c>
      <c r="Q10" s="73">
        <v>39168</v>
      </c>
      <c r="R10" s="66"/>
      <c r="S10" s="52"/>
      <c r="T10" s="73">
        <v>0</v>
      </c>
      <c r="U10" s="73">
        <v>0</v>
      </c>
      <c r="V10" s="66"/>
      <c r="W10" s="52"/>
      <c r="X10" s="73">
        <v>0</v>
      </c>
      <c r="Y10" s="73">
        <v>0</v>
      </c>
      <c r="Z10" s="66"/>
      <c r="AA10" s="52"/>
      <c r="AB10" s="73">
        <v>0</v>
      </c>
      <c r="AC10" s="73">
        <v>0</v>
      </c>
      <c r="AD10" s="66"/>
      <c r="AE10" s="52"/>
      <c r="AF10" s="73">
        <v>0</v>
      </c>
      <c r="AG10" s="73">
        <v>0</v>
      </c>
      <c r="AH10" s="66"/>
      <c r="AI10" s="52"/>
      <c r="AJ10" s="73">
        <v>0</v>
      </c>
      <c r="AK10" s="73">
        <v>0</v>
      </c>
      <c r="AL10" s="66"/>
      <c r="AM10" s="52"/>
      <c r="AN10" s="73">
        <v>0</v>
      </c>
      <c r="AO10" s="73">
        <v>0</v>
      </c>
      <c r="AP10" s="66"/>
      <c r="AQ10" s="52"/>
      <c r="AR10" s="73">
        <v>0</v>
      </c>
      <c r="AS10" s="73">
        <v>0</v>
      </c>
      <c r="AT10" s="66"/>
      <c r="AU10" s="52"/>
      <c r="AV10" s="73">
        <v>0</v>
      </c>
      <c r="AW10" s="73">
        <v>0</v>
      </c>
      <c r="AX10" s="66"/>
      <c r="AY10" s="52"/>
      <c r="AZ10" s="73">
        <v>0</v>
      </c>
      <c r="BA10" s="73">
        <v>0</v>
      </c>
      <c r="BB10" s="66"/>
      <c r="BC10" s="52"/>
      <c r="BD10" s="73">
        <v>0</v>
      </c>
      <c r="BE10" s="73">
        <v>0</v>
      </c>
      <c r="BF10" s="66"/>
      <c r="BG10" s="52"/>
      <c r="BH10" s="73">
        <v>0</v>
      </c>
      <c r="BI10" s="73">
        <v>0</v>
      </c>
      <c r="BJ10" s="66"/>
      <c r="BK10" s="52"/>
      <c r="BL10" s="73">
        <v>0</v>
      </c>
      <c r="BM10" s="73">
        <v>0</v>
      </c>
      <c r="BN10" s="66"/>
      <c r="BO10" s="52"/>
      <c r="BP10" s="73">
        <v>0</v>
      </c>
      <c r="BQ10" s="73">
        <v>0</v>
      </c>
      <c r="BR10" s="66"/>
      <c r="BS10" s="52"/>
      <c r="BT10" s="73">
        <v>0</v>
      </c>
      <c r="BU10" s="73">
        <v>0</v>
      </c>
      <c r="BV10" s="66"/>
      <c r="BW10" s="52"/>
      <c r="BX10" s="73">
        <v>0</v>
      </c>
      <c r="BY10" s="73">
        <v>0</v>
      </c>
      <c r="BZ10" s="66"/>
      <c r="CA10" s="52"/>
      <c r="CB10" s="73">
        <v>0</v>
      </c>
      <c r="CC10" s="73">
        <v>0</v>
      </c>
      <c r="CD10" s="66"/>
      <c r="CE10" s="52"/>
      <c r="CF10" s="73">
        <v>0</v>
      </c>
      <c r="CG10" s="73">
        <v>0</v>
      </c>
      <c r="CH10" s="66"/>
      <c r="CI10" s="52"/>
      <c r="CJ10" s="73">
        <v>0</v>
      </c>
      <c r="CK10" s="73">
        <v>0</v>
      </c>
      <c r="CL10" s="66"/>
      <c r="CM10" s="52"/>
      <c r="CN10" s="73">
        <v>0</v>
      </c>
      <c r="CO10" s="73">
        <v>0</v>
      </c>
      <c r="CP10" s="66"/>
      <c r="CQ10" s="52"/>
      <c r="CR10" s="73">
        <v>0</v>
      </c>
      <c r="CS10" s="73">
        <v>0</v>
      </c>
      <c r="CT10" s="66"/>
      <c r="CU10" s="52"/>
      <c r="CV10" s="73">
        <v>0</v>
      </c>
      <c r="CW10" s="73">
        <v>0</v>
      </c>
      <c r="CX10" s="66"/>
      <c r="CY10" s="52"/>
      <c r="CZ10" s="73">
        <v>0</v>
      </c>
      <c r="DA10" s="73">
        <v>0</v>
      </c>
      <c r="DB10" s="66"/>
      <c r="DC10" s="52"/>
      <c r="DD10" s="73">
        <v>0</v>
      </c>
      <c r="DE10" s="73">
        <v>0</v>
      </c>
      <c r="DF10" s="66"/>
      <c r="DG10" s="52"/>
      <c r="DH10" s="73">
        <v>0</v>
      </c>
      <c r="DI10" s="73">
        <v>0</v>
      </c>
      <c r="DJ10" s="66"/>
      <c r="DK10" s="52"/>
      <c r="DL10" s="73">
        <v>0</v>
      </c>
      <c r="DM10" s="73">
        <v>0</v>
      </c>
      <c r="DN10" s="66"/>
      <c r="DO10" s="52"/>
      <c r="DP10" s="73">
        <v>0</v>
      </c>
      <c r="DQ10" s="73">
        <v>0</v>
      </c>
      <c r="DR10" s="66"/>
      <c r="DS10" s="52"/>
      <c r="DT10" s="73">
        <v>0</v>
      </c>
      <c r="DU10" s="73">
        <v>0</v>
      </c>
    </row>
    <row r="11" spans="1:125" s="50" customFormat="1" ht="12" customHeight="1">
      <c r="A11" s="51" t="s">
        <v>784</v>
      </c>
      <c r="B11" s="64" t="s">
        <v>1133</v>
      </c>
      <c r="C11" s="51" t="s">
        <v>0</v>
      </c>
      <c r="D11" s="73">
        <f t="shared" si="0"/>
        <v>0</v>
      </c>
      <c r="E11" s="73">
        <f t="shared" si="1"/>
        <v>112178</v>
      </c>
      <c r="F11" s="66" t="s">
        <v>1</v>
      </c>
      <c r="G11" s="52" t="s">
        <v>2</v>
      </c>
      <c r="H11" s="73">
        <v>0</v>
      </c>
      <c r="I11" s="73">
        <v>11170</v>
      </c>
      <c r="J11" s="66" t="s">
        <v>3</v>
      </c>
      <c r="K11" s="52" t="s">
        <v>4</v>
      </c>
      <c r="L11" s="73">
        <v>0</v>
      </c>
      <c r="M11" s="73">
        <v>6833</v>
      </c>
      <c r="N11" s="66" t="s">
        <v>5</v>
      </c>
      <c r="O11" s="52" t="s">
        <v>6</v>
      </c>
      <c r="P11" s="73">
        <v>0</v>
      </c>
      <c r="Q11" s="73">
        <v>39190</v>
      </c>
      <c r="R11" s="66" t="s">
        <v>7</v>
      </c>
      <c r="S11" s="52" t="s">
        <v>8</v>
      </c>
      <c r="T11" s="73">
        <v>0</v>
      </c>
      <c r="U11" s="73">
        <v>35211</v>
      </c>
      <c r="V11" s="66" t="s">
        <v>9</v>
      </c>
      <c r="W11" s="52" t="s">
        <v>10</v>
      </c>
      <c r="X11" s="73">
        <v>0</v>
      </c>
      <c r="Y11" s="73">
        <v>19774</v>
      </c>
      <c r="Z11" s="66"/>
      <c r="AA11" s="52"/>
      <c r="AB11" s="73">
        <v>0</v>
      </c>
      <c r="AC11" s="73">
        <v>0</v>
      </c>
      <c r="AD11" s="66"/>
      <c r="AE11" s="52"/>
      <c r="AF11" s="73">
        <v>0</v>
      </c>
      <c r="AG11" s="73">
        <v>0</v>
      </c>
      <c r="AH11" s="66"/>
      <c r="AI11" s="52"/>
      <c r="AJ11" s="73">
        <v>0</v>
      </c>
      <c r="AK11" s="73">
        <v>0</v>
      </c>
      <c r="AL11" s="66"/>
      <c r="AM11" s="52"/>
      <c r="AN11" s="73">
        <v>0</v>
      </c>
      <c r="AO11" s="73">
        <v>0</v>
      </c>
      <c r="AP11" s="66"/>
      <c r="AQ11" s="52"/>
      <c r="AR11" s="73">
        <v>0</v>
      </c>
      <c r="AS11" s="73">
        <v>0</v>
      </c>
      <c r="AT11" s="66"/>
      <c r="AU11" s="52"/>
      <c r="AV11" s="73">
        <v>0</v>
      </c>
      <c r="AW11" s="73">
        <v>0</v>
      </c>
      <c r="AX11" s="66"/>
      <c r="AY11" s="52"/>
      <c r="AZ11" s="73">
        <v>0</v>
      </c>
      <c r="BA11" s="73">
        <v>0</v>
      </c>
      <c r="BB11" s="66"/>
      <c r="BC11" s="52"/>
      <c r="BD11" s="73">
        <v>0</v>
      </c>
      <c r="BE11" s="73">
        <v>0</v>
      </c>
      <c r="BF11" s="66"/>
      <c r="BG11" s="52"/>
      <c r="BH11" s="73">
        <v>0</v>
      </c>
      <c r="BI11" s="73">
        <v>0</v>
      </c>
      <c r="BJ11" s="66"/>
      <c r="BK11" s="52"/>
      <c r="BL11" s="73">
        <v>0</v>
      </c>
      <c r="BM11" s="73">
        <v>0</v>
      </c>
      <c r="BN11" s="66"/>
      <c r="BO11" s="52"/>
      <c r="BP11" s="73">
        <v>0</v>
      </c>
      <c r="BQ11" s="73">
        <v>0</v>
      </c>
      <c r="BR11" s="66"/>
      <c r="BS11" s="52"/>
      <c r="BT11" s="73">
        <v>0</v>
      </c>
      <c r="BU11" s="73">
        <v>0</v>
      </c>
      <c r="BV11" s="66"/>
      <c r="BW11" s="52"/>
      <c r="BX11" s="73">
        <v>0</v>
      </c>
      <c r="BY11" s="73">
        <v>0</v>
      </c>
      <c r="BZ11" s="66"/>
      <c r="CA11" s="52"/>
      <c r="CB11" s="73">
        <v>0</v>
      </c>
      <c r="CC11" s="73">
        <v>0</v>
      </c>
      <c r="CD11" s="66"/>
      <c r="CE11" s="52"/>
      <c r="CF11" s="73">
        <v>0</v>
      </c>
      <c r="CG11" s="73">
        <v>0</v>
      </c>
      <c r="CH11" s="66"/>
      <c r="CI11" s="52"/>
      <c r="CJ11" s="73">
        <v>0</v>
      </c>
      <c r="CK11" s="73">
        <v>0</v>
      </c>
      <c r="CL11" s="66"/>
      <c r="CM11" s="52"/>
      <c r="CN11" s="73">
        <v>0</v>
      </c>
      <c r="CO11" s="73">
        <v>0</v>
      </c>
      <c r="CP11" s="66"/>
      <c r="CQ11" s="52"/>
      <c r="CR11" s="73">
        <v>0</v>
      </c>
      <c r="CS11" s="73">
        <v>0</v>
      </c>
      <c r="CT11" s="66"/>
      <c r="CU11" s="52"/>
      <c r="CV11" s="73">
        <v>0</v>
      </c>
      <c r="CW11" s="73">
        <v>0</v>
      </c>
      <c r="CX11" s="66"/>
      <c r="CY11" s="52"/>
      <c r="CZ11" s="73">
        <v>0</v>
      </c>
      <c r="DA11" s="73">
        <v>0</v>
      </c>
      <c r="DB11" s="66"/>
      <c r="DC11" s="52"/>
      <c r="DD11" s="73">
        <v>0</v>
      </c>
      <c r="DE11" s="73">
        <v>0</v>
      </c>
      <c r="DF11" s="66"/>
      <c r="DG11" s="52"/>
      <c r="DH11" s="73">
        <v>0</v>
      </c>
      <c r="DI11" s="73">
        <v>0</v>
      </c>
      <c r="DJ11" s="66"/>
      <c r="DK11" s="52"/>
      <c r="DL11" s="73">
        <v>0</v>
      </c>
      <c r="DM11" s="73">
        <v>0</v>
      </c>
      <c r="DN11" s="66"/>
      <c r="DO11" s="52"/>
      <c r="DP11" s="73">
        <v>0</v>
      </c>
      <c r="DQ11" s="73">
        <v>0</v>
      </c>
      <c r="DR11" s="66"/>
      <c r="DS11" s="52"/>
      <c r="DT11" s="73">
        <v>0</v>
      </c>
      <c r="DU11" s="73">
        <v>0</v>
      </c>
    </row>
    <row r="12" spans="1:125" s="50" customFormat="1" ht="12" customHeight="1">
      <c r="A12" s="53" t="s">
        <v>784</v>
      </c>
      <c r="B12" s="54" t="s">
        <v>903</v>
      </c>
      <c r="C12" s="53" t="s">
        <v>904</v>
      </c>
      <c r="D12" s="75">
        <f t="shared" si="0"/>
        <v>1101023</v>
      </c>
      <c r="E12" s="75">
        <f t="shared" si="1"/>
        <v>0</v>
      </c>
      <c r="F12" s="54" t="s">
        <v>901</v>
      </c>
      <c r="G12" s="53" t="s">
        <v>902</v>
      </c>
      <c r="H12" s="75">
        <v>527703</v>
      </c>
      <c r="I12" s="75">
        <v>0</v>
      </c>
      <c r="J12" s="54" t="s">
        <v>11</v>
      </c>
      <c r="K12" s="53" t="s">
        <v>12</v>
      </c>
      <c r="L12" s="75">
        <v>224892</v>
      </c>
      <c r="M12" s="75">
        <v>0</v>
      </c>
      <c r="N12" s="54" t="s">
        <v>13</v>
      </c>
      <c r="O12" s="53" t="s">
        <v>14</v>
      </c>
      <c r="P12" s="75">
        <v>216143</v>
      </c>
      <c r="Q12" s="75">
        <v>0</v>
      </c>
      <c r="R12" s="54" t="s">
        <v>1030</v>
      </c>
      <c r="S12" s="53" t="s">
        <v>1031</v>
      </c>
      <c r="T12" s="75">
        <v>132285</v>
      </c>
      <c r="U12" s="75">
        <v>0</v>
      </c>
      <c r="V12" s="54"/>
      <c r="W12" s="53"/>
      <c r="X12" s="75">
        <v>0</v>
      </c>
      <c r="Y12" s="75">
        <v>0</v>
      </c>
      <c r="Z12" s="54"/>
      <c r="AA12" s="53"/>
      <c r="AB12" s="75">
        <v>0</v>
      </c>
      <c r="AC12" s="75">
        <v>0</v>
      </c>
      <c r="AD12" s="54"/>
      <c r="AE12" s="53"/>
      <c r="AF12" s="75">
        <v>0</v>
      </c>
      <c r="AG12" s="75">
        <v>0</v>
      </c>
      <c r="AH12" s="54"/>
      <c r="AI12" s="53"/>
      <c r="AJ12" s="75">
        <v>0</v>
      </c>
      <c r="AK12" s="75">
        <v>0</v>
      </c>
      <c r="AL12" s="54"/>
      <c r="AM12" s="53"/>
      <c r="AN12" s="75">
        <v>0</v>
      </c>
      <c r="AO12" s="75">
        <v>0</v>
      </c>
      <c r="AP12" s="54"/>
      <c r="AQ12" s="53"/>
      <c r="AR12" s="75">
        <v>0</v>
      </c>
      <c r="AS12" s="75">
        <v>0</v>
      </c>
      <c r="AT12" s="54"/>
      <c r="AU12" s="53"/>
      <c r="AV12" s="75">
        <v>0</v>
      </c>
      <c r="AW12" s="75">
        <v>0</v>
      </c>
      <c r="AX12" s="54"/>
      <c r="AY12" s="53"/>
      <c r="AZ12" s="75">
        <v>0</v>
      </c>
      <c r="BA12" s="75">
        <v>0</v>
      </c>
      <c r="BB12" s="54"/>
      <c r="BC12" s="53"/>
      <c r="BD12" s="75">
        <v>0</v>
      </c>
      <c r="BE12" s="75">
        <v>0</v>
      </c>
      <c r="BF12" s="54"/>
      <c r="BG12" s="53"/>
      <c r="BH12" s="75">
        <v>0</v>
      </c>
      <c r="BI12" s="75">
        <v>0</v>
      </c>
      <c r="BJ12" s="54"/>
      <c r="BK12" s="53"/>
      <c r="BL12" s="75">
        <v>0</v>
      </c>
      <c r="BM12" s="75">
        <v>0</v>
      </c>
      <c r="BN12" s="54"/>
      <c r="BO12" s="53"/>
      <c r="BP12" s="75">
        <v>0</v>
      </c>
      <c r="BQ12" s="75">
        <v>0</v>
      </c>
      <c r="BR12" s="54"/>
      <c r="BS12" s="53"/>
      <c r="BT12" s="75">
        <v>0</v>
      </c>
      <c r="BU12" s="75">
        <v>0</v>
      </c>
      <c r="BV12" s="54"/>
      <c r="BW12" s="53"/>
      <c r="BX12" s="75">
        <v>0</v>
      </c>
      <c r="BY12" s="75">
        <v>0</v>
      </c>
      <c r="BZ12" s="54"/>
      <c r="CA12" s="53"/>
      <c r="CB12" s="75">
        <v>0</v>
      </c>
      <c r="CC12" s="75">
        <v>0</v>
      </c>
      <c r="CD12" s="54"/>
      <c r="CE12" s="53"/>
      <c r="CF12" s="75">
        <v>0</v>
      </c>
      <c r="CG12" s="75">
        <v>0</v>
      </c>
      <c r="CH12" s="54"/>
      <c r="CI12" s="53"/>
      <c r="CJ12" s="75">
        <v>0</v>
      </c>
      <c r="CK12" s="75">
        <v>0</v>
      </c>
      <c r="CL12" s="54"/>
      <c r="CM12" s="53"/>
      <c r="CN12" s="75">
        <v>0</v>
      </c>
      <c r="CO12" s="75">
        <v>0</v>
      </c>
      <c r="CP12" s="54"/>
      <c r="CQ12" s="53"/>
      <c r="CR12" s="75">
        <v>0</v>
      </c>
      <c r="CS12" s="75">
        <v>0</v>
      </c>
      <c r="CT12" s="54"/>
      <c r="CU12" s="53"/>
      <c r="CV12" s="75">
        <v>0</v>
      </c>
      <c r="CW12" s="75">
        <v>0</v>
      </c>
      <c r="CX12" s="54"/>
      <c r="CY12" s="53"/>
      <c r="CZ12" s="75">
        <v>0</v>
      </c>
      <c r="DA12" s="75">
        <v>0</v>
      </c>
      <c r="DB12" s="54"/>
      <c r="DC12" s="53"/>
      <c r="DD12" s="75">
        <v>0</v>
      </c>
      <c r="DE12" s="75">
        <v>0</v>
      </c>
      <c r="DF12" s="54"/>
      <c r="DG12" s="53"/>
      <c r="DH12" s="75">
        <v>0</v>
      </c>
      <c r="DI12" s="75">
        <v>0</v>
      </c>
      <c r="DJ12" s="54"/>
      <c r="DK12" s="53"/>
      <c r="DL12" s="75">
        <v>0</v>
      </c>
      <c r="DM12" s="75">
        <v>0</v>
      </c>
      <c r="DN12" s="54"/>
      <c r="DO12" s="53"/>
      <c r="DP12" s="75">
        <v>0</v>
      </c>
      <c r="DQ12" s="75">
        <v>0</v>
      </c>
      <c r="DR12" s="54"/>
      <c r="DS12" s="53"/>
      <c r="DT12" s="75">
        <v>0</v>
      </c>
      <c r="DU12" s="75">
        <v>0</v>
      </c>
    </row>
    <row r="13" spans="1:125" s="50" customFormat="1" ht="12" customHeight="1">
      <c r="A13" s="53" t="s">
        <v>784</v>
      </c>
      <c r="B13" s="54" t="s">
        <v>15</v>
      </c>
      <c r="C13" s="53" t="s">
        <v>16</v>
      </c>
      <c r="D13" s="75">
        <f t="shared" si="0"/>
        <v>1988746</v>
      </c>
      <c r="E13" s="75">
        <f t="shared" si="1"/>
        <v>73674</v>
      </c>
      <c r="F13" s="54" t="s">
        <v>17</v>
      </c>
      <c r="G13" s="53" t="s">
        <v>18</v>
      </c>
      <c r="H13" s="75">
        <v>367782</v>
      </c>
      <c r="I13" s="75">
        <v>71919</v>
      </c>
      <c r="J13" s="54" t="s">
        <v>19</v>
      </c>
      <c r="K13" s="53" t="s">
        <v>20</v>
      </c>
      <c r="L13" s="75">
        <v>315536</v>
      </c>
      <c r="M13" s="75">
        <v>1755</v>
      </c>
      <c r="N13" s="54" t="s">
        <v>905</v>
      </c>
      <c r="O13" s="53" t="s">
        <v>906</v>
      </c>
      <c r="P13" s="75">
        <v>1025100</v>
      </c>
      <c r="Q13" s="75">
        <v>0</v>
      </c>
      <c r="R13" s="54" t="s">
        <v>21</v>
      </c>
      <c r="S13" s="53" t="s">
        <v>22</v>
      </c>
      <c r="T13" s="75">
        <v>280328</v>
      </c>
      <c r="U13" s="75">
        <v>0</v>
      </c>
      <c r="V13" s="54"/>
      <c r="W13" s="53"/>
      <c r="X13" s="75">
        <v>0</v>
      </c>
      <c r="Y13" s="75">
        <v>0</v>
      </c>
      <c r="Z13" s="54"/>
      <c r="AA13" s="53"/>
      <c r="AB13" s="75">
        <v>0</v>
      </c>
      <c r="AC13" s="75">
        <v>0</v>
      </c>
      <c r="AD13" s="54"/>
      <c r="AE13" s="53"/>
      <c r="AF13" s="75">
        <v>0</v>
      </c>
      <c r="AG13" s="75">
        <v>0</v>
      </c>
      <c r="AH13" s="54"/>
      <c r="AI13" s="53"/>
      <c r="AJ13" s="75">
        <v>0</v>
      </c>
      <c r="AK13" s="75">
        <v>0</v>
      </c>
      <c r="AL13" s="54"/>
      <c r="AM13" s="53"/>
      <c r="AN13" s="75">
        <v>0</v>
      </c>
      <c r="AO13" s="75">
        <v>0</v>
      </c>
      <c r="AP13" s="54"/>
      <c r="AQ13" s="53"/>
      <c r="AR13" s="75">
        <v>0</v>
      </c>
      <c r="AS13" s="75">
        <v>0</v>
      </c>
      <c r="AT13" s="54"/>
      <c r="AU13" s="53"/>
      <c r="AV13" s="75">
        <v>0</v>
      </c>
      <c r="AW13" s="75">
        <v>0</v>
      </c>
      <c r="AX13" s="54"/>
      <c r="AY13" s="53"/>
      <c r="AZ13" s="75">
        <v>0</v>
      </c>
      <c r="BA13" s="75">
        <v>0</v>
      </c>
      <c r="BB13" s="54"/>
      <c r="BC13" s="53"/>
      <c r="BD13" s="75">
        <v>0</v>
      </c>
      <c r="BE13" s="75">
        <v>0</v>
      </c>
      <c r="BF13" s="54"/>
      <c r="BG13" s="53"/>
      <c r="BH13" s="75">
        <v>0</v>
      </c>
      <c r="BI13" s="75">
        <v>0</v>
      </c>
      <c r="BJ13" s="54"/>
      <c r="BK13" s="53"/>
      <c r="BL13" s="75">
        <v>0</v>
      </c>
      <c r="BM13" s="75">
        <v>0</v>
      </c>
      <c r="BN13" s="54"/>
      <c r="BO13" s="53"/>
      <c r="BP13" s="75">
        <v>0</v>
      </c>
      <c r="BQ13" s="75">
        <v>0</v>
      </c>
      <c r="BR13" s="54"/>
      <c r="BS13" s="53"/>
      <c r="BT13" s="75">
        <v>0</v>
      </c>
      <c r="BU13" s="75">
        <v>0</v>
      </c>
      <c r="BV13" s="54"/>
      <c r="BW13" s="53"/>
      <c r="BX13" s="75">
        <v>0</v>
      </c>
      <c r="BY13" s="75">
        <v>0</v>
      </c>
      <c r="BZ13" s="54"/>
      <c r="CA13" s="53"/>
      <c r="CB13" s="75">
        <v>0</v>
      </c>
      <c r="CC13" s="75">
        <v>0</v>
      </c>
      <c r="CD13" s="54"/>
      <c r="CE13" s="53"/>
      <c r="CF13" s="75">
        <v>0</v>
      </c>
      <c r="CG13" s="75">
        <v>0</v>
      </c>
      <c r="CH13" s="54"/>
      <c r="CI13" s="53"/>
      <c r="CJ13" s="75">
        <v>0</v>
      </c>
      <c r="CK13" s="75">
        <v>0</v>
      </c>
      <c r="CL13" s="54"/>
      <c r="CM13" s="53"/>
      <c r="CN13" s="75">
        <v>0</v>
      </c>
      <c r="CO13" s="75">
        <v>0</v>
      </c>
      <c r="CP13" s="54"/>
      <c r="CQ13" s="53"/>
      <c r="CR13" s="75">
        <v>0</v>
      </c>
      <c r="CS13" s="75">
        <v>0</v>
      </c>
      <c r="CT13" s="54"/>
      <c r="CU13" s="53"/>
      <c r="CV13" s="75">
        <v>0</v>
      </c>
      <c r="CW13" s="75">
        <v>0</v>
      </c>
      <c r="CX13" s="54"/>
      <c r="CY13" s="53"/>
      <c r="CZ13" s="75">
        <v>0</v>
      </c>
      <c r="DA13" s="75">
        <v>0</v>
      </c>
      <c r="DB13" s="54"/>
      <c r="DC13" s="53"/>
      <c r="DD13" s="75">
        <v>0</v>
      </c>
      <c r="DE13" s="75">
        <v>0</v>
      </c>
      <c r="DF13" s="54"/>
      <c r="DG13" s="53"/>
      <c r="DH13" s="75">
        <v>0</v>
      </c>
      <c r="DI13" s="75">
        <v>0</v>
      </c>
      <c r="DJ13" s="54"/>
      <c r="DK13" s="53"/>
      <c r="DL13" s="75">
        <v>0</v>
      </c>
      <c r="DM13" s="75">
        <v>0</v>
      </c>
      <c r="DN13" s="54"/>
      <c r="DO13" s="53"/>
      <c r="DP13" s="75">
        <v>0</v>
      </c>
      <c r="DQ13" s="75">
        <v>0</v>
      </c>
      <c r="DR13" s="54"/>
      <c r="DS13" s="53"/>
      <c r="DT13" s="75">
        <v>0</v>
      </c>
      <c r="DU13" s="75">
        <v>0</v>
      </c>
    </row>
    <row r="14" spans="1:125" s="50" customFormat="1" ht="12" customHeight="1">
      <c r="A14" s="53" t="s">
        <v>784</v>
      </c>
      <c r="B14" s="54" t="s">
        <v>23</v>
      </c>
      <c r="C14" s="53" t="s">
        <v>24</v>
      </c>
      <c r="D14" s="75">
        <f t="shared" si="0"/>
        <v>1412019</v>
      </c>
      <c r="E14" s="75">
        <f t="shared" si="1"/>
        <v>0</v>
      </c>
      <c r="F14" s="54" t="s">
        <v>5</v>
      </c>
      <c r="G14" s="53" t="s">
        <v>6</v>
      </c>
      <c r="H14" s="75">
        <v>742586</v>
      </c>
      <c r="I14" s="75">
        <v>0</v>
      </c>
      <c r="J14" s="54" t="s">
        <v>7</v>
      </c>
      <c r="K14" s="53" t="s">
        <v>8</v>
      </c>
      <c r="L14" s="75">
        <v>351682</v>
      </c>
      <c r="M14" s="75">
        <v>0</v>
      </c>
      <c r="N14" s="54" t="s">
        <v>9</v>
      </c>
      <c r="O14" s="53" t="s">
        <v>10</v>
      </c>
      <c r="P14" s="75">
        <v>317751</v>
      </c>
      <c r="Q14" s="75">
        <v>0</v>
      </c>
      <c r="R14" s="54"/>
      <c r="S14" s="53"/>
      <c r="T14" s="75">
        <v>0</v>
      </c>
      <c r="U14" s="75">
        <v>0</v>
      </c>
      <c r="V14" s="54"/>
      <c r="W14" s="53"/>
      <c r="X14" s="75">
        <v>0</v>
      </c>
      <c r="Y14" s="75">
        <v>0</v>
      </c>
      <c r="Z14" s="54"/>
      <c r="AA14" s="53"/>
      <c r="AB14" s="75">
        <v>0</v>
      </c>
      <c r="AC14" s="75">
        <v>0</v>
      </c>
      <c r="AD14" s="54"/>
      <c r="AE14" s="53"/>
      <c r="AF14" s="75">
        <v>0</v>
      </c>
      <c r="AG14" s="75">
        <v>0</v>
      </c>
      <c r="AH14" s="54"/>
      <c r="AI14" s="53"/>
      <c r="AJ14" s="75">
        <v>0</v>
      </c>
      <c r="AK14" s="75">
        <v>0</v>
      </c>
      <c r="AL14" s="54"/>
      <c r="AM14" s="53"/>
      <c r="AN14" s="75">
        <v>0</v>
      </c>
      <c r="AO14" s="75">
        <v>0</v>
      </c>
      <c r="AP14" s="54"/>
      <c r="AQ14" s="53"/>
      <c r="AR14" s="75">
        <v>0</v>
      </c>
      <c r="AS14" s="75">
        <v>0</v>
      </c>
      <c r="AT14" s="54"/>
      <c r="AU14" s="53"/>
      <c r="AV14" s="75">
        <v>0</v>
      </c>
      <c r="AW14" s="75">
        <v>0</v>
      </c>
      <c r="AX14" s="54"/>
      <c r="AY14" s="53"/>
      <c r="AZ14" s="75">
        <v>0</v>
      </c>
      <c r="BA14" s="75">
        <v>0</v>
      </c>
      <c r="BB14" s="54"/>
      <c r="BC14" s="53"/>
      <c r="BD14" s="75">
        <v>0</v>
      </c>
      <c r="BE14" s="75">
        <v>0</v>
      </c>
      <c r="BF14" s="54"/>
      <c r="BG14" s="53"/>
      <c r="BH14" s="75">
        <v>0</v>
      </c>
      <c r="BI14" s="75">
        <v>0</v>
      </c>
      <c r="BJ14" s="54"/>
      <c r="BK14" s="53"/>
      <c r="BL14" s="75">
        <v>0</v>
      </c>
      <c r="BM14" s="75">
        <v>0</v>
      </c>
      <c r="BN14" s="54"/>
      <c r="BO14" s="53"/>
      <c r="BP14" s="75">
        <v>0</v>
      </c>
      <c r="BQ14" s="75">
        <v>0</v>
      </c>
      <c r="BR14" s="54"/>
      <c r="BS14" s="53"/>
      <c r="BT14" s="75">
        <v>0</v>
      </c>
      <c r="BU14" s="75">
        <v>0</v>
      </c>
      <c r="BV14" s="54"/>
      <c r="BW14" s="53"/>
      <c r="BX14" s="75">
        <v>0</v>
      </c>
      <c r="BY14" s="75">
        <v>0</v>
      </c>
      <c r="BZ14" s="54"/>
      <c r="CA14" s="53"/>
      <c r="CB14" s="75">
        <v>0</v>
      </c>
      <c r="CC14" s="75">
        <v>0</v>
      </c>
      <c r="CD14" s="54"/>
      <c r="CE14" s="53"/>
      <c r="CF14" s="75">
        <v>0</v>
      </c>
      <c r="CG14" s="75">
        <v>0</v>
      </c>
      <c r="CH14" s="54"/>
      <c r="CI14" s="53"/>
      <c r="CJ14" s="75">
        <v>0</v>
      </c>
      <c r="CK14" s="75">
        <v>0</v>
      </c>
      <c r="CL14" s="54"/>
      <c r="CM14" s="53"/>
      <c r="CN14" s="75">
        <v>0</v>
      </c>
      <c r="CO14" s="75">
        <v>0</v>
      </c>
      <c r="CP14" s="54"/>
      <c r="CQ14" s="53"/>
      <c r="CR14" s="75">
        <v>0</v>
      </c>
      <c r="CS14" s="75">
        <v>0</v>
      </c>
      <c r="CT14" s="54"/>
      <c r="CU14" s="53"/>
      <c r="CV14" s="75">
        <v>0</v>
      </c>
      <c r="CW14" s="75">
        <v>0</v>
      </c>
      <c r="CX14" s="54"/>
      <c r="CY14" s="53"/>
      <c r="CZ14" s="75">
        <v>0</v>
      </c>
      <c r="DA14" s="75">
        <v>0</v>
      </c>
      <c r="DB14" s="54"/>
      <c r="DC14" s="53"/>
      <c r="DD14" s="75">
        <v>0</v>
      </c>
      <c r="DE14" s="75">
        <v>0</v>
      </c>
      <c r="DF14" s="54"/>
      <c r="DG14" s="53"/>
      <c r="DH14" s="75">
        <v>0</v>
      </c>
      <c r="DI14" s="75">
        <v>0</v>
      </c>
      <c r="DJ14" s="54"/>
      <c r="DK14" s="53"/>
      <c r="DL14" s="75">
        <v>0</v>
      </c>
      <c r="DM14" s="75">
        <v>0</v>
      </c>
      <c r="DN14" s="54"/>
      <c r="DO14" s="53"/>
      <c r="DP14" s="75">
        <v>0</v>
      </c>
      <c r="DQ14" s="75">
        <v>0</v>
      </c>
      <c r="DR14" s="54"/>
      <c r="DS14" s="53"/>
      <c r="DT14" s="75">
        <v>0</v>
      </c>
      <c r="DU14" s="75">
        <v>0</v>
      </c>
    </row>
    <row r="15" spans="1:125" s="50" customFormat="1" ht="12" customHeight="1">
      <c r="A15" s="53" t="s">
        <v>784</v>
      </c>
      <c r="B15" s="54" t="s">
        <v>1034</v>
      </c>
      <c r="C15" s="53" t="s">
        <v>1035</v>
      </c>
      <c r="D15" s="75">
        <f t="shared" si="0"/>
        <v>0</v>
      </c>
      <c r="E15" s="75">
        <f t="shared" si="1"/>
        <v>188000</v>
      </c>
      <c r="F15" s="54" t="s">
        <v>25</v>
      </c>
      <c r="G15" s="53" t="s">
        <v>26</v>
      </c>
      <c r="H15" s="75">
        <v>0</v>
      </c>
      <c r="I15" s="75">
        <v>112932</v>
      </c>
      <c r="J15" s="54" t="s">
        <v>1032</v>
      </c>
      <c r="K15" s="53" t="s">
        <v>1033</v>
      </c>
      <c r="L15" s="75">
        <v>0</v>
      </c>
      <c r="M15" s="75">
        <v>20492</v>
      </c>
      <c r="N15" s="54" t="s">
        <v>1038</v>
      </c>
      <c r="O15" s="53" t="s">
        <v>1039</v>
      </c>
      <c r="P15" s="75">
        <v>0</v>
      </c>
      <c r="Q15" s="75">
        <v>17502</v>
      </c>
      <c r="R15" s="54" t="s">
        <v>1040</v>
      </c>
      <c r="S15" s="53" t="s">
        <v>1041</v>
      </c>
      <c r="T15" s="75">
        <v>0</v>
      </c>
      <c r="U15" s="75">
        <v>37074</v>
      </c>
      <c r="V15" s="54"/>
      <c r="W15" s="53"/>
      <c r="X15" s="75">
        <v>0</v>
      </c>
      <c r="Y15" s="75">
        <v>0</v>
      </c>
      <c r="Z15" s="54"/>
      <c r="AA15" s="53"/>
      <c r="AB15" s="75">
        <v>0</v>
      </c>
      <c r="AC15" s="75">
        <v>0</v>
      </c>
      <c r="AD15" s="54"/>
      <c r="AE15" s="53"/>
      <c r="AF15" s="75">
        <v>0</v>
      </c>
      <c r="AG15" s="75">
        <v>0</v>
      </c>
      <c r="AH15" s="54"/>
      <c r="AI15" s="53"/>
      <c r="AJ15" s="75">
        <v>0</v>
      </c>
      <c r="AK15" s="75">
        <v>0</v>
      </c>
      <c r="AL15" s="54"/>
      <c r="AM15" s="53"/>
      <c r="AN15" s="75">
        <v>0</v>
      </c>
      <c r="AO15" s="75">
        <v>0</v>
      </c>
      <c r="AP15" s="54"/>
      <c r="AQ15" s="53"/>
      <c r="AR15" s="75">
        <v>0</v>
      </c>
      <c r="AS15" s="75">
        <v>0</v>
      </c>
      <c r="AT15" s="54"/>
      <c r="AU15" s="53"/>
      <c r="AV15" s="75">
        <v>0</v>
      </c>
      <c r="AW15" s="75">
        <v>0</v>
      </c>
      <c r="AX15" s="54"/>
      <c r="AY15" s="53"/>
      <c r="AZ15" s="75">
        <v>0</v>
      </c>
      <c r="BA15" s="75">
        <v>0</v>
      </c>
      <c r="BB15" s="54"/>
      <c r="BC15" s="53"/>
      <c r="BD15" s="75">
        <v>0</v>
      </c>
      <c r="BE15" s="75">
        <v>0</v>
      </c>
      <c r="BF15" s="54"/>
      <c r="BG15" s="53"/>
      <c r="BH15" s="75">
        <v>0</v>
      </c>
      <c r="BI15" s="75">
        <v>0</v>
      </c>
      <c r="BJ15" s="54"/>
      <c r="BK15" s="53"/>
      <c r="BL15" s="75">
        <v>0</v>
      </c>
      <c r="BM15" s="75">
        <v>0</v>
      </c>
      <c r="BN15" s="54"/>
      <c r="BO15" s="53"/>
      <c r="BP15" s="75">
        <v>0</v>
      </c>
      <c r="BQ15" s="75">
        <v>0</v>
      </c>
      <c r="BR15" s="54"/>
      <c r="BS15" s="53"/>
      <c r="BT15" s="75">
        <v>0</v>
      </c>
      <c r="BU15" s="75">
        <v>0</v>
      </c>
      <c r="BV15" s="54"/>
      <c r="BW15" s="53"/>
      <c r="BX15" s="75">
        <v>0</v>
      </c>
      <c r="BY15" s="75">
        <v>0</v>
      </c>
      <c r="BZ15" s="54"/>
      <c r="CA15" s="53"/>
      <c r="CB15" s="75">
        <v>0</v>
      </c>
      <c r="CC15" s="75">
        <v>0</v>
      </c>
      <c r="CD15" s="54"/>
      <c r="CE15" s="53"/>
      <c r="CF15" s="75">
        <v>0</v>
      </c>
      <c r="CG15" s="75">
        <v>0</v>
      </c>
      <c r="CH15" s="54"/>
      <c r="CI15" s="53"/>
      <c r="CJ15" s="75">
        <v>0</v>
      </c>
      <c r="CK15" s="75">
        <v>0</v>
      </c>
      <c r="CL15" s="54"/>
      <c r="CM15" s="53"/>
      <c r="CN15" s="75">
        <v>0</v>
      </c>
      <c r="CO15" s="75">
        <v>0</v>
      </c>
      <c r="CP15" s="54"/>
      <c r="CQ15" s="53"/>
      <c r="CR15" s="75">
        <v>0</v>
      </c>
      <c r="CS15" s="75">
        <v>0</v>
      </c>
      <c r="CT15" s="54"/>
      <c r="CU15" s="53"/>
      <c r="CV15" s="75">
        <v>0</v>
      </c>
      <c r="CW15" s="75">
        <v>0</v>
      </c>
      <c r="CX15" s="54"/>
      <c r="CY15" s="53"/>
      <c r="CZ15" s="75">
        <v>0</v>
      </c>
      <c r="DA15" s="75">
        <v>0</v>
      </c>
      <c r="DB15" s="54"/>
      <c r="DC15" s="53"/>
      <c r="DD15" s="75">
        <v>0</v>
      </c>
      <c r="DE15" s="75">
        <v>0</v>
      </c>
      <c r="DF15" s="54"/>
      <c r="DG15" s="53"/>
      <c r="DH15" s="75">
        <v>0</v>
      </c>
      <c r="DI15" s="75">
        <v>0</v>
      </c>
      <c r="DJ15" s="54"/>
      <c r="DK15" s="53"/>
      <c r="DL15" s="75">
        <v>0</v>
      </c>
      <c r="DM15" s="75">
        <v>0</v>
      </c>
      <c r="DN15" s="54"/>
      <c r="DO15" s="53"/>
      <c r="DP15" s="75">
        <v>0</v>
      </c>
      <c r="DQ15" s="75">
        <v>0</v>
      </c>
      <c r="DR15" s="54"/>
      <c r="DS15" s="53"/>
      <c r="DT15" s="75">
        <v>0</v>
      </c>
      <c r="DU15" s="75">
        <v>0</v>
      </c>
    </row>
    <row r="16" spans="1:125" s="50" customFormat="1" ht="12" customHeight="1">
      <c r="A16" s="53" t="s">
        <v>784</v>
      </c>
      <c r="B16" s="54" t="s">
        <v>1036</v>
      </c>
      <c r="C16" s="53" t="s">
        <v>1037</v>
      </c>
      <c r="D16" s="75">
        <f t="shared" si="0"/>
        <v>680451</v>
      </c>
      <c r="E16" s="75">
        <f t="shared" si="1"/>
        <v>0</v>
      </c>
      <c r="F16" s="54" t="s">
        <v>25</v>
      </c>
      <c r="G16" s="53" t="s">
        <v>26</v>
      </c>
      <c r="H16" s="75">
        <v>504968</v>
      </c>
      <c r="I16" s="75">
        <v>0</v>
      </c>
      <c r="J16" s="54" t="s">
        <v>1032</v>
      </c>
      <c r="K16" s="53" t="s">
        <v>1033</v>
      </c>
      <c r="L16" s="75">
        <v>112016</v>
      </c>
      <c r="M16" s="75">
        <v>0</v>
      </c>
      <c r="N16" s="54" t="s">
        <v>1038</v>
      </c>
      <c r="O16" s="53" t="s">
        <v>1039</v>
      </c>
      <c r="P16" s="75">
        <v>34284</v>
      </c>
      <c r="Q16" s="75">
        <v>0</v>
      </c>
      <c r="R16" s="54" t="s">
        <v>1040</v>
      </c>
      <c r="S16" s="53" t="s">
        <v>1041</v>
      </c>
      <c r="T16" s="75">
        <v>29183</v>
      </c>
      <c r="U16" s="75">
        <v>0</v>
      </c>
      <c r="V16" s="54"/>
      <c r="W16" s="53"/>
      <c r="X16" s="75">
        <v>0</v>
      </c>
      <c r="Y16" s="75">
        <v>0</v>
      </c>
      <c r="Z16" s="54"/>
      <c r="AA16" s="53"/>
      <c r="AB16" s="75">
        <v>0</v>
      </c>
      <c r="AC16" s="75">
        <v>0</v>
      </c>
      <c r="AD16" s="54"/>
      <c r="AE16" s="53"/>
      <c r="AF16" s="75">
        <v>0</v>
      </c>
      <c r="AG16" s="75">
        <v>0</v>
      </c>
      <c r="AH16" s="54"/>
      <c r="AI16" s="53"/>
      <c r="AJ16" s="75">
        <v>0</v>
      </c>
      <c r="AK16" s="75">
        <v>0</v>
      </c>
      <c r="AL16" s="54"/>
      <c r="AM16" s="53"/>
      <c r="AN16" s="75">
        <v>0</v>
      </c>
      <c r="AO16" s="75">
        <v>0</v>
      </c>
      <c r="AP16" s="54"/>
      <c r="AQ16" s="53"/>
      <c r="AR16" s="75">
        <v>0</v>
      </c>
      <c r="AS16" s="75">
        <v>0</v>
      </c>
      <c r="AT16" s="54"/>
      <c r="AU16" s="53"/>
      <c r="AV16" s="75">
        <v>0</v>
      </c>
      <c r="AW16" s="75">
        <v>0</v>
      </c>
      <c r="AX16" s="54"/>
      <c r="AY16" s="53"/>
      <c r="AZ16" s="75">
        <v>0</v>
      </c>
      <c r="BA16" s="75">
        <v>0</v>
      </c>
      <c r="BB16" s="54"/>
      <c r="BC16" s="53"/>
      <c r="BD16" s="75">
        <v>0</v>
      </c>
      <c r="BE16" s="75">
        <v>0</v>
      </c>
      <c r="BF16" s="54"/>
      <c r="BG16" s="53"/>
      <c r="BH16" s="75">
        <v>0</v>
      </c>
      <c r="BI16" s="75">
        <v>0</v>
      </c>
      <c r="BJ16" s="54"/>
      <c r="BK16" s="53"/>
      <c r="BL16" s="75">
        <v>0</v>
      </c>
      <c r="BM16" s="75">
        <v>0</v>
      </c>
      <c r="BN16" s="54"/>
      <c r="BO16" s="53"/>
      <c r="BP16" s="75">
        <v>0</v>
      </c>
      <c r="BQ16" s="75">
        <v>0</v>
      </c>
      <c r="BR16" s="54"/>
      <c r="BS16" s="53"/>
      <c r="BT16" s="75">
        <v>0</v>
      </c>
      <c r="BU16" s="75">
        <v>0</v>
      </c>
      <c r="BV16" s="54"/>
      <c r="BW16" s="53"/>
      <c r="BX16" s="75">
        <v>0</v>
      </c>
      <c r="BY16" s="75">
        <v>0</v>
      </c>
      <c r="BZ16" s="54"/>
      <c r="CA16" s="53"/>
      <c r="CB16" s="75">
        <v>0</v>
      </c>
      <c r="CC16" s="75">
        <v>0</v>
      </c>
      <c r="CD16" s="54"/>
      <c r="CE16" s="53"/>
      <c r="CF16" s="75">
        <v>0</v>
      </c>
      <c r="CG16" s="75">
        <v>0</v>
      </c>
      <c r="CH16" s="54"/>
      <c r="CI16" s="53"/>
      <c r="CJ16" s="75">
        <v>0</v>
      </c>
      <c r="CK16" s="75">
        <v>0</v>
      </c>
      <c r="CL16" s="54"/>
      <c r="CM16" s="53"/>
      <c r="CN16" s="75">
        <v>0</v>
      </c>
      <c r="CO16" s="75">
        <v>0</v>
      </c>
      <c r="CP16" s="54"/>
      <c r="CQ16" s="53"/>
      <c r="CR16" s="75">
        <v>0</v>
      </c>
      <c r="CS16" s="75">
        <v>0</v>
      </c>
      <c r="CT16" s="54"/>
      <c r="CU16" s="53"/>
      <c r="CV16" s="75">
        <v>0</v>
      </c>
      <c r="CW16" s="75">
        <v>0</v>
      </c>
      <c r="CX16" s="54"/>
      <c r="CY16" s="53"/>
      <c r="CZ16" s="75">
        <v>0</v>
      </c>
      <c r="DA16" s="75">
        <v>0</v>
      </c>
      <c r="DB16" s="54"/>
      <c r="DC16" s="53"/>
      <c r="DD16" s="75">
        <v>0</v>
      </c>
      <c r="DE16" s="75">
        <v>0</v>
      </c>
      <c r="DF16" s="54"/>
      <c r="DG16" s="53"/>
      <c r="DH16" s="75">
        <v>0</v>
      </c>
      <c r="DI16" s="75">
        <v>0</v>
      </c>
      <c r="DJ16" s="54"/>
      <c r="DK16" s="53"/>
      <c r="DL16" s="75">
        <v>0</v>
      </c>
      <c r="DM16" s="75">
        <v>0</v>
      </c>
      <c r="DN16" s="54"/>
      <c r="DO16" s="53"/>
      <c r="DP16" s="75">
        <v>0</v>
      </c>
      <c r="DQ16" s="75">
        <v>0</v>
      </c>
      <c r="DR16" s="54"/>
      <c r="DS16" s="53"/>
      <c r="DT16" s="75">
        <v>0</v>
      </c>
      <c r="DU16" s="75">
        <v>0</v>
      </c>
    </row>
    <row r="17" spans="1:125" s="50" customFormat="1" ht="12" customHeight="1">
      <c r="A17" s="53" t="s">
        <v>784</v>
      </c>
      <c r="B17" s="54" t="s">
        <v>899</v>
      </c>
      <c r="C17" s="53" t="s">
        <v>900</v>
      </c>
      <c r="D17" s="75">
        <f t="shared" si="0"/>
        <v>6111001</v>
      </c>
      <c r="E17" s="75">
        <f t="shared" si="1"/>
        <v>0</v>
      </c>
      <c r="F17" s="54" t="s">
        <v>27</v>
      </c>
      <c r="G17" s="53" t="s">
        <v>28</v>
      </c>
      <c r="H17" s="75">
        <v>789462</v>
      </c>
      <c r="I17" s="75">
        <v>0</v>
      </c>
      <c r="J17" s="54" t="s">
        <v>29</v>
      </c>
      <c r="K17" s="53" t="s">
        <v>30</v>
      </c>
      <c r="L17" s="75">
        <v>340925</v>
      </c>
      <c r="M17" s="75">
        <v>0</v>
      </c>
      <c r="N17" s="54" t="s">
        <v>1</v>
      </c>
      <c r="O17" s="53" t="s">
        <v>2</v>
      </c>
      <c r="P17" s="75">
        <v>261901</v>
      </c>
      <c r="Q17" s="75">
        <v>0</v>
      </c>
      <c r="R17" s="54" t="s">
        <v>1121</v>
      </c>
      <c r="S17" s="53" t="s">
        <v>1122</v>
      </c>
      <c r="T17" s="75">
        <v>207066</v>
      </c>
      <c r="U17" s="75">
        <v>0</v>
      </c>
      <c r="V17" s="54" t="s">
        <v>901</v>
      </c>
      <c r="W17" s="53" t="s">
        <v>902</v>
      </c>
      <c r="X17" s="75">
        <v>233014</v>
      </c>
      <c r="Y17" s="75">
        <v>0</v>
      </c>
      <c r="Z17" s="54" t="s">
        <v>905</v>
      </c>
      <c r="AA17" s="53" t="s">
        <v>906</v>
      </c>
      <c r="AB17" s="75">
        <v>245273</v>
      </c>
      <c r="AC17" s="75">
        <v>0</v>
      </c>
      <c r="AD17" s="54" t="s">
        <v>31</v>
      </c>
      <c r="AE17" s="53" t="s">
        <v>32</v>
      </c>
      <c r="AF17" s="75">
        <v>186454</v>
      </c>
      <c r="AG17" s="75">
        <v>0</v>
      </c>
      <c r="AH17" s="54" t="s">
        <v>1123</v>
      </c>
      <c r="AI17" s="53" t="s">
        <v>1124</v>
      </c>
      <c r="AJ17" s="75">
        <v>281467</v>
      </c>
      <c r="AK17" s="75">
        <v>0</v>
      </c>
      <c r="AL17" s="54" t="s">
        <v>33</v>
      </c>
      <c r="AM17" s="53" t="s">
        <v>34</v>
      </c>
      <c r="AN17" s="75">
        <v>573609</v>
      </c>
      <c r="AO17" s="75">
        <v>0</v>
      </c>
      <c r="AP17" s="54" t="s">
        <v>3</v>
      </c>
      <c r="AQ17" s="53" t="s">
        <v>4</v>
      </c>
      <c r="AR17" s="75">
        <v>169508</v>
      </c>
      <c r="AS17" s="75">
        <v>0</v>
      </c>
      <c r="AT17" s="54" t="s">
        <v>5</v>
      </c>
      <c r="AU17" s="53" t="s">
        <v>6</v>
      </c>
      <c r="AV17" s="75">
        <v>301932</v>
      </c>
      <c r="AW17" s="75">
        <v>0</v>
      </c>
      <c r="AX17" s="54" t="s">
        <v>35</v>
      </c>
      <c r="AY17" s="53" t="s">
        <v>36</v>
      </c>
      <c r="AZ17" s="75">
        <v>286212</v>
      </c>
      <c r="BA17" s="75">
        <v>0</v>
      </c>
      <c r="BB17" s="54" t="s">
        <v>37</v>
      </c>
      <c r="BC17" s="53" t="s">
        <v>38</v>
      </c>
      <c r="BD17" s="75">
        <v>265138</v>
      </c>
      <c r="BE17" s="75">
        <v>0</v>
      </c>
      <c r="BF17" s="54" t="s">
        <v>39</v>
      </c>
      <c r="BG17" s="53" t="s">
        <v>40</v>
      </c>
      <c r="BH17" s="75">
        <v>189795</v>
      </c>
      <c r="BI17" s="75">
        <v>0</v>
      </c>
      <c r="BJ17" s="54" t="s">
        <v>21</v>
      </c>
      <c r="BK17" s="53" t="s">
        <v>22</v>
      </c>
      <c r="BL17" s="75">
        <v>94484</v>
      </c>
      <c r="BM17" s="75">
        <v>0</v>
      </c>
      <c r="BN17" s="54" t="s">
        <v>11</v>
      </c>
      <c r="BO17" s="53" t="s">
        <v>12</v>
      </c>
      <c r="BP17" s="75">
        <v>99405</v>
      </c>
      <c r="BQ17" s="75">
        <v>0</v>
      </c>
      <c r="BR17" s="54" t="s">
        <v>19</v>
      </c>
      <c r="BS17" s="53" t="s">
        <v>20</v>
      </c>
      <c r="BT17" s="75">
        <v>73949</v>
      </c>
      <c r="BU17" s="75">
        <v>0</v>
      </c>
      <c r="BV17" s="54" t="s">
        <v>7</v>
      </c>
      <c r="BW17" s="53" t="s">
        <v>8</v>
      </c>
      <c r="BX17" s="75">
        <v>143938</v>
      </c>
      <c r="BY17" s="75">
        <v>0</v>
      </c>
      <c r="BZ17" s="54" t="s">
        <v>1127</v>
      </c>
      <c r="CA17" s="53" t="s">
        <v>1128</v>
      </c>
      <c r="CB17" s="75">
        <v>143428</v>
      </c>
      <c r="CC17" s="75">
        <v>0</v>
      </c>
      <c r="CD17" s="54" t="s">
        <v>1129</v>
      </c>
      <c r="CE17" s="53" t="s">
        <v>1130</v>
      </c>
      <c r="CF17" s="75">
        <v>236778</v>
      </c>
      <c r="CG17" s="75">
        <v>0</v>
      </c>
      <c r="CH17" s="54" t="s">
        <v>9</v>
      </c>
      <c r="CI17" s="53" t="s">
        <v>10</v>
      </c>
      <c r="CJ17" s="75">
        <v>122592</v>
      </c>
      <c r="CK17" s="75">
        <v>0</v>
      </c>
      <c r="CL17" s="54" t="s">
        <v>41</v>
      </c>
      <c r="CM17" s="53" t="s">
        <v>42</v>
      </c>
      <c r="CN17" s="75">
        <v>246226</v>
      </c>
      <c r="CO17" s="75">
        <v>0</v>
      </c>
      <c r="CP17" s="54" t="s">
        <v>17</v>
      </c>
      <c r="CQ17" s="53" t="s">
        <v>18</v>
      </c>
      <c r="CR17" s="75">
        <v>76509</v>
      </c>
      <c r="CS17" s="75">
        <v>0</v>
      </c>
      <c r="CT17" s="54" t="s">
        <v>13</v>
      </c>
      <c r="CU17" s="53" t="s">
        <v>14</v>
      </c>
      <c r="CV17" s="75">
        <v>103200</v>
      </c>
      <c r="CW17" s="75">
        <v>0</v>
      </c>
      <c r="CX17" s="54" t="s">
        <v>1131</v>
      </c>
      <c r="CY17" s="53" t="s">
        <v>1132</v>
      </c>
      <c r="CZ17" s="75">
        <v>366530</v>
      </c>
      <c r="DA17" s="75">
        <v>0</v>
      </c>
      <c r="DB17" s="54" t="s">
        <v>1030</v>
      </c>
      <c r="DC17" s="53" t="s">
        <v>1031</v>
      </c>
      <c r="DD17" s="75">
        <v>72206</v>
      </c>
      <c r="DE17" s="75">
        <v>0</v>
      </c>
      <c r="DF17" s="54"/>
      <c r="DG17" s="53"/>
      <c r="DH17" s="75">
        <v>0</v>
      </c>
      <c r="DI17" s="75">
        <v>0</v>
      </c>
      <c r="DJ17" s="54"/>
      <c r="DK17" s="53"/>
      <c r="DL17" s="75">
        <v>0</v>
      </c>
      <c r="DM17" s="75">
        <v>0</v>
      </c>
      <c r="DN17" s="54"/>
      <c r="DO17" s="53"/>
      <c r="DP17" s="75">
        <v>0</v>
      </c>
      <c r="DQ17" s="75">
        <v>0</v>
      </c>
      <c r="DR17" s="54"/>
      <c r="DS17" s="53"/>
      <c r="DT17" s="75">
        <v>0</v>
      </c>
      <c r="DU17" s="75">
        <v>0</v>
      </c>
    </row>
    <row r="18" spans="1:125" s="50" customFormat="1" ht="12" customHeight="1">
      <c r="A18" s="53" t="s">
        <v>784</v>
      </c>
      <c r="B18" s="54" t="s">
        <v>43</v>
      </c>
      <c r="C18" s="53" t="s">
        <v>44</v>
      </c>
      <c r="D18" s="75">
        <f t="shared" si="0"/>
        <v>928271</v>
      </c>
      <c r="E18" s="75">
        <f t="shared" si="1"/>
        <v>0</v>
      </c>
      <c r="F18" s="54" t="s">
        <v>27</v>
      </c>
      <c r="G18" s="53" t="s">
        <v>28</v>
      </c>
      <c r="H18" s="75">
        <v>427030</v>
      </c>
      <c r="I18" s="75">
        <v>0</v>
      </c>
      <c r="J18" s="54" t="s">
        <v>33</v>
      </c>
      <c r="K18" s="53" t="s">
        <v>34</v>
      </c>
      <c r="L18" s="75">
        <v>37291</v>
      </c>
      <c r="M18" s="75">
        <v>0</v>
      </c>
      <c r="N18" s="54" t="s">
        <v>41</v>
      </c>
      <c r="O18" s="53" t="s">
        <v>42</v>
      </c>
      <c r="P18" s="75">
        <v>463950</v>
      </c>
      <c r="Q18" s="75">
        <v>0</v>
      </c>
      <c r="R18" s="54"/>
      <c r="S18" s="53"/>
      <c r="T18" s="75">
        <v>0</v>
      </c>
      <c r="U18" s="75">
        <v>0</v>
      </c>
      <c r="V18" s="54"/>
      <c r="W18" s="53"/>
      <c r="X18" s="75">
        <v>0</v>
      </c>
      <c r="Y18" s="75">
        <v>0</v>
      </c>
      <c r="Z18" s="54"/>
      <c r="AA18" s="53"/>
      <c r="AB18" s="75">
        <v>0</v>
      </c>
      <c r="AC18" s="75">
        <v>0</v>
      </c>
      <c r="AD18" s="54"/>
      <c r="AE18" s="53"/>
      <c r="AF18" s="75">
        <v>0</v>
      </c>
      <c r="AG18" s="75">
        <v>0</v>
      </c>
      <c r="AH18" s="54"/>
      <c r="AI18" s="53"/>
      <c r="AJ18" s="75">
        <v>0</v>
      </c>
      <c r="AK18" s="75">
        <v>0</v>
      </c>
      <c r="AL18" s="54"/>
      <c r="AM18" s="53"/>
      <c r="AN18" s="75">
        <v>0</v>
      </c>
      <c r="AO18" s="75">
        <v>0</v>
      </c>
      <c r="AP18" s="54"/>
      <c r="AQ18" s="53"/>
      <c r="AR18" s="75">
        <v>0</v>
      </c>
      <c r="AS18" s="75">
        <v>0</v>
      </c>
      <c r="AT18" s="54"/>
      <c r="AU18" s="53"/>
      <c r="AV18" s="75">
        <v>0</v>
      </c>
      <c r="AW18" s="75">
        <v>0</v>
      </c>
      <c r="AX18" s="54"/>
      <c r="AY18" s="53"/>
      <c r="AZ18" s="75">
        <v>0</v>
      </c>
      <c r="BA18" s="75">
        <v>0</v>
      </c>
      <c r="BB18" s="54"/>
      <c r="BC18" s="53"/>
      <c r="BD18" s="75">
        <v>0</v>
      </c>
      <c r="BE18" s="75">
        <v>0</v>
      </c>
      <c r="BF18" s="54"/>
      <c r="BG18" s="53"/>
      <c r="BH18" s="75">
        <v>0</v>
      </c>
      <c r="BI18" s="75">
        <v>0</v>
      </c>
      <c r="BJ18" s="54"/>
      <c r="BK18" s="53"/>
      <c r="BL18" s="75">
        <v>0</v>
      </c>
      <c r="BM18" s="75">
        <v>0</v>
      </c>
      <c r="BN18" s="54"/>
      <c r="BO18" s="53"/>
      <c r="BP18" s="75">
        <v>0</v>
      </c>
      <c r="BQ18" s="75">
        <v>0</v>
      </c>
      <c r="BR18" s="54"/>
      <c r="BS18" s="53"/>
      <c r="BT18" s="75">
        <v>0</v>
      </c>
      <c r="BU18" s="75">
        <v>0</v>
      </c>
      <c r="BV18" s="54"/>
      <c r="BW18" s="53"/>
      <c r="BX18" s="75">
        <v>0</v>
      </c>
      <c r="BY18" s="75">
        <v>0</v>
      </c>
      <c r="BZ18" s="54"/>
      <c r="CA18" s="53"/>
      <c r="CB18" s="75">
        <v>0</v>
      </c>
      <c r="CC18" s="75">
        <v>0</v>
      </c>
      <c r="CD18" s="54"/>
      <c r="CE18" s="53"/>
      <c r="CF18" s="75">
        <v>0</v>
      </c>
      <c r="CG18" s="75">
        <v>0</v>
      </c>
      <c r="CH18" s="54"/>
      <c r="CI18" s="53"/>
      <c r="CJ18" s="75">
        <v>0</v>
      </c>
      <c r="CK18" s="75">
        <v>0</v>
      </c>
      <c r="CL18" s="54"/>
      <c r="CM18" s="53"/>
      <c r="CN18" s="75">
        <v>0</v>
      </c>
      <c r="CO18" s="75">
        <v>0</v>
      </c>
      <c r="CP18" s="54"/>
      <c r="CQ18" s="53"/>
      <c r="CR18" s="75">
        <v>0</v>
      </c>
      <c r="CS18" s="75">
        <v>0</v>
      </c>
      <c r="CT18" s="54"/>
      <c r="CU18" s="53"/>
      <c r="CV18" s="75">
        <v>0</v>
      </c>
      <c r="CW18" s="75">
        <v>0</v>
      </c>
      <c r="CX18" s="54"/>
      <c r="CY18" s="53"/>
      <c r="CZ18" s="75">
        <v>0</v>
      </c>
      <c r="DA18" s="75">
        <v>0</v>
      </c>
      <c r="DB18" s="54"/>
      <c r="DC18" s="53"/>
      <c r="DD18" s="75">
        <v>0</v>
      </c>
      <c r="DE18" s="75">
        <v>0</v>
      </c>
      <c r="DF18" s="54"/>
      <c r="DG18" s="53"/>
      <c r="DH18" s="75">
        <v>0</v>
      </c>
      <c r="DI18" s="75">
        <v>0</v>
      </c>
      <c r="DJ18" s="54"/>
      <c r="DK18" s="53"/>
      <c r="DL18" s="75">
        <v>0</v>
      </c>
      <c r="DM18" s="75">
        <v>0</v>
      </c>
      <c r="DN18" s="54"/>
      <c r="DO18" s="53"/>
      <c r="DP18" s="75">
        <v>0</v>
      </c>
      <c r="DQ18" s="75">
        <v>0</v>
      </c>
      <c r="DR18" s="54"/>
      <c r="DS18" s="53"/>
      <c r="DT18" s="75">
        <v>0</v>
      </c>
      <c r="DU18" s="75">
        <v>0</v>
      </c>
    </row>
    <row r="19" spans="1:125" s="50" customFormat="1" ht="12" customHeight="1">
      <c r="A19" s="53" t="s">
        <v>784</v>
      </c>
      <c r="B19" s="54" t="s">
        <v>787</v>
      </c>
      <c r="C19" s="53" t="s">
        <v>788</v>
      </c>
      <c r="D19" s="75">
        <f t="shared" si="0"/>
        <v>28070805</v>
      </c>
      <c r="E19" s="75">
        <f t="shared" si="1"/>
        <v>231726</v>
      </c>
      <c r="F19" s="54" t="s">
        <v>785</v>
      </c>
      <c r="G19" s="53" t="s">
        <v>786</v>
      </c>
      <c r="H19" s="75">
        <v>486311</v>
      </c>
      <c r="I19" s="75">
        <v>4014</v>
      </c>
      <c r="J19" s="54" t="s">
        <v>789</v>
      </c>
      <c r="K19" s="53" t="s">
        <v>790</v>
      </c>
      <c r="L19" s="75">
        <v>696514</v>
      </c>
      <c r="M19" s="75">
        <v>5750</v>
      </c>
      <c r="N19" s="54" t="s">
        <v>792</v>
      </c>
      <c r="O19" s="53" t="s">
        <v>793</v>
      </c>
      <c r="P19" s="75">
        <v>977383</v>
      </c>
      <c r="Q19" s="75">
        <v>8068</v>
      </c>
      <c r="R19" s="54" t="s">
        <v>45</v>
      </c>
      <c r="S19" s="53" t="s">
        <v>46</v>
      </c>
      <c r="T19" s="75">
        <v>1294642</v>
      </c>
      <c r="U19" s="75">
        <v>10687</v>
      </c>
      <c r="V19" s="54" t="s">
        <v>47</v>
      </c>
      <c r="W19" s="53" t="s">
        <v>48</v>
      </c>
      <c r="X19" s="75">
        <v>710781</v>
      </c>
      <c r="Y19" s="75">
        <v>5868</v>
      </c>
      <c r="Z19" s="54" t="s">
        <v>49</v>
      </c>
      <c r="AA19" s="53" t="s">
        <v>50</v>
      </c>
      <c r="AB19" s="75">
        <v>708926</v>
      </c>
      <c r="AC19" s="75">
        <v>5852</v>
      </c>
      <c r="AD19" s="54" t="s">
        <v>51</v>
      </c>
      <c r="AE19" s="53" t="s">
        <v>52</v>
      </c>
      <c r="AF19" s="75">
        <v>823165</v>
      </c>
      <c r="AG19" s="75">
        <v>6795</v>
      </c>
      <c r="AH19" s="54" t="s">
        <v>53</v>
      </c>
      <c r="AI19" s="53" t="s">
        <v>54</v>
      </c>
      <c r="AJ19" s="75">
        <v>1238430</v>
      </c>
      <c r="AK19" s="75">
        <v>10223</v>
      </c>
      <c r="AL19" s="54" t="s">
        <v>55</v>
      </c>
      <c r="AM19" s="53" t="s">
        <v>56</v>
      </c>
      <c r="AN19" s="75">
        <v>1120911</v>
      </c>
      <c r="AO19" s="75">
        <v>9253</v>
      </c>
      <c r="AP19" s="54" t="s">
        <v>57</v>
      </c>
      <c r="AQ19" s="53" t="s">
        <v>58</v>
      </c>
      <c r="AR19" s="75">
        <v>720391</v>
      </c>
      <c r="AS19" s="75">
        <v>5947</v>
      </c>
      <c r="AT19" s="54" t="s">
        <v>59</v>
      </c>
      <c r="AU19" s="53" t="s">
        <v>60</v>
      </c>
      <c r="AV19" s="75">
        <v>2106834</v>
      </c>
      <c r="AW19" s="75">
        <v>17392</v>
      </c>
      <c r="AX19" s="54" t="s">
        <v>61</v>
      </c>
      <c r="AY19" s="53" t="s">
        <v>62</v>
      </c>
      <c r="AZ19" s="75">
        <v>2550664</v>
      </c>
      <c r="BA19" s="75">
        <v>21056</v>
      </c>
      <c r="BB19" s="54" t="s">
        <v>63</v>
      </c>
      <c r="BC19" s="53" t="s">
        <v>64</v>
      </c>
      <c r="BD19" s="75">
        <v>940071</v>
      </c>
      <c r="BE19" s="75">
        <v>7760</v>
      </c>
      <c r="BF19" s="54" t="s">
        <v>65</v>
      </c>
      <c r="BG19" s="53" t="s">
        <v>66</v>
      </c>
      <c r="BH19" s="75">
        <v>862090</v>
      </c>
      <c r="BI19" s="75">
        <v>7117</v>
      </c>
      <c r="BJ19" s="54" t="s">
        <v>67</v>
      </c>
      <c r="BK19" s="53" t="s">
        <v>68</v>
      </c>
      <c r="BL19" s="75">
        <v>1430719</v>
      </c>
      <c r="BM19" s="75">
        <v>11811</v>
      </c>
      <c r="BN19" s="54" t="s">
        <v>69</v>
      </c>
      <c r="BO19" s="53" t="s">
        <v>70</v>
      </c>
      <c r="BP19" s="75">
        <v>931512</v>
      </c>
      <c r="BQ19" s="75">
        <v>7690</v>
      </c>
      <c r="BR19" s="54" t="s">
        <v>71</v>
      </c>
      <c r="BS19" s="53" t="s">
        <v>72</v>
      </c>
      <c r="BT19" s="75">
        <v>987308</v>
      </c>
      <c r="BU19" s="75">
        <v>8150</v>
      </c>
      <c r="BV19" s="54" t="s">
        <v>73</v>
      </c>
      <c r="BW19" s="53" t="s">
        <v>74</v>
      </c>
      <c r="BX19" s="75">
        <v>674921</v>
      </c>
      <c r="BY19" s="75">
        <v>5572</v>
      </c>
      <c r="BZ19" s="54" t="s">
        <v>75</v>
      </c>
      <c r="CA19" s="53" t="s">
        <v>76</v>
      </c>
      <c r="CB19" s="75">
        <v>1661364</v>
      </c>
      <c r="CC19" s="75">
        <v>13715</v>
      </c>
      <c r="CD19" s="54" t="s">
        <v>77</v>
      </c>
      <c r="CE19" s="53" t="s">
        <v>78</v>
      </c>
      <c r="CF19" s="75">
        <v>1803365</v>
      </c>
      <c r="CG19" s="75">
        <v>14887</v>
      </c>
      <c r="CH19" s="54" t="s">
        <v>79</v>
      </c>
      <c r="CI19" s="53" t="s">
        <v>80</v>
      </c>
      <c r="CJ19" s="75">
        <v>2138357</v>
      </c>
      <c r="CK19" s="75">
        <v>17652</v>
      </c>
      <c r="CL19" s="54" t="s">
        <v>81</v>
      </c>
      <c r="CM19" s="53" t="s">
        <v>82</v>
      </c>
      <c r="CN19" s="75">
        <v>1240001</v>
      </c>
      <c r="CO19" s="75">
        <v>10236</v>
      </c>
      <c r="CP19" s="54" t="s">
        <v>83</v>
      </c>
      <c r="CQ19" s="53" t="s">
        <v>84</v>
      </c>
      <c r="CR19" s="75">
        <v>1966145</v>
      </c>
      <c r="CS19" s="75">
        <v>16231</v>
      </c>
      <c r="CT19" s="54"/>
      <c r="CU19" s="53"/>
      <c r="CV19" s="75">
        <v>0</v>
      </c>
      <c r="CW19" s="75">
        <v>0</v>
      </c>
      <c r="CX19" s="54"/>
      <c r="CY19" s="53"/>
      <c r="CZ19" s="75">
        <v>0</v>
      </c>
      <c r="DA19" s="75">
        <v>0</v>
      </c>
      <c r="DB19" s="54"/>
      <c r="DC19" s="53"/>
      <c r="DD19" s="75">
        <v>0</v>
      </c>
      <c r="DE19" s="75">
        <v>0</v>
      </c>
      <c r="DF19" s="54"/>
      <c r="DG19" s="53"/>
      <c r="DH19" s="75">
        <v>0</v>
      </c>
      <c r="DI19" s="75">
        <v>0</v>
      </c>
      <c r="DJ19" s="54"/>
      <c r="DK19" s="53"/>
      <c r="DL19" s="75">
        <v>0</v>
      </c>
      <c r="DM19" s="75">
        <v>0</v>
      </c>
      <c r="DN19" s="54"/>
      <c r="DO19" s="53"/>
      <c r="DP19" s="75">
        <v>0</v>
      </c>
      <c r="DQ19" s="75">
        <v>0</v>
      </c>
      <c r="DR19" s="54"/>
      <c r="DS19" s="53"/>
      <c r="DT19" s="75">
        <v>0</v>
      </c>
      <c r="DU19" s="75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85</v>
      </c>
      <c r="D2" s="25" t="s">
        <v>322</v>
      </c>
      <c r="E2" s="143" t="s">
        <v>86</v>
      </c>
      <c r="F2" s="3"/>
      <c r="G2" s="3"/>
      <c r="H2" s="3"/>
      <c r="I2" s="3"/>
      <c r="J2" s="3"/>
      <c r="K2" s="3"/>
      <c r="L2" s="3" t="str">
        <f>LEFT(D2,2)</f>
        <v>13</v>
      </c>
      <c r="M2" s="3" t="str">
        <f>IF(L2&lt;&gt;"",VLOOKUP(L2,$AK$6:$AL$52,2,FALSE),"-")</f>
        <v>東京都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2">
        <f>COUNTA('廃棄物事業経費（歳入）'!B7:B999)+6</f>
        <v>81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廃棄物処理事業経費（平成２３年度実績）")</f>
        <v>合計 廃棄物処理事業経費（平成２３年度実績）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215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87</v>
      </c>
      <c r="C6" s="189"/>
      <c r="D6" s="190"/>
      <c r="E6" s="13" t="s">
        <v>270</v>
      </c>
      <c r="F6" s="14" t="s">
        <v>272</v>
      </c>
      <c r="H6" s="169" t="s">
        <v>88</v>
      </c>
      <c r="I6" s="191"/>
      <c r="J6" s="191"/>
      <c r="K6" s="182"/>
      <c r="L6" s="13" t="s">
        <v>270</v>
      </c>
      <c r="M6" s="13" t="s">
        <v>272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89</v>
      </c>
      <c r="AL6" s="28" t="s">
        <v>216</v>
      </c>
    </row>
    <row r="7" spans="2:38" ht="19.5" customHeight="1">
      <c r="B7" s="187" t="s">
        <v>294</v>
      </c>
      <c r="C7" s="192"/>
      <c r="D7" s="192"/>
      <c r="E7" s="17">
        <f aca="true" t="shared" si="0" ref="E7:E12">AF7</f>
        <v>1112488</v>
      </c>
      <c r="F7" s="17">
        <f aca="true" t="shared" si="1" ref="F7:F12">AF14</f>
        <v>251500</v>
      </c>
      <c r="H7" s="175" t="s">
        <v>776</v>
      </c>
      <c r="I7" s="175" t="s">
        <v>90</v>
      </c>
      <c r="J7" s="169" t="s">
        <v>300</v>
      </c>
      <c r="K7" s="171"/>
      <c r="L7" s="17">
        <f aca="true" t="shared" si="2" ref="L7:L12">AF21</f>
        <v>601019</v>
      </c>
      <c r="M7" s="17">
        <f aca="true" t="shared" si="3" ref="M7:M12">AF42</f>
        <v>0</v>
      </c>
      <c r="AC7" s="15" t="s">
        <v>294</v>
      </c>
      <c r="AD7" s="41" t="s">
        <v>91</v>
      </c>
      <c r="AE7" s="40" t="s">
        <v>92</v>
      </c>
      <c r="AF7" s="36">
        <f aca="true" ca="1" t="shared" si="4" ref="AF7:AF38">IF(AF$2=0,INDIRECT("'"&amp;AD7&amp;"'!"&amp;AE7&amp;$AI$2),0)</f>
        <v>1112488</v>
      </c>
      <c r="AG7" s="40"/>
      <c r="AH7" s="144" t="str">
        <f>+'廃棄物事業経費（歳入）'!B7</f>
        <v>13000</v>
      </c>
      <c r="AI7" s="2">
        <v>7</v>
      </c>
      <c r="AK7" s="26" t="s">
        <v>93</v>
      </c>
      <c r="AL7" s="28" t="s">
        <v>217</v>
      </c>
    </row>
    <row r="8" spans="2:38" ht="19.5" customHeight="1">
      <c r="B8" s="187" t="s">
        <v>94</v>
      </c>
      <c r="C8" s="192"/>
      <c r="D8" s="192"/>
      <c r="E8" s="17">
        <f t="shared" si="0"/>
        <v>4403497</v>
      </c>
      <c r="F8" s="17">
        <f t="shared" si="1"/>
        <v>420694</v>
      </c>
      <c r="H8" s="178"/>
      <c r="I8" s="178"/>
      <c r="J8" s="169" t="s">
        <v>302</v>
      </c>
      <c r="K8" s="182"/>
      <c r="L8" s="17">
        <f t="shared" si="2"/>
        <v>5195663</v>
      </c>
      <c r="M8" s="17">
        <f t="shared" si="3"/>
        <v>1168828</v>
      </c>
      <c r="AC8" s="15" t="s">
        <v>94</v>
      </c>
      <c r="AD8" s="41" t="s">
        <v>91</v>
      </c>
      <c r="AE8" s="40" t="s">
        <v>95</v>
      </c>
      <c r="AF8" s="36">
        <f ca="1" t="shared" si="4"/>
        <v>4403497</v>
      </c>
      <c r="AG8" s="40"/>
      <c r="AH8" s="144" t="str">
        <f>+'廃棄物事業経費（歳入）'!B8</f>
        <v>13101</v>
      </c>
      <c r="AI8" s="2">
        <v>8</v>
      </c>
      <c r="AK8" s="26" t="s">
        <v>96</v>
      </c>
      <c r="AL8" s="28" t="s">
        <v>218</v>
      </c>
    </row>
    <row r="9" spans="2:38" ht="19.5" customHeight="1">
      <c r="B9" s="187" t="s">
        <v>297</v>
      </c>
      <c r="C9" s="192"/>
      <c r="D9" s="192"/>
      <c r="E9" s="17">
        <f t="shared" si="0"/>
        <v>1887150</v>
      </c>
      <c r="F9" s="17">
        <f t="shared" si="1"/>
        <v>682200</v>
      </c>
      <c r="H9" s="178"/>
      <c r="I9" s="178"/>
      <c r="J9" s="169" t="s">
        <v>304</v>
      </c>
      <c r="K9" s="171"/>
      <c r="L9" s="17">
        <f t="shared" si="2"/>
        <v>902709</v>
      </c>
      <c r="M9" s="17">
        <f t="shared" si="3"/>
        <v>0</v>
      </c>
      <c r="AC9" s="15" t="s">
        <v>297</v>
      </c>
      <c r="AD9" s="41" t="s">
        <v>91</v>
      </c>
      <c r="AE9" s="40" t="s">
        <v>97</v>
      </c>
      <c r="AF9" s="36">
        <f ca="1" t="shared" si="4"/>
        <v>1887150</v>
      </c>
      <c r="AG9" s="40"/>
      <c r="AH9" s="144" t="str">
        <f>+'廃棄物事業経費（歳入）'!B9</f>
        <v>13102</v>
      </c>
      <c r="AI9" s="2">
        <v>9</v>
      </c>
      <c r="AK9" s="26" t="s">
        <v>98</v>
      </c>
      <c r="AL9" s="28" t="s">
        <v>219</v>
      </c>
    </row>
    <row r="10" spans="2:38" ht="19.5" customHeight="1">
      <c r="B10" s="187" t="s">
        <v>99</v>
      </c>
      <c r="C10" s="192"/>
      <c r="D10" s="192"/>
      <c r="E10" s="17">
        <f t="shared" si="0"/>
        <v>33271937</v>
      </c>
      <c r="F10" s="17">
        <f t="shared" si="1"/>
        <v>309584</v>
      </c>
      <c r="H10" s="178"/>
      <c r="I10" s="179"/>
      <c r="J10" s="169" t="s">
        <v>210</v>
      </c>
      <c r="K10" s="171"/>
      <c r="L10" s="17">
        <f t="shared" si="2"/>
        <v>637724</v>
      </c>
      <c r="M10" s="17">
        <f t="shared" si="3"/>
        <v>23579</v>
      </c>
      <c r="AC10" s="15" t="s">
        <v>99</v>
      </c>
      <c r="AD10" s="41" t="s">
        <v>91</v>
      </c>
      <c r="AE10" s="40" t="s">
        <v>100</v>
      </c>
      <c r="AF10" s="36">
        <f ca="1" t="shared" si="4"/>
        <v>33271937</v>
      </c>
      <c r="AG10" s="40"/>
      <c r="AH10" s="144" t="str">
        <f>+'廃棄物事業経費（歳入）'!B10</f>
        <v>13103</v>
      </c>
      <c r="AI10" s="2">
        <v>10</v>
      </c>
      <c r="AK10" s="26" t="s">
        <v>101</v>
      </c>
      <c r="AL10" s="28" t="s">
        <v>220</v>
      </c>
    </row>
    <row r="11" spans="2:38" ht="19.5" customHeight="1">
      <c r="B11" s="187" t="s">
        <v>102</v>
      </c>
      <c r="C11" s="192"/>
      <c r="D11" s="192"/>
      <c r="E11" s="17">
        <f t="shared" si="0"/>
        <v>41864682</v>
      </c>
      <c r="F11" s="17">
        <f t="shared" si="1"/>
        <v>691798</v>
      </c>
      <c r="H11" s="178"/>
      <c r="I11" s="193" t="s">
        <v>285</v>
      </c>
      <c r="J11" s="193"/>
      <c r="K11" s="193"/>
      <c r="L11" s="17">
        <f t="shared" si="2"/>
        <v>426482</v>
      </c>
      <c r="M11" s="17">
        <f t="shared" si="3"/>
        <v>9272</v>
      </c>
      <c r="AC11" s="15" t="s">
        <v>102</v>
      </c>
      <c r="AD11" s="41" t="s">
        <v>91</v>
      </c>
      <c r="AE11" s="40" t="s">
        <v>103</v>
      </c>
      <c r="AF11" s="36">
        <f ca="1" t="shared" si="4"/>
        <v>41864682</v>
      </c>
      <c r="AG11" s="40"/>
      <c r="AH11" s="144" t="str">
        <f>+'廃棄物事業経費（歳入）'!B11</f>
        <v>13104</v>
      </c>
      <c r="AI11" s="2">
        <v>11</v>
      </c>
      <c r="AK11" s="26" t="s">
        <v>104</v>
      </c>
      <c r="AL11" s="28" t="s">
        <v>221</v>
      </c>
    </row>
    <row r="12" spans="2:38" ht="19.5" customHeight="1">
      <c r="B12" s="187" t="s">
        <v>210</v>
      </c>
      <c r="C12" s="192"/>
      <c r="D12" s="192"/>
      <c r="E12" s="17">
        <f t="shared" si="0"/>
        <v>16828617</v>
      </c>
      <c r="F12" s="17">
        <f t="shared" si="1"/>
        <v>215000</v>
      </c>
      <c r="H12" s="178"/>
      <c r="I12" s="193" t="s">
        <v>105</v>
      </c>
      <c r="J12" s="193"/>
      <c r="K12" s="193"/>
      <c r="L12" s="17">
        <f t="shared" si="2"/>
        <v>2416177</v>
      </c>
      <c r="M12" s="17">
        <f t="shared" si="3"/>
        <v>10518</v>
      </c>
      <c r="AC12" s="15" t="s">
        <v>210</v>
      </c>
      <c r="AD12" s="41" t="s">
        <v>91</v>
      </c>
      <c r="AE12" s="40" t="s">
        <v>106</v>
      </c>
      <c r="AF12" s="36">
        <f ca="1" t="shared" si="4"/>
        <v>16828617</v>
      </c>
      <c r="AG12" s="40"/>
      <c r="AH12" s="144" t="str">
        <f>+'廃棄物事業経費（歳入）'!B12</f>
        <v>13105</v>
      </c>
      <c r="AI12" s="2">
        <v>12</v>
      </c>
      <c r="AK12" s="26" t="s">
        <v>107</v>
      </c>
      <c r="AL12" s="28" t="s">
        <v>222</v>
      </c>
    </row>
    <row r="13" spans="2:38" ht="19.5" customHeight="1">
      <c r="B13" s="183" t="s">
        <v>108</v>
      </c>
      <c r="C13" s="194"/>
      <c r="D13" s="194"/>
      <c r="E13" s="18">
        <f>SUM(E7:E12)</f>
        <v>99368371</v>
      </c>
      <c r="F13" s="18">
        <f>SUM(F7:F12)</f>
        <v>2570776</v>
      </c>
      <c r="H13" s="178"/>
      <c r="I13" s="172" t="s">
        <v>780</v>
      </c>
      <c r="J13" s="173"/>
      <c r="K13" s="174"/>
      <c r="L13" s="19">
        <f>SUM(L7:L12)</f>
        <v>10179774</v>
      </c>
      <c r="M13" s="19">
        <f>SUM(M7:M12)</f>
        <v>1212197</v>
      </c>
      <c r="AC13" s="15" t="s">
        <v>282</v>
      </c>
      <c r="AD13" s="41" t="s">
        <v>91</v>
      </c>
      <c r="AE13" s="40" t="s">
        <v>109</v>
      </c>
      <c r="AF13" s="36">
        <f ca="1" t="shared" si="4"/>
        <v>182527753</v>
      </c>
      <c r="AG13" s="40"/>
      <c r="AH13" s="144" t="str">
        <f>+'廃棄物事業経費（歳入）'!B13</f>
        <v>13106</v>
      </c>
      <c r="AI13" s="2">
        <v>13</v>
      </c>
      <c r="AK13" s="26" t="s">
        <v>110</v>
      </c>
      <c r="AL13" s="28" t="s">
        <v>223</v>
      </c>
    </row>
    <row r="14" spans="2:38" ht="19.5" customHeight="1">
      <c r="B14" s="20"/>
      <c r="C14" s="185" t="s">
        <v>111</v>
      </c>
      <c r="D14" s="186"/>
      <c r="E14" s="22">
        <f>E13-E11</f>
        <v>57503689</v>
      </c>
      <c r="F14" s="22">
        <f>F13-F11</f>
        <v>1878978</v>
      </c>
      <c r="H14" s="179"/>
      <c r="I14" s="20"/>
      <c r="J14" s="24"/>
      <c r="K14" s="21" t="s">
        <v>111</v>
      </c>
      <c r="L14" s="23">
        <f>L13-L12</f>
        <v>7763597</v>
      </c>
      <c r="M14" s="23">
        <f>M13-M12</f>
        <v>1201679</v>
      </c>
      <c r="AC14" s="15" t="s">
        <v>294</v>
      </c>
      <c r="AD14" s="41" t="s">
        <v>91</v>
      </c>
      <c r="AE14" s="40" t="s">
        <v>112</v>
      </c>
      <c r="AF14" s="36">
        <f ca="1" t="shared" si="4"/>
        <v>251500</v>
      </c>
      <c r="AG14" s="40"/>
      <c r="AH14" s="144" t="str">
        <f>+'廃棄物事業経費（歳入）'!B14</f>
        <v>13107</v>
      </c>
      <c r="AI14" s="2">
        <v>14</v>
      </c>
      <c r="AK14" s="26" t="s">
        <v>113</v>
      </c>
      <c r="AL14" s="28" t="s">
        <v>224</v>
      </c>
    </row>
    <row r="15" spans="2:38" ht="19.5" customHeight="1">
      <c r="B15" s="187" t="s">
        <v>282</v>
      </c>
      <c r="C15" s="192"/>
      <c r="D15" s="192"/>
      <c r="E15" s="17">
        <f>AF13</f>
        <v>182527753</v>
      </c>
      <c r="F15" s="17">
        <f>AF20</f>
        <v>2556509</v>
      </c>
      <c r="H15" s="175" t="s">
        <v>114</v>
      </c>
      <c r="I15" s="175" t="s">
        <v>115</v>
      </c>
      <c r="J15" s="16" t="s">
        <v>306</v>
      </c>
      <c r="K15" s="27"/>
      <c r="L15" s="17">
        <f aca="true" t="shared" si="5" ref="L15:L28">AF27</f>
        <v>20288824</v>
      </c>
      <c r="M15" s="17">
        <f aca="true" t="shared" si="6" ref="M15:M28">AF48</f>
        <v>516802</v>
      </c>
      <c r="AC15" s="15" t="s">
        <v>94</v>
      </c>
      <c r="AD15" s="41" t="s">
        <v>91</v>
      </c>
      <c r="AE15" s="40" t="s">
        <v>116</v>
      </c>
      <c r="AF15" s="36">
        <f ca="1" t="shared" si="4"/>
        <v>420694</v>
      </c>
      <c r="AG15" s="40"/>
      <c r="AH15" s="144" t="str">
        <f>+'廃棄物事業経費（歳入）'!B15</f>
        <v>13108</v>
      </c>
      <c r="AI15" s="2">
        <v>15</v>
      </c>
      <c r="AK15" s="26" t="s">
        <v>117</v>
      </c>
      <c r="AL15" s="28" t="s">
        <v>225</v>
      </c>
    </row>
    <row r="16" spans="2:38" ht="19.5" customHeight="1">
      <c r="B16" s="183" t="s">
        <v>211</v>
      </c>
      <c r="C16" s="184"/>
      <c r="D16" s="184"/>
      <c r="E16" s="18">
        <f>SUM(E13,E15)</f>
        <v>281896124</v>
      </c>
      <c r="F16" s="18">
        <f>SUM(F13,F15)</f>
        <v>5127285</v>
      </c>
      <c r="H16" s="176"/>
      <c r="I16" s="178"/>
      <c r="J16" s="178" t="s">
        <v>118</v>
      </c>
      <c r="K16" s="13" t="s">
        <v>308</v>
      </c>
      <c r="L16" s="17">
        <f t="shared" si="5"/>
        <v>38517487</v>
      </c>
      <c r="M16" s="17">
        <f t="shared" si="6"/>
        <v>210040</v>
      </c>
      <c r="AC16" s="15" t="s">
        <v>297</v>
      </c>
      <c r="AD16" s="41" t="s">
        <v>91</v>
      </c>
      <c r="AE16" s="40" t="s">
        <v>119</v>
      </c>
      <c r="AF16" s="36">
        <f ca="1" t="shared" si="4"/>
        <v>682200</v>
      </c>
      <c r="AG16" s="40"/>
      <c r="AH16" s="144" t="str">
        <f>+'廃棄物事業経費（歳入）'!B16</f>
        <v>13109</v>
      </c>
      <c r="AI16" s="2">
        <v>16</v>
      </c>
      <c r="AK16" s="26" t="s">
        <v>120</v>
      </c>
      <c r="AL16" s="28" t="s">
        <v>226</v>
      </c>
    </row>
    <row r="17" spans="2:38" ht="19.5" customHeight="1">
      <c r="B17" s="20"/>
      <c r="C17" s="185" t="s">
        <v>111</v>
      </c>
      <c r="D17" s="186"/>
      <c r="E17" s="22">
        <f>SUM(E14:E15)</f>
        <v>240031442</v>
      </c>
      <c r="F17" s="22">
        <f>SUM(F14:F15)</f>
        <v>4435487</v>
      </c>
      <c r="H17" s="176"/>
      <c r="I17" s="178"/>
      <c r="J17" s="178"/>
      <c r="K17" s="13" t="s">
        <v>310</v>
      </c>
      <c r="L17" s="17">
        <f t="shared" si="5"/>
        <v>5940054</v>
      </c>
      <c r="M17" s="17">
        <f t="shared" si="6"/>
        <v>95756</v>
      </c>
      <c r="AC17" s="15" t="s">
        <v>99</v>
      </c>
      <c r="AD17" s="41" t="s">
        <v>91</v>
      </c>
      <c r="AE17" s="40" t="s">
        <v>121</v>
      </c>
      <c r="AF17" s="36">
        <f ca="1" t="shared" si="4"/>
        <v>309584</v>
      </c>
      <c r="AG17" s="40"/>
      <c r="AH17" s="144" t="str">
        <f>+'廃棄物事業経費（歳入）'!B17</f>
        <v>13110</v>
      </c>
      <c r="AI17" s="2">
        <v>17</v>
      </c>
      <c r="AK17" s="26" t="s">
        <v>122</v>
      </c>
      <c r="AL17" s="28" t="s">
        <v>227</v>
      </c>
    </row>
    <row r="18" spans="8:38" ht="19.5" customHeight="1">
      <c r="H18" s="176"/>
      <c r="I18" s="179"/>
      <c r="J18" s="179"/>
      <c r="K18" s="13" t="s">
        <v>312</v>
      </c>
      <c r="L18" s="17">
        <f t="shared" si="5"/>
        <v>52693</v>
      </c>
      <c r="M18" s="17">
        <f t="shared" si="6"/>
        <v>0</v>
      </c>
      <c r="AC18" s="15" t="s">
        <v>102</v>
      </c>
      <c r="AD18" s="41" t="s">
        <v>91</v>
      </c>
      <c r="AE18" s="40" t="s">
        <v>123</v>
      </c>
      <c r="AF18" s="36">
        <f ca="1" t="shared" si="4"/>
        <v>691798</v>
      </c>
      <c r="AG18" s="40"/>
      <c r="AH18" s="144" t="str">
        <f>+'廃棄物事業経費（歳入）'!B18</f>
        <v>13111</v>
      </c>
      <c r="AI18" s="2">
        <v>18</v>
      </c>
      <c r="AK18" s="26" t="s">
        <v>124</v>
      </c>
      <c r="AL18" s="28" t="s">
        <v>228</v>
      </c>
    </row>
    <row r="19" spans="8:38" ht="19.5" customHeight="1">
      <c r="H19" s="176"/>
      <c r="I19" s="175" t="s">
        <v>125</v>
      </c>
      <c r="J19" s="169" t="s">
        <v>314</v>
      </c>
      <c r="K19" s="171"/>
      <c r="L19" s="17">
        <f t="shared" si="5"/>
        <v>21664298</v>
      </c>
      <c r="M19" s="17">
        <f t="shared" si="6"/>
        <v>257690</v>
      </c>
      <c r="AC19" s="15" t="s">
        <v>210</v>
      </c>
      <c r="AD19" s="41" t="s">
        <v>91</v>
      </c>
      <c r="AE19" s="40" t="s">
        <v>126</v>
      </c>
      <c r="AF19" s="36">
        <f ca="1" t="shared" si="4"/>
        <v>215000</v>
      </c>
      <c r="AG19" s="40"/>
      <c r="AH19" s="144" t="str">
        <f>+'廃棄物事業経費（歳入）'!B19</f>
        <v>13112</v>
      </c>
      <c r="AI19" s="2">
        <v>19</v>
      </c>
      <c r="AK19" s="26" t="s">
        <v>127</v>
      </c>
      <c r="AL19" s="28" t="s">
        <v>229</v>
      </c>
    </row>
    <row r="20" spans="2:38" ht="19.5" customHeight="1">
      <c r="B20" s="187" t="s">
        <v>128</v>
      </c>
      <c r="C20" s="188"/>
      <c r="D20" s="188"/>
      <c r="E20" s="29">
        <f>E11</f>
        <v>41864682</v>
      </c>
      <c r="F20" s="29">
        <f>F11</f>
        <v>691798</v>
      </c>
      <c r="H20" s="176"/>
      <c r="I20" s="178"/>
      <c r="J20" s="169" t="s">
        <v>316</v>
      </c>
      <c r="K20" s="171"/>
      <c r="L20" s="17">
        <f t="shared" si="5"/>
        <v>31820665</v>
      </c>
      <c r="M20" s="17">
        <f t="shared" si="6"/>
        <v>323171</v>
      </c>
      <c r="AC20" s="15" t="s">
        <v>282</v>
      </c>
      <c r="AD20" s="41" t="s">
        <v>91</v>
      </c>
      <c r="AE20" s="40" t="s">
        <v>129</v>
      </c>
      <c r="AF20" s="36">
        <f ca="1" t="shared" si="4"/>
        <v>2556509</v>
      </c>
      <c r="AG20" s="40"/>
      <c r="AH20" s="144" t="str">
        <f>+'廃棄物事業経費（歳入）'!B20</f>
        <v>13113</v>
      </c>
      <c r="AI20" s="2">
        <v>20</v>
      </c>
      <c r="AK20" s="26" t="s">
        <v>130</v>
      </c>
      <c r="AL20" s="28" t="s">
        <v>230</v>
      </c>
    </row>
    <row r="21" spans="2:38" ht="19.5" customHeight="1">
      <c r="B21" s="187" t="s">
        <v>131</v>
      </c>
      <c r="C21" s="187"/>
      <c r="D21" s="187"/>
      <c r="E21" s="29">
        <f>L12+L27</f>
        <v>41864682</v>
      </c>
      <c r="F21" s="29">
        <f>M12+M27</f>
        <v>691798</v>
      </c>
      <c r="H21" s="176"/>
      <c r="I21" s="179"/>
      <c r="J21" s="169" t="s">
        <v>318</v>
      </c>
      <c r="K21" s="171"/>
      <c r="L21" s="17">
        <f t="shared" si="5"/>
        <v>6681370</v>
      </c>
      <c r="M21" s="17">
        <f t="shared" si="6"/>
        <v>5327</v>
      </c>
      <c r="AB21" s="28" t="s">
        <v>270</v>
      </c>
      <c r="AC21" s="15" t="s">
        <v>132</v>
      </c>
      <c r="AD21" s="41" t="s">
        <v>133</v>
      </c>
      <c r="AE21" s="40" t="s">
        <v>92</v>
      </c>
      <c r="AF21" s="36">
        <f ca="1" t="shared" si="4"/>
        <v>601019</v>
      </c>
      <c r="AG21" s="40"/>
      <c r="AH21" s="144" t="str">
        <f>+'廃棄物事業経費（歳入）'!B21</f>
        <v>13114</v>
      </c>
      <c r="AI21" s="2">
        <v>21</v>
      </c>
      <c r="AK21" s="26" t="s">
        <v>134</v>
      </c>
      <c r="AL21" s="28" t="s">
        <v>231</v>
      </c>
    </row>
    <row r="22" spans="2:38" ht="19.5" customHeight="1">
      <c r="B22" s="30"/>
      <c r="C22" s="31"/>
      <c r="D22" s="31"/>
      <c r="E22" s="32"/>
      <c r="F22" s="32"/>
      <c r="H22" s="176"/>
      <c r="I22" s="169" t="s">
        <v>290</v>
      </c>
      <c r="J22" s="170"/>
      <c r="K22" s="171"/>
      <c r="L22" s="17">
        <f t="shared" si="5"/>
        <v>432516</v>
      </c>
      <c r="M22" s="17">
        <f t="shared" si="6"/>
        <v>6630</v>
      </c>
      <c r="AB22" s="28" t="s">
        <v>270</v>
      </c>
      <c r="AC22" s="15" t="s">
        <v>135</v>
      </c>
      <c r="AD22" s="41" t="s">
        <v>133</v>
      </c>
      <c r="AE22" s="40" t="s">
        <v>95</v>
      </c>
      <c r="AF22" s="36">
        <f ca="1" t="shared" si="4"/>
        <v>5195663</v>
      </c>
      <c r="AH22" s="144" t="str">
        <f>+'廃棄物事業経費（歳入）'!B22</f>
        <v>13115</v>
      </c>
      <c r="AI22" s="2">
        <v>22</v>
      </c>
      <c r="AK22" s="26" t="s">
        <v>136</v>
      </c>
      <c r="AL22" s="28" t="s">
        <v>232</v>
      </c>
    </row>
    <row r="23" spans="2:38" ht="19.5" customHeight="1">
      <c r="B23" s="30"/>
      <c r="C23" s="31"/>
      <c r="D23" s="31"/>
      <c r="E23" s="32"/>
      <c r="F23" s="32"/>
      <c r="H23" s="176"/>
      <c r="I23" s="175" t="s">
        <v>137</v>
      </c>
      <c r="J23" s="172" t="s">
        <v>314</v>
      </c>
      <c r="K23" s="174"/>
      <c r="L23" s="17">
        <f t="shared" si="5"/>
        <v>39596382</v>
      </c>
      <c r="M23" s="17">
        <f t="shared" si="6"/>
        <v>631031</v>
      </c>
      <c r="AB23" s="28" t="s">
        <v>270</v>
      </c>
      <c r="AC23" s="1" t="s">
        <v>138</v>
      </c>
      <c r="AD23" s="41" t="s">
        <v>133</v>
      </c>
      <c r="AE23" s="35" t="s">
        <v>97</v>
      </c>
      <c r="AF23" s="36">
        <f ca="1" t="shared" si="4"/>
        <v>902709</v>
      </c>
      <c r="AH23" s="144" t="str">
        <f>+'廃棄物事業経費（歳入）'!B23</f>
        <v>13116</v>
      </c>
      <c r="AI23" s="2">
        <v>23</v>
      </c>
      <c r="AK23" s="26" t="s">
        <v>139</v>
      </c>
      <c r="AL23" s="28" t="s">
        <v>233</v>
      </c>
    </row>
    <row r="24" spans="2:38" ht="19.5" customHeight="1">
      <c r="B24" s="30"/>
      <c r="C24" s="31"/>
      <c r="D24" s="31"/>
      <c r="E24" s="32"/>
      <c r="F24" s="32"/>
      <c r="H24" s="176"/>
      <c r="I24" s="178"/>
      <c r="J24" s="169" t="s">
        <v>316</v>
      </c>
      <c r="K24" s="171"/>
      <c r="L24" s="17">
        <f t="shared" si="5"/>
        <v>26007833</v>
      </c>
      <c r="M24" s="17">
        <f t="shared" si="6"/>
        <v>484170</v>
      </c>
      <c r="AB24" s="28" t="s">
        <v>270</v>
      </c>
      <c r="AC24" s="15" t="s">
        <v>210</v>
      </c>
      <c r="AD24" s="41" t="s">
        <v>133</v>
      </c>
      <c r="AE24" s="40" t="s">
        <v>100</v>
      </c>
      <c r="AF24" s="36">
        <f ca="1" t="shared" si="4"/>
        <v>637724</v>
      </c>
      <c r="AH24" s="144" t="str">
        <f>+'廃棄物事業経費（歳入）'!B24</f>
        <v>13117</v>
      </c>
      <c r="AI24" s="2">
        <v>24</v>
      </c>
      <c r="AK24" s="26" t="s">
        <v>140</v>
      </c>
      <c r="AL24" s="28" t="s">
        <v>234</v>
      </c>
    </row>
    <row r="25" spans="8:38" ht="19.5" customHeight="1">
      <c r="H25" s="176"/>
      <c r="I25" s="178"/>
      <c r="J25" s="169" t="s">
        <v>318</v>
      </c>
      <c r="K25" s="171"/>
      <c r="L25" s="17">
        <f t="shared" si="5"/>
        <v>776196</v>
      </c>
      <c r="M25" s="17">
        <f t="shared" si="6"/>
        <v>4802</v>
      </c>
      <c r="AB25" s="28" t="s">
        <v>270</v>
      </c>
      <c r="AC25" s="15" t="s">
        <v>285</v>
      </c>
      <c r="AD25" s="41" t="s">
        <v>133</v>
      </c>
      <c r="AE25" s="40" t="s">
        <v>103</v>
      </c>
      <c r="AF25" s="36">
        <f ca="1" t="shared" si="4"/>
        <v>426482</v>
      </c>
      <c r="AH25" s="144" t="str">
        <f>+'廃棄物事業経費（歳入）'!B25</f>
        <v>13118</v>
      </c>
      <c r="AI25" s="2">
        <v>25</v>
      </c>
      <c r="AK25" s="26" t="s">
        <v>141</v>
      </c>
      <c r="AL25" s="28" t="s">
        <v>235</v>
      </c>
    </row>
    <row r="26" spans="8:38" ht="19.5" customHeight="1">
      <c r="H26" s="176"/>
      <c r="I26" s="179"/>
      <c r="J26" s="180" t="s">
        <v>210</v>
      </c>
      <c r="K26" s="181"/>
      <c r="L26" s="17">
        <f t="shared" si="5"/>
        <v>4400573</v>
      </c>
      <c r="M26" s="17">
        <f t="shared" si="6"/>
        <v>52562</v>
      </c>
      <c r="AB26" s="28" t="s">
        <v>270</v>
      </c>
      <c r="AC26" s="1" t="s">
        <v>105</v>
      </c>
      <c r="AD26" s="41" t="s">
        <v>133</v>
      </c>
      <c r="AE26" s="35" t="s">
        <v>106</v>
      </c>
      <c r="AF26" s="36">
        <f ca="1" t="shared" si="4"/>
        <v>2416177</v>
      </c>
      <c r="AH26" s="144" t="str">
        <f>+'廃棄物事業経費（歳入）'!B26</f>
        <v>13119</v>
      </c>
      <c r="AI26" s="2">
        <v>26</v>
      </c>
      <c r="AK26" s="26" t="s">
        <v>142</v>
      </c>
      <c r="AL26" s="28" t="s">
        <v>236</v>
      </c>
    </row>
    <row r="27" spans="8:38" ht="19.5" customHeight="1">
      <c r="H27" s="176"/>
      <c r="I27" s="169" t="s">
        <v>105</v>
      </c>
      <c r="J27" s="170"/>
      <c r="K27" s="171"/>
      <c r="L27" s="17">
        <f t="shared" si="5"/>
        <v>39448505</v>
      </c>
      <c r="M27" s="17">
        <f t="shared" si="6"/>
        <v>681280</v>
      </c>
      <c r="AB27" s="28" t="s">
        <v>270</v>
      </c>
      <c r="AC27" s="1" t="s">
        <v>143</v>
      </c>
      <c r="AD27" s="41" t="s">
        <v>133</v>
      </c>
      <c r="AE27" s="35" t="s">
        <v>144</v>
      </c>
      <c r="AF27" s="36">
        <f ca="1" t="shared" si="4"/>
        <v>20288824</v>
      </c>
      <c r="AH27" s="144" t="str">
        <f>+'廃棄物事業経費（歳入）'!B27</f>
        <v>13120</v>
      </c>
      <c r="AI27" s="2">
        <v>27</v>
      </c>
      <c r="AK27" s="26" t="s">
        <v>145</v>
      </c>
      <c r="AL27" s="28" t="s">
        <v>237</v>
      </c>
    </row>
    <row r="28" spans="8:38" ht="19.5" customHeight="1">
      <c r="H28" s="176"/>
      <c r="I28" s="169" t="s">
        <v>245</v>
      </c>
      <c r="J28" s="170"/>
      <c r="K28" s="171"/>
      <c r="L28" s="17">
        <f t="shared" si="5"/>
        <v>137174</v>
      </c>
      <c r="M28" s="17">
        <f t="shared" si="6"/>
        <v>1521</v>
      </c>
      <c r="AB28" s="28" t="s">
        <v>270</v>
      </c>
      <c r="AC28" s="1" t="s">
        <v>146</v>
      </c>
      <c r="AD28" s="41" t="s">
        <v>133</v>
      </c>
      <c r="AE28" s="35" t="s">
        <v>112</v>
      </c>
      <c r="AF28" s="36">
        <f ca="1" t="shared" si="4"/>
        <v>38517487</v>
      </c>
      <c r="AH28" s="144" t="str">
        <f>+'廃棄物事業経費（歳入）'!B28</f>
        <v>13121</v>
      </c>
      <c r="AI28" s="2">
        <v>28</v>
      </c>
      <c r="AK28" s="26" t="s">
        <v>147</v>
      </c>
      <c r="AL28" s="28" t="s">
        <v>238</v>
      </c>
    </row>
    <row r="29" spans="8:38" ht="19.5" customHeight="1">
      <c r="H29" s="176"/>
      <c r="I29" s="172" t="s">
        <v>780</v>
      </c>
      <c r="J29" s="173"/>
      <c r="K29" s="174"/>
      <c r="L29" s="19">
        <f>SUM(L15:L28)</f>
        <v>235764570</v>
      </c>
      <c r="M29" s="19">
        <f>SUM(M15:M28)</f>
        <v>3270782</v>
      </c>
      <c r="AB29" s="28" t="s">
        <v>270</v>
      </c>
      <c r="AC29" s="1" t="s">
        <v>148</v>
      </c>
      <c r="AD29" s="41" t="s">
        <v>133</v>
      </c>
      <c r="AE29" s="35" t="s">
        <v>116</v>
      </c>
      <c r="AF29" s="36">
        <f ca="1" t="shared" si="4"/>
        <v>5940054</v>
      </c>
      <c r="AH29" s="144" t="str">
        <f>+'廃棄物事業経費（歳入）'!B29</f>
        <v>13122</v>
      </c>
      <c r="AI29" s="2">
        <v>29</v>
      </c>
      <c r="AK29" s="26" t="s">
        <v>149</v>
      </c>
      <c r="AL29" s="28" t="s">
        <v>239</v>
      </c>
    </row>
    <row r="30" spans="8:38" ht="19.5" customHeight="1">
      <c r="H30" s="177"/>
      <c r="I30" s="20"/>
      <c r="J30" s="24"/>
      <c r="K30" s="21" t="s">
        <v>111</v>
      </c>
      <c r="L30" s="23">
        <f>L29-L27</f>
        <v>196316065</v>
      </c>
      <c r="M30" s="23">
        <f>M29-M27</f>
        <v>2589502</v>
      </c>
      <c r="AB30" s="28" t="s">
        <v>270</v>
      </c>
      <c r="AC30" s="1" t="s">
        <v>150</v>
      </c>
      <c r="AD30" s="41" t="s">
        <v>133</v>
      </c>
      <c r="AE30" s="35" t="s">
        <v>119</v>
      </c>
      <c r="AF30" s="36">
        <f ca="1" t="shared" si="4"/>
        <v>52693</v>
      </c>
      <c r="AH30" s="144" t="str">
        <f>+'廃棄物事業経費（歳入）'!B30</f>
        <v>13123</v>
      </c>
      <c r="AI30" s="2">
        <v>30</v>
      </c>
      <c r="AK30" s="26" t="s">
        <v>151</v>
      </c>
      <c r="AL30" s="28" t="s">
        <v>240</v>
      </c>
    </row>
    <row r="31" spans="8:38" ht="19.5" customHeight="1">
      <c r="H31" s="169" t="s">
        <v>210</v>
      </c>
      <c r="I31" s="170"/>
      <c r="J31" s="170"/>
      <c r="K31" s="171"/>
      <c r="L31" s="17">
        <f>AF41</f>
        <v>35951780</v>
      </c>
      <c r="M31" s="17">
        <f>AF62</f>
        <v>644306</v>
      </c>
      <c r="AB31" s="28" t="s">
        <v>270</v>
      </c>
      <c r="AC31" s="1" t="s">
        <v>152</v>
      </c>
      <c r="AD31" s="41" t="s">
        <v>133</v>
      </c>
      <c r="AE31" s="35" t="s">
        <v>123</v>
      </c>
      <c r="AF31" s="36">
        <f ca="1" t="shared" si="4"/>
        <v>21664298</v>
      </c>
      <c r="AH31" s="144" t="str">
        <f>+'廃棄物事業経費（歳入）'!B31</f>
        <v>13201</v>
      </c>
      <c r="AI31" s="2">
        <v>31</v>
      </c>
      <c r="AK31" s="26" t="s">
        <v>153</v>
      </c>
      <c r="AL31" s="28" t="s">
        <v>241</v>
      </c>
    </row>
    <row r="32" spans="8:38" ht="19.5" customHeight="1">
      <c r="H32" s="172" t="s">
        <v>211</v>
      </c>
      <c r="I32" s="173"/>
      <c r="J32" s="173"/>
      <c r="K32" s="174"/>
      <c r="L32" s="19">
        <f>SUM(L13,L29,L31)</f>
        <v>281896124</v>
      </c>
      <c r="M32" s="19">
        <f>SUM(M13,M29,M31)</f>
        <v>5127285</v>
      </c>
      <c r="AB32" s="28" t="s">
        <v>270</v>
      </c>
      <c r="AC32" s="1" t="s">
        <v>154</v>
      </c>
      <c r="AD32" s="41" t="s">
        <v>133</v>
      </c>
      <c r="AE32" s="35" t="s">
        <v>126</v>
      </c>
      <c r="AF32" s="36">
        <f ca="1" t="shared" si="4"/>
        <v>31820665</v>
      </c>
      <c r="AH32" s="144" t="str">
        <f>+'廃棄物事業経費（歳入）'!B32</f>
        <v>13202</v>
      </c>
      <c r="AI32" s="2">
        <v>32</v>
      </c>
      <c r="AK32" s="26" t="s">
        <v>155</v>
      </c>
      <c r="AL32" s="28" t="s">
        <v>242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111</v>
      </c>
      <c r="L33" s="23">
        <f>SUM(L14,L30,L31)</f>
        <v>240031442</v>
      </c>
      <c r="M33" s="23">
        <f>SUM(M14,M30,M31)</f>
        <v>4435487</v>
      </c>
      <c r="AB33" s="28" t="s">
        <v>270</v>
      </c>
      <c r="AC33" s="1" t="s">
        <v>156</v>
      </c>
      <c r="AD33" s="41" t="s">
        <v>133</v>
      </c>
      <c r="AE33" s="35" t="s">
        <v>129</v>
      </c>
      <c r="AF33" s="36">
        <f ca="1" t="shared" si="4"/>
        <v>6681370</v>
      </c>
      <c r="AH33" s="144" t="str">
        <f>+'廃棄物事業経費（歳入）'!B33</f>
        <v>13203</v>
      </c>
      <c r="AI33" s="2">
        <v>33</v>
      </c>
      <c r="AK33" s="26" t="s">
        <v>157</v>
      </c>
      <c r="AL33" s="28" t="s">
        <v>243</v>
      </c>
    </row>
    <row r="34" spans="2:38" ht="14.25">
      <c r="B34" s="28"/>
      <c r="C34" s="28"/>
      <c r="D34" s="28"/>
      <c r="E34" s="28"/>
      <c r="F34" s="28"/>
      <c r="G34" s="28"/>
      <c r="AB34" s="28" t="s">
        <v>270</v>
      </c>
      <c r="AC34" s="15" t="s">
        <v>290</v>
      </c>
      <c r="AD34" s="41" t="s">
        <v>133</v>
      </c>
      <c r="AE34" s="35" t="s">
        <v>158</v>
      </c>
      <c r="AF34" s="36">
        <f ca="1" t="shared" si="4"/>
        <v>432516</v>
      </c>
      <c r="AH34" s="144" t="str">
        <f>+'廃棄物事業経費（歳入）'!B34</f>
        <v>13204</v>
      </c>
      <c r="AI34" s="2">
        <v>34</v>
      </c>
      <c r="AK34" s="26" t="s">
        <v>159</v>
      </c>
      <c r="AL34" s="28" t="s">
        <v>244</v>
      </c>
    </row>
    <row r="35" spans="28:38" ht="14.25" hidden="1">
      <c r="AB35" s="28" t="s">
        <v>270</v>
      </c>
      <c r="AC35" s="1" t="s">
        <v>160</v>
      </c>
      <c r="AD35" s="41" t="s">
        <v>133</v>
      </c>
      <c r="AE35" s="35" t="s">
        <v>161</v>
      </c>
      <c r="AF35" s="36">
        <f ca="1" t="shared" si="4"/>
        <v>39596382</v>
      </c>
      <c r="AH35" s="144" t="str">
        <f>+'廃棄物事業経費（歳入）'!B35</f>
        <v>13205</v>
      </c>
      <c r="AI35" s="2">
        <v>35</v>
      </c>
      <c r="AK35" s="128" t="s">
        <v>162</v>
      </c>
      <c r="AL35" s="28" t="s">
        <v>246</v>
      </c>
    </row>
    <row r="36" spans="28:38" ht="14.25" hidden="1">
      <c r="AB36" s="28" t="s">
        <v>270</v>
      </c>
      <c r="AC36" s="1" t="s">
        <v>163</v>
      </c>
      <c r="AD36" s="41" t="s">
        <v>133</v>
      </c>
      <c r="AE36" s="35" t="s">
        <v>164</v>
      </c>
      <c r="AF36" s="36">
        <f ca="1" t="shared" si="4"/>
        <v>26007833</v>
      </c>
      <c r="AH36" s="144" t="str">
        <f>+'廃棄物事業経費（歳入）'!B36</f>
        <v>13206</v>
      </c>
      <c r="AI36" s="2">
        <v>36</v>
      </c>
      <c r="AK36" s="128" t="s">
        <v>165</v>
      </c>
      <c r="AL36" s="28" t="s">
        <v>247</v>
      </c>
    </row>
    <row r="37" spans="28:38" ht="14.25" hidden="1">
      <c r="AB37" s="28" t="s">
        <v>270</v>
      </c>
      <c r="AC37" s="1" t="s">
        <v>166</v>
      </c>
      <c r="AD37" s="41" t="s">
        <v>133</v>
      </c>
      <c r="AE37" s="35" t="s">
        <v>167</v>
      </c>
      <c r="AF37" s="36">
        <f ca="1" t="shared" si="4"/>
        <v>776196</v>
      </c>
      <c r="AH37" s="144" t="str">
        <f>+'廃棄物事業経費（歳入）'!B37</f>
        <v>13207</v>
      </c>
      <c r="AI37" s="2">
        <v>37</v>
      </c>
      <c r="AK37" s="128" t="s">
        <v>168</v>
      </c>
      <c r="AL37" s="28" t="s">
        <v>248</v>
      </c>
    </row>
    <row r="38" spans="28:38" ht="14.25" hidden="1">
      <c r="AB38" s="28" t="s">
        <v>270</v>
      </c>
      <c r="AC38" s="1" t="s">
        <v>210</v>
      </c>
      <c r="AD38" s="41" t="s">
        <v>133</v>
      </c>
      <c r="AE38" s="35" t="s">
        <v>169</v>
      </c>
      <c r="AF38" s="35">
        <f ca="1" t="shared" si="4"/>
        <v>4400573</v>
      </c>
      <c r="AH38" s="144" t="str">
        <f>+'廃棄物事業経費（歳入）'!B38</f>
        <v>13208</v>
      </c>
      <c r="AI38" s="2">
        <v>38</v>
      </c>
      <c r="AK38" s="128" t="s">
        <v>170</v>
      </c>
      <c r="AL38" s="28" t="s">
        <v>249</v>
      </c>
    </row>
    <row r="39" spans="28:38" ht="14.25" hidden="1">
      <c r="AB39" s="28" t="s">
        <v>270</v>
      </c>
      <c r="AC39" s="1" t="s">
        <v>105</v>
      </c>
      <c r="AD39" s="41" t="s">
        <v>133</v>
      </c>
      <c r="AE39" s="35" t="s">
        <v>171</v>
      </c>
      <c r="AF39" s="35">
        <f aca="true" ca="1" t="shared" si="7" ref="AF39:AF62">IF(AF$2=0,INDIRECT("'"&amp;AD39&amp;"'!"&amp;AE39&amp;$AI$2),0)</f>
        <v>39448505</v>
      </c>
      <c r="AH39" s="144" t="str">
        <f>+'廃棄物事業経費（歳入）'!B39</f>
        <v>13209</v>
      </c>
      <c r="AI39" s="2">
        <v>39</v>
      </c>
      <c r="AK39" s="128" t="s">
        <v>172</v>
      </c>
      <c r="AL39" s="28" t="s">
        <v>250</v>
      </c>
    </row>
    <row r="40" spans="28:38" ht="14.25" hidden="1">
      <c r="AB40" s="28" t="s">
        <v>270</v>
      </c>
      <c r="AC40" s="1" t="s">
        <v>245</v>
      </c>
      <c r="AD40" s="41" t="s">
        <v>133</v>
      </c>
      <c r="AE40" s="35" t="s">
        <v>173</v>
      </c>
      <c r="AF40" s="35">
        <f ca="1" t="shared" si="7"/>
        <v>137174</v>
      </c>
      <c r="AH40" s="144" t="str">
        <f>+'廃棄物事業経費（歳入）'!B40</f>
        <v>13210</v>
      </c>
      <c r="AI40" s="2">
        <v>40</v>
      </c>
      <c r="AK40" s="128" t="s">
        <v>174</v>
      </c>
      <c r="AL40" s="28" t="s">
        <v>251</v>
      </c>
    </row>
    <row r="41" spans="28:38" ht="14.25" hidden="1">
      <c r="AB41" s="28" t="s">
        <v>270</v>
      </c>
      <c r="AC41" s="1" t="s">
        <v>210</v>
      </c>
      <c r="AD41" s="41" t="s">
        <v>133</v>
      </c>
      <c r="AE41" s="35" t="s">
        <v>175</v>
      </c>
      <c r="AF41" s="35">
        <f ca="1" t="shared" si="7"/>
        <v>35951780</v>
      </c>
      <c r="AH41" s="144" t="str">
        <f>+'廃棄物事業経費（歳入）'!B41</f>
        <v>13211</v>
      </c>
      <c r="AI41" s="2">
        <v>41</v>
      </c>
      <c r="AK41" s="128" t="s">
        <v>176</v>
      </c>
      <c r="AL41" s="28" t="s">
        <v>252</v>
      </c>
    </row>
    <row r="42" spans="28:38" ht="14.25" hidden="1">
      <c r="AB42" s="28" t="s">
        <v>272</v>
      </c>
      <c r="AC42" s="15" t="s">
        <v>132</v>
      </c>
      <c r="AD42" s="41" t="s">
        <v>133</v>
      </c>
      <c r="AE42" s="35" t="s">
        <v>177</v>
      </c>
      <c r="AF42" s="35">
        <f ca="1" t="shared" si="7"/>
        <v>0</v>
      </c>
      <c r="AH42" s="144" t="str">
        <f>+'廃棄物事業経費（歳入）'!B42</f>
        <v>13212</v>
      </c>
      <c r="AI42" s="2">
        <v>42</v>
      </c>
      <c r="AK42" s="128" t="s">
        <v>178</v>
      </c>
      <c r="AL42" s="28" t="s">
        <v>253</v>
      </c>
    </row>
    <row r="43" spans="28:38" ht="14.25" hidden="1">
      <c r="AB43" s="28" t="s">
        <v>272</v>
      </c>
      <c r="AC43" s="15" t="s">
        <v>135</v>
      </c>
      <c r="AD43" s="41" t="s">
        <v>133</v>
      </c>
      <c r="AE43" s="35" t="s">
        <v>179</v>
      </c>
      <c r="AF43" s="35">
        <f ca="1" t="shared" si="7"/>
        <v>1168828</v>
      </c>
      <c r="AH43" s="144" t="str">
        <f>+'廃棄物事業経費（歳入）'!B43</f>
        <v>13213</v>
      </c>
      <c r="AI43" s="2">
        <v>43</v>
      </c>
      <c r="AK43" s="128" t="s">
        <v>180</v>
      </c>
      <c r="AL43" s="28" t="s">
        <v>254</v>
      </c>
    </row>
    <row r="44" spans="28:38" ht="14.25" hidden="1">
      <c r="AB44" s="28" t="s">
        <v>272</v>
      </c>
      <c r="AC44" s="1" t="s">
        <v>138</v>
      </c>
      <c r="AD44" s="41" t="s">
        <v>133</v>
      </c>
      <c r="AE44" s="35" t="s">
        <v>181</v>
      </c>
      <c r="AF44" s="35">
        <f ca="1" t="shared" si="7"/>
        <v>0</v>
      </c>
      <c r="AH44" s="144" t="str">
        <f>+'廃棄物事業経費（歳入）'!B44</f>
        <v>13214</v>
      </c>
      <c r="AI44" s="2">
        <v>44</v>
      </c>
      <c r="AK44" s="128" t="s">
        <v>182</v>
      </c>
      <c r="AL44" s="28" t="s">
        <v>255</v>
      </c>
    </row>
    <row r="45" spans="28:38" ht="14.25" hidden="1">
      <c r="AB45" s="28" t="s">
        <v>272</v>
      </c>
      <c r="AC45" s="15" t="s">
        <v>210</v>
      </c>
      <c r="AD45" s="41" t="s">
        <v>133</v>
      </c>
      <c r="AE45" s="35" t="s">
        <v>183</v>
      </c>
      <c r="AF45" s="35">
        <f ca="1" t="shared" si="7"/>
        <v>23579</v>
      </c>
      <c r="AH45" s="144" t="str">
        <f>+'廃棄物事業経費（歳入）'!B45</f>
        <v>13215</v>
      </c>
      <c r="AI45" s="2">
        <v>45</v>
      </c>
      <c r="AK45" s="128" t="s">
        <v>184</v>
      </c>
      <c r="AL45" s="28" t="s">
        <v>256</v>
      </c>
    </row>
    <row r="46" spans="28:38" ht="14.25" hidden="1">
      <c r="AB46" s="28" t="s">
        <v>272</v>
      </c>
      <c r="AC46" s="15" t="s">
        <v>285</v>
      </c>
      <c r="AD46" s="41" t="s">
        <v>133</v>
      </c>
      <c r="AE46" s="35" t="s">
        <v>185</v>
      </c>
      <c r="AF46" s="35">
        <f ca="1" t="shared" si="7"/>
        <v>9272</v>
      </c>
      <c r="AH46" s="144" t="str">
        <f>+'廃棄物事業経費（歳入）'!B46</f>
        <v>13218</v>
      </c>
      <c r="AI46" s="2">
        <v>46</v>
      </c>
      <c r="AK46" s="128" t="s">
        <v>186</v>
      </c>
      <c r="AL46" s="28" t="s">
        <v>257</v>
      </c>
    </row>
    <row r="47" spans="28:38" ht="14.25" hidden="1">
      <c r="AB47" s="28" t="s">
        <v>272</v>
      </c>
      <c r="AC47" s="1" t="s">
        <v>105</v>
      </c>
      <c r="AD47" s="41" t="s">
        <v>133</v>
      </c>
      <c r="AE47" s="35" t="s">
        <v>187</v>
      </c>
      <c r="AF47" s="35">
        <f ca="1" t="shared" si="7"/>
        <v>10518</v>
      </c>
      <c r="AH47" s="144" t="str">
        <f>+'廃棄物事業経費（歳入）'!B47</f>
        <v>13219</v>
      </c>
      <c r="AI47" s="2">
        <v>47</v>
      </c>
      <c r="AK47" s="128" t="s">
        <v>188</v>
      </c>
      <c r="AL47" s="28" t="s">
        <v>258</v>
      </c>
    </row>
    <row r="48" spans="28:38" ht="14.25" hidden="1">
      <c r="AB48" s="28" t="s">
        <v>272</v>
      </c>
      <c r="AC48" s="1" t="s">
        <v>143</v>
      </c>
      <c r="AD48" s="41" t="s">
        <v>133</v>
      </c>
      <c r="AE48" s="35" t="s">
        <v>189</v>
      </c>
      <c r="AF48" s="35">
        <f ca="1" t="shared" si="7"/>
        <v>516802</v>
      </c>
      <c r="AH48" s="144" t="str">
        <f>+'廃棄物事業経費（歳入）'!B48</f>
        <v>13220</v>
      </c>
      <c r="AI48" s="2">
        <v>48</v>
      </c>
      <c r="AK48" s="128" t="s">
        <v>190</v>
      </c>
      <c r="AL48" s="28" t="s">
        <v>259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272</v>
      </c>
      <c r="AC49" s="1" t="s">
        <v>146</v>
      </c>
      <c r="AD49" s="41" t="s">
        <v>133</v>
      </c>
      <c r="AE49" s="35" t="s">
        <v>191</v>
      </c>
      <c r="AF49" s="35">
        <f ca="1" t="shared" si="7"/>
        <v>210040</v>
      </c>
      <c r="AG49" s="28"/>
      <c r="AH49" s="144" t="str">
        <f>+'廃棄物事業経費（歳入）'!B49</f>
        <v>13221</v>
      </c>
      <c r="AI49" s="2">
        <v>49</v>
      </c>
      <c r="AK49" s="128" t="s">
        <v>192</v>
      </c>
      <c r="AL49" s="28" t="s">
        <v>260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272</v>
      </c>
      <c r="AC50" s="1" t="s">
        <v>148</v>
      </c>
      <c r="AD50" s="41" t="s">
        <v>133</v>
      </c>
      <c r="AE50" s="35" t="s">
        <v>193</v>
      </c>
      <c r="AF50" s="35">
        <f ca="1" t="shared" si="7"/>
        <v>95756</v>
      </c>
      <c r="AG50" s="28"/>
      <c r="AH50" s="144" t="str">
        <f>+'廃棄物事業経費（歳入）'!B50</f>
        <v>13222</v>
      </c>
      <c r="AI50" s="2">
        <v>50</v>
      </c>
      <c r="AK50" s="128" t="s">
        <v>194</v>
      </c>
      <c r="AL50" s="28" t="s">
        <v>261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272</v>
      </c>
      <c r="AC51" s="1" t="s">
        <v>150</v>
      </c>
      <c r="AD51" s="41" t="s">
        <v>133</v>
      </c>
      <c r="AE51" s="35" t="s">
        <v>195</v>
      </c>
      <c r="AF51" s="35">
        <f ca="1" t="shared" si="7"/>
        <v>0</v>
      </c>
      <c r="AG51" s="28"/>
      <c r="AH51" s="144" t="str">
        <f>+'廃棄物事業経費（歳入）'!B51</f>
        <v>13223</v>
      </c>
      <c r="AI51" s="2">
        <v>51</v>
      </c>
      <c r="AK51" s="128" t="s">
        <v>196</v>
      </c>
      <c r="AL51" s="28" t="s">
        <v>262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272</v>
      </c>
      <c r="AC52" s="1" t="s">
        <v>152</v>
      </c>
      <c r="AD52" s="41" t="s">
        <v>133</v>
      </c>
      <c r="AE52" s="35" t="s">
        <v>197</v>
      </c>
      <c r="AF52" s="35">
        <f ca="1" t="shared" si="7"/>
        <v>257690</v>
      </c>
      <c r="AG52" s="28"/>
      <c r="AH52" s="144" t="str">
        <f>+'廃棄物事業経費（歳入）'!B52</f>
        <v>13224</v>
      </c>
      <c r="AI52" s="2">
        <v>52</v>
      </c>
      <c r="AK52" s="128" t="s">
        <v>198</v>
      </c>
      <c r="AL52" s="28" t="s">
        <v>263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272</v>
      </c>
      <c r="AC53" s="1" t="s">
        <v>154</v>
      </c>
      <c r="AD53" s="41" t="s">
        <v>133</v>
      </c>
      <c r="AE53" s="35" t="s">
        <v>199</v>
      </c>
      <c r="AF53" s="35">
        <f ca="1" t="shared" si="7"/>
        <v>323171</v>
      </c>
      <c r="AG53" s="28"/>
      <c r="AH53" s="144" t="str">
        <f>+'廃棄物事業経費（歳入）'!B53</f>
        <v>13225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272</v>
      </c>
      <c r="AC54" s="1" t="s">
        <v>156</v>
      </c>
      <c r="AD54" s="41" t="s">
        <v>133</v>
      </c>
      <c r="AE54" s="35" t="s">
        <v>200</v>
      </c>
      <c r="AF54" s="35">
        <f ca="1" t="shared" si="7"/>
        <v>5327</v>
      </c>
      <c r="AG54" s="28"/>
      <c r="AH54" s="144" t="str">
        <f>+'廃棄物事業経費（歳入）'!B54</f>
        <v>13227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272</v>
      </c>
      <c r="AC55" s="15" t="s">
        <v>290</v>
      </c>
      <c r="AD55" s="41" t="s">
        <v>133</v>
      </c>
      <c r="AE55" s="35" t="s">
        <v>201</v>
      </c>
      <c r="AF55" s="35">
        <f ca="1" t="shared" si="7"/>
        <v>6630</v>
      </c>
      <c r="AG55" s="28"/>
      <c r="AH55" s="144" t="str">
        <f>+'廃棄物事業経費（歳入）'!B55</f>
        <v>13228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272</v>
      </c>
      <c r="AC56" s="1" t="s">
        <v>160</v>
      </c>
      <c r="AD56" s="41" t="s">
        <v>133</v>
      </c>
      <c r="AE56" s="35" t="s">
        <v>202</v>
      </c>
      <c r="AF56" s="35">
        <f ca="1" t="shared" si="7"/>
        <v>631031</v>
      </c>
      <c r="AG56" s="28"/>
      <c r="AH56" s="144" t="str">
        <f>+'廃棄物事業経費（歳入）'!B56</f>
        <v>13229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272</v>
      </c>
      <c r="AC57" s="1" t="s">
        <v>163</v>
      </c>
      <c r="AD57" s="41" t="s">
        <v>133</v>
      </c>
      <c r="AE57" s="35" t="s">
        <v>203</v>
      </c>
      <c r="AF57" s="35">
        <f ca="1" t="shared" si="7"/>
        <v>484170</v>
      </c>
      <c r="AG57" s="28"/>
      <c r="AH57" s="144" t="str">
        <f>+'廃棄物事業経費（歳入）'!B57</f>
        <v>13303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272</v>
      </c>
      <c r="AC58" s="1" t="s">
        <v>166</v>
      </c>
      <c r="AD58" s="41" t="s">
        <v>133</v>
      </c>
      <c r="AE58" s="35" t="s">
        <v>204</v>
      </c>
      <c r="AF58" s="35">
        <f ca="1" t="shared" si="7"/>
        <v>4802</v>
      </c>
      <c r="AG58" s="28"/>
      <c r="AH58" s="144" t="str">
        <f>+'廃棄物事業経費（歳入）'!B58</f>
        <v>13305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272</v>
      </c>
      <c r="AC59" s="1" t="s">
        <v>210</v>
      </c>
      <c r="AD59" s="41" t="s">
        <v>133</v>
      </c>
      <c r="AE59" s="35" t="s">
        <v>205</v>
      </c>
      <c r="AF59" s="35">
        <f ca="1" t="shared" si="7"/>
        <v>52562</v>
      </c>
      <c r="AG59" s="28"/>
      <c r="AH59" s="144" t="str">
        <f>+'廃棄物事業経費（歳入）'!B59</f>
        <v>13307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272</v>
      </c>
      <c r="AC60" s="1" t="s">
        <v>105</v>
      </c>
      <c r="AD60" s="41" t="s">
        <v>133</v>
      </c>
      <c r="AE60" s="35" t="s">
        <v>206</v>
      </c>
      <c r="AF60" s="35">
        <f ca="1" t="shared" si="7"/>
        <v>681280</v>
      </c>
      <c r="AG60" s="28"/>
      <c r="AH60" s="144" t="str">
        <f>+'廃棄物事業経費（歳入）'!B60</f>
        <v>13308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272</v>
      </c>
      <c r="AC61" s="1" t="s">
        <v>245</v>
      </c>
      <c r="AD61" s="41" t="s">
        <v>133</v>
      </c>
      <c r="AE61" s="35" t="s">
        <v>207</v>
      </c>
      <c r="AF61" s="35">
        <f ca="1" t="shared" si="7"/>
        <v>1521</v>
      </c>
      <c r="AG61" s="28"/>
      <c r="AH61" s="144" t="str">
        <f>+'廃棄物事業経費（歳入）'!B61</f>
        <v>13361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272</v>
      </c>
      <c r="AC62" s="1" t="s">
        <v>210</v>
      </c>
      <c r="AD62" s="41" t="s">
        <v>133</v>
      </c>
      <c r="AE62" s="35" t="s">
        <v>208</v>
      </c>
      <c r="AF62" s="35">
        <f ca="1" t="shared" si="7"/>
        <v>644306</v>
      </c>
      <c r="AG62" s="28"/>
      <c r="AH62" s="144" t="str">
        <f>+'廃棄物事業経費（歳入）'!B62</f>
        <v>13362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44" t="str">
        <f>+'廃棄物事業経費（歳入）'!B63</f>
        <v>13363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44" t="str">
        <f>+'廃棄物事業経費（歳入）'!B64</f>
        <v>13364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44" t="str">
        <f>+'廃棄物事業経費（歳入）'!B65</f>
        <v>13381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44" t="str">
        <f>+'廃棄物事業経費（歳入）'!B66</f>
        <v>13382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44" t="str">
        <f>+'廃棄物事業経費（歳入）'!B67</f>
        <v>13401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44" t="str">
        <f>+'廃棄物事業経費（歳入）'!B68</f>
        <v>13402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44" t="str">
        <f>+'廃棄物事業経費（歳入）'!B69</f>
        <v>13421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44" t="str">
        <f>+'廃棄物事業経費（歳入）'!B70</f>
        <v>13806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44" t="str">
        <f>+'廃棄物事業経費（歳入）'!B71</f>
        <v>13815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44" t="str">
        <f>+'廃棄物事業経費（歳入）'!B72</f>
        <v>13816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44" t="str">
        <f>+'廃棄物事業経費（歳入）'!B73</f>
        <v>13818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44" t="str">
        <f>+'廃棄物事業経費（歳入）'!B74</f>
        <v>13820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44" t="str">
        <f>+'廃棄物事業経費（歳入）'!B75</f>
        <v>13822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44" t="str">
        <f>+'廃棄物事業経費（歳入）'!B76</f>
        <v>13823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44" t="str">
        <f>+'廃棄物事業経費（歳入）'!B77</f>
        <v>13829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44" t="str">
        <f>+'廃棄物事業経費（歳入）'!B78</f>
        <v>13844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44" t="str">
        <f>+'廃棄物事業経費（歳入）'!B79</f>
        <v>13847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44" t="str">
        <f>+'廃棄物事業経費（歳入）'!B80</f>
        <v>13852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44" t="str">
        <f>+'廃棄物事業経費（歳入）'!B81</f>
        <v>13856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44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44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44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44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44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44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44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44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44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44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44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44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44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44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44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44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44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44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44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44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44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44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44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44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44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44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44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44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44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44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44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44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44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44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44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44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44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44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44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44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44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44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44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44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44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44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44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44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44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44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44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44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44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44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44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44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44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44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44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44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44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44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44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44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44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44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44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44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44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44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44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44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44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44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44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44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44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44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44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44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44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44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44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44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44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44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44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44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44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44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44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44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44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44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44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44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44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44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44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44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44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44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44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44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44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44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44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44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44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44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44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44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44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44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44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44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44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44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44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44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44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44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44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44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44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44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44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44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44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44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44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44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44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44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44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44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44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44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44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44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44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44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44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44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44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44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44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44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44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44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44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44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44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44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44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44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44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44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44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44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44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44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44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44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44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44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44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44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44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44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44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44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44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44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44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44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44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44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44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44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44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44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44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44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44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44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44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44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44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44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44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44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44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44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44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44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44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44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44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44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44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44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44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44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44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44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44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44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44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44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44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44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44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44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44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44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44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44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44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</sheetData>
  <sheetProtection/>
  <mergeCells count="42">
    <mergeCell ref="B11:D11"/>
    <mergeCell ref="I11:K11"/>
    <mergeCell ref="C14:D14"/>
    <mergeCell ref="B15:D15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2012-09-05T02:59:42Z</cp:lastPrinted>
  <dcterms:created xsi:type="dcterms:W3CDTF">2008-01-24T06:28:57Z</dcterms:created>
  <dcterms:modified xsi:type="dcterms:W3CDTF">2013-10-21T05:08:59Z</dcterms:modified>
  <cp:category/>
  <cp:version/>
  <cp:contentType/>
  <cp:contentStatus/>
</cp:coreProperties>
</file>