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'し尿処理状況'!$2:$70</definedName>
    <definedName name="_xlnm.Print_Area" localSheetId="0">'水洗化人口等'!$2:$70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<sst xmlns="http://schemas.openxmlformats.org/spreadsheetml/2006/main" count="985" uniqueCount="449">
  <si>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</si>
  <si>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</si>
  <si>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</si>
  <si>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</si>
  <si>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</si>
  <si>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</si>
  <si>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</si>
  <si>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</si>
  <si>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</si>
  <si>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</si>
  <si>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</si>
  <si>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</si>
  <si>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</si>
  <si>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</si>
  <si>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</si>
  <si>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</si>
  <si>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</si>
  <si>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</si>
  <si>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</si>
  <si>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</si>
  <si>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</si>
  <si>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</si>
  <si>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</si>
  <si>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</si>
  <si>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</si>
  <si>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</si>
  <si>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</si>
  <si>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</si>
  <si>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</si>
  <si>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</si>
  <si>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</si>
  <si>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</si>
  <si>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</si>
  <si>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</si>
  <si>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</si>
  <si>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</si>
  <si>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</si>
  <si>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</si>
  <si>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</si>
  <si>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</si>
  <si>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</si>
  <si>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</si>
  <si>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</si>
  <si>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</si>
  <si>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</si>
  <si>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</si>
  <si>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</si>
  <si>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</si>
  <si>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</si>
  <si>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</si>
  <si>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</si>
  <si>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</si>
  <si>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</si>
  <si>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</si>
  <si>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</si>
  <si>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</si>
  <si>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し尿処理の状況（平成23年度実績）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</si>
  <si>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</si>
  <si>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</si>
  <si>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</si>
  <si>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</si>
  <si>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</si>
  <si>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</si>
  <si>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</si>
  <si>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</si>
  <si>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</si>
  <si>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</si>
  <si>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</si>
  <si>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</si>
  <si>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</si>
  <si>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</si>
  <si>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</si>
  <si>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</si>
  <si>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</si>
  <si>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</si>
  <si>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</si>
  <si>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</si>
  <si>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</si>
  <si>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</si>
  <si>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</si>
  <si>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</si>
  <si>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</si>
  <si>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</si>
  <si>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</si>
  <si>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</si>
  <si>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</si>
  <si>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東京都</t>
  </si>
  <si>
    <t>13000</t>
  </si>
  <si>
    <t>13000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</si>
  <si>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</si>
  <si>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</si>
  <si>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</si>
  <si>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</si>
  <si>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</si>
  <si>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</si>
  <si>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</si>
  <si>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</si>
  <si>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</si>
  <si>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</si>
  <si>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</si>
  <si>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</si>
  <si>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</si>
  <si>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</si>
  <si>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</si>
  <si>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</si>
  <si>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</si>
  <si>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</si>
  <si>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</si>
  <si>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</si>
  <si>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</si>
  <si>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</si>
  <si>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</si>
  <si>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</si>
  <si>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</si>
  <si>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</si>
  <si>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</si>
  <si>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</si>
  <si>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</si>
  <si>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</si>
  <si>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</si>
  <si>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</si>
  <si>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</si>
  <si>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</si>
  <si>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</si>
  <si>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</si>
  <si>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</si>
  <si>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</si>
  <si>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</si>
  <si>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</si>
  <si>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</si>
  <si>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</si>
  <si>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</si>
  <si>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</si>
  <si>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</si>
  <si>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</si>
  <si>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</si>
  <si>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</si>
  <si>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</si>
  <si>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</si>
  <si>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</si>
  <si>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</si>
  <si>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</si>
  <si>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</si>
  <si>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</si>
  <si>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</si>
  <si>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</si>
  <si>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</si>
  <si>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</si>
  <si>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</si>
  <si>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</si>
  <si>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</si>
  <si>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</si>
  <si>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</si>
  <si>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</si>
  <si>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</si>
  <si>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</si>
  <si>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</si>
  <si>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</si>
  <si>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</si>
  <si>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</si>
  <si>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</si>
  <si>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</si>
  <si>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</si>
  <si>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</si>
  <si>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</si>
  <si>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</si>
  <si>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</si>
  <si>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</si>
  <si>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</si>
  <si>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</si>
  <si>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</si>
  <si>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</si>
  <si>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</si>
  <si>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</si>
  <si>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</si>
  <si>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</si>
  <si>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</si>
  <si>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</si>
  <si>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</si>
  <si>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</si>
  <si>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</si>
  <si>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</si>
  <si>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</si>
  <si>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</si>
  <si>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</si>
  <si>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</si>
  <si>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</si>
  <si>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</si>
  <si>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</si>
  <si>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</si>
  <si>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</si>
  <si>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</si>
  <si>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</si>
  <si>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</si>
  <si>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</si>
  <si>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</si>
  <si>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</si>
  <si>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</si>
  <si>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</si>
  <si>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</si>
  <si>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</si>
  <si>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</si>
  <si>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</si>
  <si>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</si>
  <si>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</si>
  <si>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</si>
  <si>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</si>
  <si>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</si>
  <si>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</si>
  <si>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</si>
  <si>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</si>
  <si>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</si>
  <si>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</si>
  <si>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</si>
  <si>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</si>
  <si>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</si>
  <si>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</si>
  <si>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</si>
  <si>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</si>
  <si>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</si>
  <si>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</si>
  <si>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</si>
  <si>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</si>
  <si>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</si>
  <si>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</si>
  <si>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</si>
  <si>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</si>
  <si>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</si>
  <si>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</si>
  <si>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</si>
  <si>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</si>
  <si>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</si>
  <si>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</si>
  <si>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</si>
  <si>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</si>
  <si>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</si>
  <si>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</si>
  <si>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</si>
  <si>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</si>
  <si>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</si>
  <si>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</si>
  <si>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</si>
  <si>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</si>
  <si>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</si>
  <si>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</si>
  <si>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</si>
  <si>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</si>
  <si>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</si>
  <si>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</si>
  <si>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</si>
  <si>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東京都</t>
  </si>
  <si>
    <t>13100</t>
  </si>
  <si>
    <t>東京都23区分</t>
  </si>
  <si>
    <t>13101</t>
  </si>
  <si>
    <t>千代田区</t>
  </si>
  <si>
    <t>東京都</t>
  </si>
  <si>
    <t>13102</t>
  </si>
  <si>
    <t>中央区</t>
  </si>
  <si>
    <t>東京都</t>
  </si>
  <si>
    <t>13103</t>
  </si>
  <si>
    <t>港区</t>
  </si>
  <si>
    <t>13104</t>
  </si>
  <si>
    <t>新宿区</t>
  </si>
  <si>
    <t>東京都</t>
  </si>
  <si>
    <t>13106</t>
  </si>
  <si>
    <t>台東区</t>
  </si>
  <si>
    <t>13107</t>
  </si>
  <si>
    <t>墨田区</t>
  </si>
  <si>
    <t>東京都</t>
  </si>
  <si>
    <t>13110</t>
  </si>
  <si>
    <t>目黒区</t>
  </si>
  <si>
    <t>東京都</t>
  </si>
  <si>
    <t>13111</t>
  </si>
  <si>
    <t>大田区</t>
  </si>
  <si>
    <t>東京都</t>
  </si>
  <si>
    <t>13112</t>
  </si>
  <si>
    <t>世田谷区</t>
  </si>
  <si>
    <t>13113</t>
  </si>
  <si>
    <t>渋谷区</t>
  </si>
  <si>
    <t>13115</t>
  </si>
  <si>
    <t>杉並区</t>
  </si>
  <si>
    <t>13116</t>
  </si>
  <si>
    <t>豊島区</t>
  </si>
  <si>
    <t>13119</t>
  </si>
  <si>
    <t>板橋区</t>
  </si>
  <si>
    <t>13205</t>
  </si>
  <si>
    <t>青梅市</t>
  </si>
  <si>
    <t>13206</t>
  </si>
  <si>
    <t>府中市</t>
  </si>
  <si>
    <t>東京都</t>
  </si>
  <si>
    <t>13208</t>
  </si>
  <si>
    <t>調布市</t>
  </si>
  <si>
    <t>13209</t>
  </si>
  <si>
    <t>町田市</t>
  </si>
  <si>
    <t>13212</t>
  </si>
  <si>
    <t>日野市</t>
  </si>
  <si>
    <t>13219</t>
  </si>
  <si>
    <t>狛江市</t>
  </si>
  <si>
    <t>13220</t>
  </si>
  <si>
    <t>東京都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</si>
  <si>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</si>
  <si>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</si>
  <si>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</si>
  <si>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</si>
  <si>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</si>
  <si>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</si>
  <si>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</si>
  <si>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</si>
  <si>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13227</t>
  </si>
  <si>
    <t>羽村市</t>
  </si>
  <si>
    <t>13228</t>
  </si>
  <si>
    <t>あきる野市</t>
  </si>
  <si>
    <t>13305</t>
  </si>
  <si>
    <t>日の出町</t>
  </si>
  <si>
    <t>13401</t>
  </si>
  <si>
    <t>八丈町</t>
  </si>
  <si>
    <t>13402</t>
  </si>
  <si>
    <t>青ヶ島村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</si>
  <si>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</si>
  <si>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</si>
  <si>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</si>
  <si>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</si>
  <si>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</si>
  <si>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</si>
  <si>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</si>
  <si>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</si>
  <si>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</si>
  <si>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</si>
  <si>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</si>
  <si>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</si>
  <si>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</si>
  <si>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</si>
  <si>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</si>
  <si>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</si>
  <si>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</si>
  <si>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</si>
  <si>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</si>
  <si>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</si>
  <si>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</si>
  <si>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</si>
  <si>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</si>
  <si>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</si>
  <si>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</si>
  <si>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</si>
  <si>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</si>
  <si>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</si>
  <si>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</si>
  <si>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</si>
  <si>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</si>
  <si>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</si>
  <si>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</si>
  <si>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</si>
  <si>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</si>
  <si>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</si>
  <si>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</si>
  <si>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</si>
  <si>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</si>
  <si>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</si>
  <si>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</si>
  <si>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</si>
  <si>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</si>
  <si>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</si>
  <si>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</si>
  <si>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</si>
  <si>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</si>
  <si>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</si>
  <si>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</si>
  <si>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</si>
  <si>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</si>
  <si>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</si>
  <si>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</si>
  <si>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</si>
  <si>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</si>
  <si>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</si>
  <si>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</si>
  <si>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</si>
  <si>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</si>
  <si>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</si>
  <si>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</si>
  <si>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</si>
  <si>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</si>
  <si>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</si>
  <si>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</si>
  <si>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</si>
  <si>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</si>
  <si>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</si>
  <si>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</si>
  <si>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</si>
  <si>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</si>
  <si>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</si>
  <si>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</si>
  <si>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</si>
  <si>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</si>
  <si>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</si>
  <si>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</si>
  <si>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</si>
  <si>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</si>
  <si>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</si>
  <si>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</si>
  <si>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</si>
  <si>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</si>
  <si>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</si>
  <si>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</si>
  <si>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</si>
  <si>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</si>
  <si>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</si>
  <si>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</si>
  <si>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</si>
  <si>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</si>
  <si>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</si>
  <si>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</si>
  <si>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</si>
  <si>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</si>
  <si>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</si>
  <si>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</si>
  <si>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</si>
  <si>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</si>
  <si>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</si>
  <si>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</si>
  <si>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</si>
  <si>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</si>
  <si>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</si>
  <si>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</si>
  <si>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</si>
  <si>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</si>
  <si>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</si>
  <si>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</si>
  <si>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</si>
  <si>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</si>
  <si>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</si>
  <si>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</si>
  <si>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</si>
  <si>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</si>
  <si>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</si>
  <si>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</si>
  <si>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</si>
  <si>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</si>
  <si>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</si>
  <si>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</si>
  <si>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</si>
  <si>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</si>
  <si>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</si>
  <si>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</si>
  <si>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</si>
  <si>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</si>
  <si>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</si>
  <si>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</si>
  <si>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</si>
  <si>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東大和市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</si>
</sst>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28" t="s">
        <v>57</v>
      </c>
      <c r="B2" s="140" t="s">
        <v>58</v>
      </c>
      <c r="C2" s="140" t="s">
        <v>59</v>
      </c>
      <c r="D2" s="101" t="s">
        <v>60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62</v>
      </c>
      <c r="S2" s="130" t="s">
        <v>63</v>
      </c>
      <c r="T2" s="131"/>
      <c r="U2" s="131"/>
      <c r="V2" s="132"/>
      <c r="W2" s="130" t="s">
        <v>64</v>
      </c>
      <c r="X2" s="131"/>
      <c r="Y2" s="131"/>
      <c r="Z2" s="132"/>
    </row>
    <row r="3" spans="1:26" s="54" customFormat="1" ht="18.75" customHeight="1">
      <c r="A3" s="138"/>
      <c r="B3" s="138"/>
      <c r="C3" s="141"/>
      <c r="D3" s="105" t="s">
        <v>65</v>
      </c>
      <c r="E3" s="120" t="s">
        <v>66</v>
      </c>
      <c r="F3" s="102"/>
      <c r="G3" s="102"/>
      <c r="H3" s="103"/>
      <c r="I3" s="120" t="s">
        <v>67</v>
      </c>
      <c r="J3" s="102"/>
      <c r="K3" s="102"/>
      <c r="L3" s="102"/>
      <c r="M3" s="102"/>
      <c r="N3" s="102"/>
      <c r="O3" s="102"/>
      <c r="P3" s="102"/>
      <c r="Q3" s="103"/>
      <c r="R3" s="106"/>
      <c r="S3" s="133"/>
      <c r="T3" s="134"/>
      <c r="U3" s="134"/>
      <c r="V3" s="135"/>
      <c r="W3" s="133"/>
      <c r="X3" s="134"/>
      <c r="Y3" s="134"/>
      <c r="Z3" s="135"/>
    </row>
    <row r="4" spans="1:26" s="54" customFormat="1" ht="26.25" customHeight="1">
      <c r="A4" s="138"/>
      <c r="B4" s="138"/>
      <c r="C4" s="141"/>
      <c r="D4" s="105"/>
      <c r="E4" s="143" t="s">
        <v>65</v>
      </c>
      <c r="F4" s="128" t="s">
        <v>68</v>
      </c>
      <c r="G4" s="128" t="s">
        <v>69</v>
      </c>
      <c r="H4" s="128" t="s">
        <v>71</v>
      </c>
      <c r="I4" s="143" t="s">
        <v>65</v>
      </c>
      <c r="J4" s="128" t="s">
        <v>72</v>
      </c>
      <c r="K4" s="128" t="s">
        <v>73</v>
      </c>
      <c r="L4" s="128" t="s">
        <v>74</v>
      </c>
      <c r="M4" s="128" t="s">
        <v>75</v>
      </c>
      <c r="N4" s="128" t="s">
        <v>76</v>
      </c>
      <c r="O4" s="136" t="s">
        <v>77</v>
      </c>
      <c r="P4" s="107"/>
      <c r="Q4" s="128" t="s">
        <v>78</v>
      </c>
      <c r="R4" s="108"/>
      <c r="S4" s="128" t="s">
        <v>79</v>
      </c>
      <c r="T4" s="128" t="s">
        <v>80</v>
      </c>
      <c r="U4" s="128" t="s">
        <v>81</v>
      </c>
      <c r="V4" s="128" t="s">
        <v>82</v>
      </c>
      <c r="W4" s="128" t="s">
        <v>79</v>
      </c>
      <c r="X4" s="128" t="s">
        <v>80</v>
      </c>
      <c r="Y4" s="128" t="s">
        <v>81</v>
      </c>
      <c r="Z4" s="128" t="s">
        <v>82</v>
      </c>
    </row>
    <row r="5" spans="1:26" s="54" customFormat="1" ht="23.25" customHeight="1">
      <c r="A5" s="138"/>
      <c r="B5" s="138"/>
      <c r="C5" s="141"/>
      <c r="D5" s="105"/>
      <c r="E5" s="143"/>
      <c r="F5" s="129"/>
      <c r="G5" s="129"/>
      <c r="H5" s="129"/>
      <c r="I5" s="143"/>
      <c r="J5" s="129"/>
      <c r="K5" s="129"/>
      <c r="L5" s="129"/>
      <c r="M5" s="129"/>
      <c r="N5" s="129"/>
      <c r="O5" s="129"/>
      <c r="P5" s="109" t="s">
        <v>83</v>
      </c>
      <c r="Q5" s="129"/>
      <c r="R5" s="110"/>
      <c r="S5" s="129"/>
      <c r="T5" s="129"/>
      <c r="U5" s="137"/>
      <c r="V5" s="137"/>
      <c r="W5" s="129"/>
      <c r="X5" s="129"/>
      <c r="Y5" s="137"/>
      <c r="Z5" s="137"/>
    </row>
    <row r="6" spans="1:26" s="111" customFormat="1" ht="18" customHeight="1">
      <c r="A6" s="139"/>
      <c r="B6" s="139"/>
      <c r="C6" s="142"/>
      <c r="D6" s="71" t="s">
        <v>84</v>
      </c>
      <c r="E6" s="71" t="s">
        <v>84</v>
      </c>
      <c r="F6" s="52" t="s">
        <v>85</v>
      </c>
      <c r="G6" s="71" t="s">
        <v>84</v>
      </c>
      <c r="H6" s="71" t="s">
        <v>84</v>
      </c>
      <c r="I6" s="71" t="s">
        <v>84</v>
      </c>
      <c r="J6" s="52" t="s">
        <v>85</v>
      </c>
      <c r="K6" s="71" t="s">
        <v>84</v>
      </c>
      <c r="L6" s="52" t="s">
        <v>85</v>
      </c>
      <c r="M6" s="71" t="s">
        <v>84</v>
      </c>
      <c r="N6" s="52" t="s">
        <v>85</v>
      </c>
      <c r="O6" s="71" t="s">
        <v>84</v>
      </c>
      <c r="P6" s="71" t="s">
        <v>84</v>
      </c>
      <c r="Q6" s="52" t="s">
        <v>85</v>
      </c>
      <c r="R6" s="72" t="s">
        <v>84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86</v>
      </c>
      <c r="B7" s="64" t="s">
        <v>88</v>
      </c>
      <c r="C7" s="56" t="s">
        <v>65</v>
      </c>
      <c r="D7" s="73">
        <f>SUM(D8:D70)</f>
        <v>12686739</v>
      </c>
      <c r="E7" s="73">
        <f>SUM(E8:E70)</f>
        <v>40101</v>
      </c>
      <c r="F7" s="77">
        <f aca="true" t="shared" si="0" ref="F7:F70">IF(D7&gt;0,E7/D7*100,"-")</f>
        <v>0.3160859540028371</v>
      </c>
      <c r="G7" s="73">
        <f>SUM(G8:G70)</f>
        <v>39929</v>
      </c>
      <c r="H7" s="73">
        <f>SUM(H8:H70)</f>
        <v>172</v>
      </c>
      <c r="I7" s="73">
        <f>SUM(I8:I70)</f>
        <v>12646638</v>
      </c>
      <c r="J7" s="77">
        <f aca="true" t="shared" si="1" ref="J7:J70">IF($D7&gt;0,I7/$D7*100,"-")</f>
        <v>99.68391404599716</v>
      </c>
      <c r="K7" s="73">
        <f>SUM(K8:K70)</f>
        <v>12527568</v>
      </c>
      <c r="L7" s="77">
        <f aca="true" t="shared" si="2" ref="L7:L70">IF($D7&gt;0,K7/$D7*100,"-")</f>
        <v>98.7453749935267</v>
      </c>
      <c r="M7" s="73">
        <f>SUM(M8:M70)</f>
        <v>2371</v>
      </c>
      <c r="N7" s="77">
        <f aca="true" t="shared" si="3" ref="N7:N70">IF($D7&gt;0,M7/$D7*100,"-")</f>
        <v>0.01868880568915306</v>
      </c>
      <c r="O7" s="73">
        <f>SUM(O8:O70)</f>
        <v>116699</v>
      </c>
      <c r="P7" s="73">
        <f>SUM(P8:P70)</f>
        <v>49073</v>
      </c>
      <c r="Q7" s="77">
        <f aca="true" t="shared" si="4" ref="Q7:Q70">IF($D7&gt;0,O7/$D7*100,"-")</f>
        <v>0.9198502467813044</v>
      </c>
      <c r="R7" s="73">
        <f>SUM(R8:R70)</f>
        <v>407825</v>
      </c>
      <c r="S7" s="112">
        <f aca="true" t="shared" si="5" ref="S7:Z7">COUNTIF(S8:S70,"○")</f>
        <v>22</v>
      </c>
      <c r="T7" s="112">
        <f t="shared" si="5"/>
        <v>10</v>
      </c>
      <c r="U7" s="112">
        <f t="shared" si="5"/>
        <v>22</v>
      </c>
      <c r="V7" s="112">
        <f t="shared" si="5"/>
        <v>7</v>
      </c>
      <c r="W7" s="112">
        <f t="shared" si="5"/>
        <v>25</v>
      </c>
      <c r="X7" s="112">
        <f t="shared" si="5"/>
        <v>2</v>
      </c>
      <c r="Y7" s="112">
        <f t="shared" si="5"/>
        <v>5</v>
      </c>
      <c r="Z7" s="112">
        <f t="shared" si="5"/>
        <v>29</v>
      </c>
    </row>
    <row r="8" spans="1:26" s="59" customFormat="1" ht="12" customHeight="1">
      <c r="A8" s="58" t="s">
        <v>86</v>
      </c>
      <c r="B8" s="65" t="s">
        <v>89</v>
      </c>
      <c r="C8" s="58" t="s">
        <v>90</v>
      </c>
      <c r="D8" s="74">
        <f aca="true" t="shared" si="6" ref="D8:D70">+SUM(E8,+I8)</f>
        <v>0</v>
      </c>
      <c r="E8" s="74">
        <f aca="true" t="shared" si="7" ref="E8:E70">+SUM(G8,+H8)</f>
        <v>0</v>
      </c>
      <c r="F8" s="78" t="str">
        <f t="shared" si="0"/>
        <v>-</v>
      </c>
      <c r="G8" s="74">
        <v>0</v>
      </c>
      <c r="H8" s="74">
        <v>0</v>
      </c>
      <c r="I8" s="74">
        <f aca="true" t="shared" si="8" ref="I8:I70">+SUM(K8,+M8,+O8)</f>
        <v>0</v>
      </c>
      <c r="J8" s="78" t="str">
        <f t="shared" si="1"/>
        <v>-</v>
      </c>
      <c r="K8" s="74">
        <v>0</v>
      </c>
      <c r="L8" s="78" t="str">
        <f t="shared" si="2"/>
        <v>-</v>
      </c>
      <c r="M8" s="74">
        <v>0</v>
      </c>
      <c r="N8" s="78" t="str">
        <f t="shared" si="3"/>
        <v>-</v>
      </c>
      <c r="O8" s="74">
        <v>0</v>
      </c>
      <c r="P8" s="74">
        <v>0</v>
      </c>
      <c r="Q8" s="78" t="str">
        <f t="shared" si="4"/>
        <v>-</v>
      </c>
      <c r="R8" s="74">
        <v>0</v>
      </c>
      <c r="S8" s="66"/>
      <c r="T8" s="66"/>
      <c r="U8" s="66"/>
      <c r="V8" s="66"/>
      <c r="W8" s="67"/>
      <c r="X8" s="67"/>
      <c r="Y8" s="67"/>
      <c r="Z8" s="67"/>
    </row>
    <row r="9" spans="1:26" s="59" customFormat="1" ht="12" customHeight="1">
      <c r="A9" s="58" t="s">
        <v>86</v>
      </c>
      <c r="B9" s="65" t="s">
        <v>91</v>
      </c>
      <c r="C9" s="58" t="s">
        <v>92</v>
      </c>
      <c r="D9" s="74">
        <f t="shared" si="6"/>
        <v>48526</v>
      </c>
      <c r="E9" s="74">
        <f t="shared" si="7"/>
        <v>0</v>
      </c>
      <c r="F9" s="78">
        <f t="shared" si="0"/>
        <v>0</v>
      </c>
      <c r="G9" s="74">
        <v>0</v>
      </c>
      <c r="H9" s="74">
        <v>0</v>
      </c>
      <c r="I9" s="74">
        <f t="shared" si="8"/>
        <v>48526</v>
      </c>
      <c r="J9" s="78">
        <f t="shared" si="1"/>
        <v>100</v>
      </c>
      <c r="K9" s="74">
        <v>48526</v>
      </c>
      <c r="L9" s="78">
        <f t="shared" si="2"/>
        <v>100</v>
      </c>
      <c r="M9" s="74">
        <v>0</v>
      </c>
      <c r="N9" s="78">
        <f t="shared" si="3"/>
        <v>0</v>
      </c>
      <c r="O9" s="74">
        <v>0</v>
      </c>
      <c r="P9" s="74">
        <v>0</v>
      </c>
      <c r="Q9" s="78">
        <f t="shared" si="4"/>
        <v>0</v>
      </c>
      <c r="R9" s="74">
        <v>2670</v>
      </c>
      <c r="S9" s="66"/>
      <c r="T9" s="66"/>
      <c r="U9" s="66"/>
      <c r="V9" s="66" t="s">
        <v>93</v>
      </c>
      <c r="W9" s="66"/>
      <c r="X9" s="66"/>
      <c r="Y9" s="66"/>
      <c r="Z9" s="66" t="s">
        <v>93</v>
      </c>
    </row>
    <row r="10" spans="1:26" s="59" customFormat="1" ht="12" customHeight="1">
      <c r="A10" s="58" t="s">
        <v>86</v>
      </c>
      <c r="B10" s="65" t="s">
        <v>94</v>
      </c>
      <c r="C10" s="58" t="s">
        <v>95</v>
      </c>
      <c r="D10" s="74">
        <f t="shared" si="6"/>
        <v>119620</v>
      </c>
      <c r="E10" s="74">
        <f t="shared" si="7"/>
        <v>0</v>
      </c>
      <c r="F10" s="78">
        <f t="shared" si="0"/>
        <v>0</v>
      </c>
      <c r="G10" s="74">
        <v>0</v>
      </c>
      <c r="H10" s="74">
        <v>0</v>
      </c>
      <c r="I10" s="74">
        <f t="shared" si="8"/>
        <v>119620</v>
      </c>
      <c r="J10" s="78">
        <f t="shared" si="1"/>
        <v>100</v>
      </c>
      <c r="K10" s="74">
        <v>119620</v>
      </c>
      <c r="L10" s="78">
        <f t="shared" si="2"/>
        <v>100</v>
      </c>
      <c r="M10" s="74">
        <v>0</v>
      </c>
      <c r="N10" s="78">
        <f t="shared" si="3"/>
        <v>0</v>
      </c>
      <c r="O10" s="74">
        <v>0</v>
      </c>
      <c r="P10" s="74">
        <v>0</v>
      </c>
      <c r="Q10" s="78">
        <f t="shared" si="4"/>
        <v>0</v>
      </c>
      <c r="R10" s="74">
        <v>5017</v>
      </c>
      <c r="S10" s="66"/>
      <c r="T10" s="66"/>
      <c r="U10" s="66"/>
      <c r="V10" s="66" t="s">
        <v>93</v>
      </c>
      <c r="W10" s="67"/>
      <c r="X10" s="67"/>
      <c r="Y10" s="67"/>
      <c r="Z10" s="67" t="s">
        <v>93</v>
      </c>
    </row>
    <row r="11" spans="1:26" s="59" customFormat="1" ht="12" customHeight="1">
      <c r="A11" s="58" t="s">
        <v>86</v>
      </c>
      <c r="B11" s="65" t="s">
        <v>96</v>
      </c>
      <c r="C11" s="58" t="s">
        <v>97</v>
      </c>
      <c r="D11" s="74">
        <f t="shared" si="6"/>
        <v>207610</v>
      </c>
      <c r="E11" s="74">
        <f t="shared" si="7"/>
        <v>0</v>
      </c>
      <c r="F11" s="78">
        <f t="shared" si="0"/>
        <v>0</v>
      </c>
      <c r="G11" s="74">
        <v>0</v>
      </c>
      <c r="H11" s="74">
        <v>0</v>
      </c>
      <c r="I11" s="74">
        <f t="shared" si="8"/>
        <v>207610</v>
      </c>
      <c r="J11" s="78">
        <f t="shared" si="1"/>
        <v>100</v>
      </c>
      <c r="K11" s="74">
        <v>207610</v>
      </c>
      <c r="L11" s="78">
        <f t="shared" si="2"/>
        <v>100</v>
      </c>
      <c r="M11" s="74">
        <v>0</v>
      </c>
      <c r="N11" s="78">
        <f t="shared" si="3"/>
        <v>0</v>
      </c>
      <c r="O11" s="74">
        <v>0</v>
      </c>
      <c r="P11" s="74">
        <v>0</v>
      </c>
      <c r="Q11" s="78">
        <f t="shared" si="4"/>
        <v>0</v>
      </c>
      <c r="R11" s="74">
        <v>20773</v>
      </c>
      <c r="S11" s="66"/>
      <c r="T11" s="66"/>
      <c r="U11" s="66"/>
      <c r="V11" s="66" t="s">
        <v>93</v>
      </c>
      <c r="W11" s="67"/>
      <c r="X11" s="67"/>
      <c r="Y11" s="67"/>
      <c r="Z11" s="67" t="s">
        <v>93</v>
      </c>
    </row>
    <row r="12" spans="1:26" s="59" customFormat="1" ht="12" customHeight="1">
      <c r="A12" s="60" t="s">
        <v>86</v>
      </c>
      <c r="B12" s="61" t="s">
        <v>98</v>
      </c>
      <c r="C12" s="60" t="s">
        <v>99</v>
      </c>
      <c r="D12" s="75">
        <f t="shared" si="6"/>
        <v>284747</v>
      </c>
      <c r="E12" s="75">
        <f t="shared" si="7"/>
        <v>6</v>
      </c>
      <c r="F12" s="95">
        <f t="shared" si="0"/>
        <v>0.002107133701145227</v>
      </c>
      <c r="G12" s="75">
        <v>6</v>
      </c>
      <c r="H12" s="75">
        <v>0</v>
      </c>
      <c r="I12" s="75">
        <f t="shared" si="8"/>
        <v>284741</v>
      </c>
      <c r="J12" s="95">
        <f t="shared" si="1"/>
        <v>99.99789286629886</v>
      </c>
      <c r="K12" s="75">
        <v>284741</v>
      </c>
      <c r="L12" s="95">
        <f t="shared" si="2"/>
        <v>99.99789286629886</v>
      </c>
      <c r="M12" s="75">
        <v>0</v>
      </c>
      <c r="N12" s="95">
        <f t="shared" si="3"/>
        <v>0</v>
      </c>
      <c r="O12" s="75"/>
      <c r="P12" s="75"/>
      <c r="Q12" s="95">
        <f t="shared" si="4"/>
        <v>0</v>
      </c>
      <c r="R12" s="75">
        <v>33372</v>
      </c>
      <c r="S12" s="68"/>
      <c r="T12" s="68"/>
      <c r="U12" s="68" t="s">
        <v>93</v>
      </c>
      <c r="V12" s="68"/>
      <c r="W12" s="68"/>
      <c r="X12" s="68"/>
      <c r="Y12" s="68"/>
      <c r="Z12" s="68" t="s">
        <v>93</v>
      </c>
    </row>
    <row r="13" spans="1:26" s="59" customFormat="1" ht="12" customHeight="1">
      <c r="A13" s="60" t="s">
        <v>86</v>
      </c>
      <c r="B13" s="61" t="s">
        <v>100</v>
      </c>
      <c r="C13" s="60" t="s">
        <v>101</v>
      </c>
      <c r="D13" s="75">
        <f t="shared" si="6"/>
        <v>192810</v>
      </c>
      <c r="E13" s="75">
        <f t="shared" si="7"/>
        <v>0</v>
      </c>
      <c r="F13" s="95">
        <f t="shared" si="0"/>
        <v>0</v>
      </c>
      <c r="G13" s="75">
        <v>0</v>
      </c>
      <c r="H13" s="75">
        <v>0</v>
      </c>
      <c r="I13" s="75">
        <f t="shared" si="8"/>
        <v>192810</v>
      </c>
      <c r="J13" s="95">
        <f t="shared" si="1"/>
        <v>100</v>
      </c>
      <c r="K13" s="75">
        <v>192810</v>
      </c>
      <c r="L13" s="95">
        <f t="shared" si="2"/>
        <v>100</v>
      </c>
      <c r="M13" s="75">
        <v>0</v>
      </c>
      <c r="N13" s="95">
        <f t="shared" si="3"/>
        <v>0</v>
      </c>
      <c r="O13" s="75">
        <v>0</v>
      </c>
      <c r="P13" s="75">
        <v>0</v>
      </c>
      <c r="Q13" s="95">
        <f t="shared" si="4"/>
        <v>0</v>
      </c>
      <c r="R13" s="75">
        <v>7367</v>
      </c>
      <c r="S13" s="68"/>
      <c r="T13" s="68"/>
      <c r="U13" s="68"/>
      <c r="V13" s="68" t="s">
        <v>93</v>
      </c>
      <c r="W13" s="68"/>
      <c r="X13" s="68"/>
      <c r="Y13" s="68"/>
      <c r="Z13" s="68" t="s">
        <v>93</v>
      </c>
    </row>
    <row r="14" spans="1:26" s="59" customFormat="1" ht="12" customHeight="1">
      <c r="A14" s="60" t="s">
        <v>86</v>
      </c>
      <c r="B14" s="61" t="s">
        <v>102</v>
      </c>
      <c r="C14" s="60" t="s">
        <v>103</v>
      </c>
      <c r="D14" s="75">
        <f t="shared" si="6"/>
        <v>169662</v>
      </c>
      <c r="E14" s="75">
        <f t="shared" si="7"/>
        <v>0</v>
      </c>
      <c r="F14" s="95">
        <f t="shared" si="0"/>
        <v>0</v>
      </c>
      <c r="G14" s="75">
        <v>0</v>
      </c>
      <c r="H14" s="75">
        <v>0</v>
      </c>
      <c r="I14" s="75">
        <f t="shared" si="8"/>
        <v>169662</v>
      </c>
      <c r="J14" s="95">
        <f t="shared" si="1"/>
        <v>100</v>
      </c>
      <c r="K14" s="75">
        <v>169662</v>
      </c>
      <c r="L14" s="95">
        <f t="shared" si="2"/>
        <v>100</v>
      </c>
      <c r="M14" s="75">
        <v>0</v>
      </c>
      <c r="N14" s="95">
        <f t="shared" si="3"/>
        <v>0</v>
      </c>
      <c r="O14" s="75">
        <v>0</v>
      </c>
      <c r="P14" s="75">
        <v>0</v>
      </c>
      <c r="Q14" s="95">
        <f t="shared" si="4"/>
        <v>0</v>
      </c>
      <c r="R14" s="75">
        <v>12762</v>
      </c>
      <c r="S14" s="68"/>
      <c r="T14" s="68"/>
      <c r="U14" s="68" t="s">
        <v>93</v>
      </c>
      <c r="V14" s="68"/>
      <c r="W14" s="68" t="s">
        <v>93</v>
      </c>
      <c r="X14" s="68"/>
      <c r="Y14" s="68"/>
      <c r="Z14" s="68"/>
    </row>
    <row r="15" spans="1:26" s="59" customFormat="1" ht="12" customHeight="1">
      <c r="A15" s="60" t="s">
        <v>86</v>
      </c>
      <c r="B15" s="61" t="s">
        <v>104</v>
      </c>
      <c r="C15" s="60" t="s">
        <v>105</v>
      </c>
      <c r="D15" s="75">
        <f t="shared" si="6"/>
        <v>240760</v>
      </c>
      <c r="E15" s="75">
        <f t="shared" si="7"/>
        <v>5</v>
      </c>
      <c r="F15" s="95">
        <f t="shared" si="0"/>
        <v>0.002076756936368168</v>
      </c>
      <c r="G15" s="75">
        <v>5</v>
      </c>
      <c r="H15" s="75">
        <v>0</v>
      </c>
      <c r="I15" s="75">
        <f t="shared" si="8"/>
        <v>240755</v>
      </c>
      <c r="J15" s="95">
        <f t="shared" si="1"/>
        <v>99.99792324306364</v>
      </c>
      <c r="K15" s="75">
        <v>240755</v>
      </c>
      <c r="L15" s="95">
        <f t="shared" si="2"/>
        <v>99.99792324306364</v>
      </c>
      <c r="M15" s="75">
        <v>0</v>
      </c>
      <c r="N15" s="95">
        <f t="shared" si="3"/>
        <v>0</v>
      </c>
      <c r="O15" s="75">
        <v>0</v>
      </c>
      <c r="P15" s="75">
        <v>0</v>
      </c>
      <c r="Q15" s="95">
        <f t="shared" si="4"/>
        <v>0</v>
      </c>
      <c r="R15" s="75">
        <v>9606</v>
      </c>
      <c r="S15" s="68"/>
      <c r="T15" s="68"/>
      <c r="U15" s="68" t="s">
        <v>93</v>
      </c>
      <c r="V15" s="68"/>
      <c r="W15" s="68"/>
      <c r="X15" s="68"/>
      <c r="Y15" s="68"/>
      <c r="Z15" s="68" t="s">
        <v>93</v>
      </c>
    </row>
    <row r="16" spans="1:26" s="59" customFormat="1" ht="12" customHeight="1">
      <c r="A16" s="60" t="s">
        <v>86</v>
      </c>
      <c r="B16" s="61" t="s">
        <v>106</v>
      </c>
      <c r="C16" s="60" t="s">
        <v>107</v>
      </c>
      <c r="D16" s="75">
        <f t="shared" si="6"/>
        <v>454900</v>
      </c>
      <c r="E16" s="75">
        <f t="shared" si="7"/>
        <v>12</v>
      </c>
      <c r="F16" s="95">
        <f t="shared" si="0"/>
        <v>0.002637942404924159</v>
      </c>
      <c r="G16" s="75">
        <v>12</v>
      </c>
      <c r="H16" s="75">
        <v>0</v>
      </c>
      <c r="I16" s="75">
        <f t="shared" si="8"/>
        <v>454888</v>
      </c>
      <c r="J16" s="95">
        <f t="shared" si="1"/>
        <v>99.99736205759507</v>
      </c>
      <c r="K16" s="75">
        <v>454115</v>
      </c>
      <c r="L16" s="95">
        <f t="shared" si="2"/>
        <v>99.8274346010112</v>
      </c>
      <c r="M16" s="75">
        <v>0</v>
      </c>
      <c r="N16" s="95">
        <f t="shared" si="3"/>
        <v>0</v>
      </c>
      <c r="O16" s="75">
        <v>773</v>
      </c>
      <c r="P16" s="75">
        <v>307</v>
      </c>
      <c r="Q16" s="95">
        <f t="shared" si="4"/>
        <v>0.1699274565838646</v>
      </c>
      <c r="R16" s="75">
        <v>21207</v>
      </c>
      <c r="S16" s="68"/>
      <c r="T16" s="68"/>
      <c r="U16" s="68" t="s">
        <v>93</v>
      </c>
      <c r="V16" s="68"/>
      <c r="W16" s="68"/>
      <c r="X16" s="68"/>
      <c r="Y16" s="68"/>
      <c r="Z16" s="68" t="s">
        <v>93</v>
      </c>
    </row>
    <row r="17" spans="1:26" s="59" customFormat="1" ht="12" customHeight="1">
      <c r="A17" s="60" t="s">
        <v>86</v>
      </c>
      <c r="B17" s="61" t="s">
        <v>108</v>
      </c>
      <c r="C17" s="60" t="s">
        <v>109</v>
      </c>
      <c r="D17" s="75">
        <f t="shared" si="6"/>
        <v>353326</v>
      </c>
      <c r="E17" s="75">
        <f t="shared" si="7"/>
        <v>17</v>
      </c>
      <c r="F17" s="95">
        <f t="shared" si="0"/>
        <v>0.004811420614390109</v>
      </c>
      <c r="G17" s="75">
        <v>17</v>
      </c>
      <c r="H17" s="75">
        <v>0</v>
      </c>
      <c r="I17" s="75">
        <f t="shared" si="8"/>
        <v>353309</v>
      </c>
      <c r="J17" s="95">
        <f t="shared" si="1"/>
        <v>99.99518857938561</v>
      </c>
      <c r="K17" s="75">
        <v>352991</v>
      </c>
      <c r="L17" s="95">
        <f t="shared" si="2"/>
        <v>99.90518671142232</v>
      </c>
      <c r="M17" s="75">
        <v>0</v>
      </c>
      <c r="N17" s="95">
        <f t="shared" si="3"/>
        <v>0</v>
      </c>
      <c r="O17" s="75">
        <v>318</v>
      </c>
      <c r="P17" s="75">
        <v>25</v>
      </c>
      <c r="Q17" s="95">
        <f t="shared" si="4"/>
        <v>0.09000186796329736</v>
      </c>
      <c r="R17" s="75">
        <v>11313</v>
      </c>
      <c r="S17" s="68"/>
      <c r="T17" s="68"/>
      <c r="U17" s="68" t="s">
        <v>93</v>
      </c>
      <c r="V17" s="68"/>
      <c r="W17" s="68"/>
      <c r="X17" s="68"/>
      <c r="Y17" s="68"/>
      <c r="Z17" s="68" t="s">
        <v>93</v>
      </c>
    </row>
    <row r="18" spans="1:26" s="59" customFormat="1" ht="12" customHeight="1">
      <c r="A18" s="60" t="s">
        <v>86</v>
      </c>
      <c r="B18" s="61" t="s">
        <v>110</v>
      </c>
      <c r="C18" s="60" t="s">
        <v>111</v>
      </c>
      <c r="D18" s="75">
        <f t="shared" si="6"/>
        <v>255305</v>
      </c>
      <c r="E18" s="75">
        <f t="shared" si="7"/>
        <v>22</v>
      </c>
      <c r="F18" s="95">
        <f t="shared" si="0"/>
        <v>0.00861714420007442</v>
      </c>
      <c r="G18" s="75">
        <v>22</v>
      </c>
      <c r="H18" s="75">
        <v>0</v>
      </c>
      <c r="I18" s="75">
        <f t="shared" si="8"/>
        <v>255283</v>
      </c>
      <c r="J18" s="95">
        <f t="shared" si="1"/>
        <v>99.99138285579993</v>
      </c>
      <c r="K18" s="75">
        <v>255283</v>
      </c>
      <c r="L18" s="95">
        <f t="shared" si="2"/>
        <v>99.99138285579993</v>
      </c>
      <c r="M18" s="75">
        <v>0</v>
      </c>
      <c r="N18" s="95">
        <f t="shared" si="3"/>
        <v>0</v>
      </c>
      <c r="O18" s="75">
        <v>0</v>
      </c>
      <c r="P18" s="75">
        <v>0</v>
      </c>
      <c r="Q18" s="95">
        <f t="shared" si="4"/>
        <v>0</v>
      </c>
      <c r="R18" s="75">
        <v>7337</v>
      </c>
      <c r="S18" s="68"/>
      <c r="T18" s="68"/>
      <c r="U18" s="68" t="s">
        <v>93</v>
      </c>
      <c r="V18" s="68"/>
      <c r="W18" s="68"/>
      <c r="X18" s="68"/>
      <c r="Y18" s="68"/>
      <c r="Z18" s="68" t="s">
        <v>93</v>
      </c>
    </row>
    <row r="19" spans="1:26" s="59" customFormat="1" ht="12" customHeight="1">
      <c r="A19" s="60" t="s">
        <v>86</v>
      </c>
      <c r="B19" s="61" t="s">
        <v>112</v>
      </c>
      <c r="C19" s="60" t="s">
        <v>113</v>
      </c>
      <c r="D19" s="75">
        <f t="shared" si="6"/>
        <v>676800</v>
      </c>
      <c r="E19" s="75">
        <f t="shared" si="7"/>
        <v>55</v>
      </c>
      <c r="F19" s="95">
        <f t="shared" si="0"/>
        <v>0.008126477541371158</v>
      </c>
      <c r="G19" s="75">
        <v>55</v>
      </c>
      <c r="H19" s="75">
        <v>0</v>
      </c>
      <c r="I19" s="75">
        <f t="shared" si="8"/>
        <v>676745</v>
      </c>
      <c r="J19" s="95">
        <f t="shared" si="1"/>
        <v>99.99187352245863</v>
      </c>
      <c r="K19" s="75">
        <v>676560</v>
      </c>
      <c r="L19" s="95">
        <f t="shared" si="2"/>
        <v>99.9645390070922</v>
      </c>
      <c r="M19" s="75">
        <v>0</v>
      </c>
      <c r="N19" s="95">
        <f t="shared" si="3"/>
        <v>0</v>
      </c>
      <c r="O19" s="75">
        <v>185</v>
      </c>
      <c r="P19" s="75">
        <v>166</v>
      </c>
      <c r="Q19" s="95">
        <f t="shared" si="4"/>
        <v>0.02733451536643026</v>
      </c>
      <c r="R19" s="75">
        <v>18249</v>
      </c>
      <c r="S19" s="68"/>
      <c r="T19" s="68"/>
      <c r="U19" s="68" t="s">
        <v>93</v>
      </c>
      <c r="V19" s="68"/>
      <c r="W19" s="68"/>
      <c r="X19" s="68"/>
      <c r="Y19" s="68" t="s">
        <v>93</v>
      </c>
      <c r="Z19" s="68"/>
    </row>
    <row r="20" spans="1:26" s="59" customFormat="1" ht="12" customHeight="1">
      <c r="A20" s="60" t="s">
        <v>86</v>
      </c>
      <c r="B20" s="61" t="s">
        <v>114</v>
      </c>
      <c r="C20" s="60" t="s">
        <v>115</v>
      </c>
      <c r="D20" s="75">
        <f t="shared" si="6"/>
        <v>840266</v>
      </c>
      <c r="E20" s="75">
        <f t="shared" si="7"/>
        <v>237</v>
      </c>
      <c r="F20" s="95">
        <f t="shared" si="0"/>
        <v>0.028205354018846416</v>
      </c>
      <c r="G20" s="75">
        <v>237</v>
      </c>
      <c r="H20" s="75">
        <v>0</v>
      </c>
      <c r="I20" s="75">
        <f t="shared" si="8"/>
        <v>840029</v>
      </c>
      <c r="J20" s="95">
        <f t="shared" si="1"/>
        <v>99.97179464598115</v>
      </c>
      <c r="K20" s="75">
        <v>838889</v>
      </c>
      <c r="L20" s="95">
        <f t="shared" si="2"/>
        <v>99.83612332285252</v>
      </c>
      <c r="M20" s="75">
        <v>0</v>
      </c>
      <c r="N20" s="95">
        <f t="shared" si="3"/>
        <v>0</v>
      </c>
      <c r="O20" s="75">
        <v>1140</v>
      </c>
      <c r="P20" s="75">
        <v>4</v>
      </c>
      <c r="Q20" s="95">
        <f t="shared" si="4"/>
        <v>0.1356713231286283</v>
      </c>
      <c r="R20" s="75">
        <v>15660</v>
      </c>
      <c r="S20" s="68"/>
      <c r="T20" s="68"/>
      <c r="U20" s="68" t="s">
        <v>93</v>
      </c>
      <c r="V20" s="68"/>
      <c r="W20" s="68"/>
      <c r="X20" s="68"/>
      <c r="Y20" s="68"/>
      <c r="Z20" s="68" t="s">
        <v>93</v>
      </c>
    </row>
    <row r="21" spans="1:26" s="59" customFormat="1" ht="12" customHeight="1">
      <c r="A21" s="60" t="s">
        <v>86</v>
      </c>
      <c r="B21" s="61" t="s">
        <v>116</v>
      </c>
      <c r="C21" s="60" t="s">
        <v>117</v>
      </c>
      <c r="D21" s="75">
        <f t="shared" si="6"/>
        <v>198790</v>
      </c>
      <c r="E21" s="75">
        <f t="shared" si="7"/>
        <v>4</v>
      </c>
      <c r="F21" s="95">
        <f t="shared" si="0"/>
        <v>0.0020121736505860455</v>
      </c>
      <c r="G21" s="75">
        <v>4</v>
      </c>
      <c r="H21" s="75">
        <v>0</v>
      </c>
      <c r="I21" s="75">
        <f t="shared" si="8"/>
        <v>198786</v>
      </c>
      <c r="J21" s="95">
        <f t="shared" si="1"/>
        <v>99.99798782634942</v>
      </c>
      <c r="K21" s="75">
        <v>198766</v>
      </c>
      <c r="L21" s="95">
        <f t="shared" si="2"/>
        <v>99.98792695809648</v>
      </c>
      <c r="M21" s="75">
        <v>0</v>
      </c>
      <c r="N21" s="95">
        <f t="shared" si="3"/>
        <v>0</v>
      </c>
      <c r="O21" s="75">
        <v>20</v>
      </c>
      <c r="P21" s="75">
        <v>0</v>
      </c>
      <c r="Q21" s="95">
        <f t="shared" si="4"/>
        <v>0.010060868252930228</v>
      </c>
      <c r="R21" s="75">
        <v>9902</v>
      </c>
      <c r="S21" s="68"/>
      <c r="T21" s="68"/>
      <c r="U21" s="68" t="s">
        <v>93</v>
      </c>
      <c r="V21" s="68"/>
      <c r="W21" s="68"/>
      <c r="X21" s="68"/>
      <c r="Y21" s="68"/>
      <c r="Z21" s="68" t="s">
        <v>93</v>
      </c>
    </row>
    <row r="22" spans="1:26" s="59" customFormat="1" ht="12" customHeight="1">
      <c r="A22" s="60" t="s">
        <v>86</v>
      </c>
      <c r="B22" s="61" t="s">
        <v>118</v>
      </c>
      <c r="C22" s="60" t="s">
        <v>119</v>
      </c>
      <c r="D22" s="75">
        <f t="shared" si="6"/>
        <v>299185</v>
      </c>
      <c r="E22" s="75">
        <f t="shared" si="7"/>
        <v>16</v>
      </c>
      <c r="F22" s="95">
        <f t="shared" si="0"/>
        <v>0.0053478616909270185</v>
      </c>
      <c r="G22" s="75">
        <v>16</v>
      </c>
      <c r="H22" s="75">
        <v>0</v>
      </c>
      <c r="I22" s="75">
        <f t="shared" si="8"/>
        <v>299169</v>
      </c>
      <c r="J22" s="95">
        <f t="shared" si="1"/>
        <v>99.99465213830906</v>
      </c>
      <c r="K22" s="75">
        <v>299169</v>
      </c>
      <c r="L22" s="95">
        <f t="shared" si="2"/>
        <v>99.99465213830906</v>
      </c>
      <c r="M22" s="75">
        <v>0</v>
      </c>
      <c r="N22" s="95">
        <f t="shared" si="3"/>
        <v>0</v>
      </c>
      <c r="O22" s="75">
        <v>0</v>
      </c>
      <c r="P22" s="75">
        <v>0</v>
      </c>
      <c r="Q22" s="95">
        <f t="shared" si="4"/>
        <v>0</v>
      </c>
      <c r="R22" s="75">
        <v>11519</v>
      </c>
      <c r="S22" s="68"/>
      <c r="T22" s="68"/>
      <c r="U22" s="68" t="s">
        <v>93</v>
      </c>
      <c r="V22" s="68"/>
      <c r="W22" s="68"/>
      <c r="X22" s="68"/>
      <c r="Y22" s="68"/>
      <c r="Z22" s="68" t="s">
        <v>93</v>
      </c>
    </row>
    <row r="23" spans="1:26" s="59" customFormat="1" ht="12" customHeight="1">
      <c r="A23" s="60" t="s">
        <v>86</v>
      </c>
      <c r="B23" s="61" t="s">
        <v>120</v>
      </c>
      <c r="C23" s="60" t="s">
        <v>121</v>
      </c>
      <c r="D23" s="75">
        <f t="shared" si="6"/>
        <v>527931</v>
      </c>
      <c r="E23" s="75">
        <f t="shared" si="7"/>
        <v>70</v>
      </c>
      <c r="F23" s="95">
        <f t="shared" si="0"/>
        <v>0.013259308508119431</v>
      </c>
      <c r="G23" s="75">
        <v>70</v>
      </c>
      <c r="H23" s="75">
        <v>0</v>
      </c>
      <c r="I23" s="75">
        <f t="shared" si="8"/>
        <v>527861</v>
      </c>
      <c r="J23" s="95">
        <f t="shared" si="1"/>
        <v>99.98674069149189</v>
      </c>
      <c r="K23" s="75">
        <v>527854</v>
      </c>
      <c r="L23" s="95">
        <f t="shared" si="2"/>
        <v>99.98541476064106</v>
      </c>
      <c r="M23" s="75">
        <v>0</v>
      </c>
      <c r="N23" s="95">
        <f t="shared" si="3"/>
        <v>0</v>
      </c>
      <c r="O23" s="75">
        <v>7</v>
      </c>
      <c r="P23" s="75">
        <v>0</v>
      </c>
      <c r="Q23" s="95">
        <f t="shared" si="4"/>
        <v>0.0013259308508119434</v>
      </c>
      <c r="R23" s="75">
        <v>10865</v>
      </c>
      <c r="S23" s="68"/>
      <c r="T23" s="68"/>
      <c r="U23" s="68" t="s">
        <v>93</v>
      </c>
      <c r="V23" s="68"/>
      <c r="W23" s="68"/>
      <c r="X23" s="68"/>
      <c r="Y23" s="68"/>
      <c r="Z23" s="68" t="s">
        <v>93</v>
      </c>
    </row>
    <row r="24" spans="1:26" s="59" customFormat="1" ht="12" customHeight="1">
      <c r="A24" s="60" t="s">
        <v>86</v>
      </c>
      <c r="B24" s="61" t="s">
        <v>122</v>
      </c>
      <c r="C24" s="60" t="s">
        <v>123</v>
      </c>
      <c r="D24" s="75">
        <f t="shared" si="6"/>
        <v>248209</v>
      </c>
      <c r="E24" s="75">
        <f t="shared" si="7"/>
        <v>7</v>
      </c>
      <c r="F24" s="95">
        <f t="shared" si="0"/>
        <v>0.0028202039410335643</v>
      </c>
      <c r="G24" s="75">
        <v>7</v>
      </c>
      <c r="H24" s="75">
        <v>0</v>
      </c>
      <c r="I24" s="75">
        <f t="shared" si="8"/>
        <v>248202</v>
      </c>
      <c r="J24" s="95">
        <f t="shared" si="1"/>
        <v>99.99717979605897</v>
      </c>
      <c r="K24" s="75">
        <v>248202</v>
      </c>
      <c r="L24" s="95">
        <f t="shared" si="2"/>
        <v>99.99717979605897</v>
      </c>
      <c r="M24" s="75">
        <v>0</v>
      </c>
      <c r="N24" s="95">
        <f t="shared" si="3"/>
        <v>0</v>
      </c>
      <c r="O24" s="75">
        <v>0</v>
      </c>
      <c r="P24" s="75">
        <v>0</v>
      </c>
      <c r="Q24" s="95">
        <f t="shared" si="4"/>
        <v>0</v>
      </c>
      <c r="R24" s="75">
        <v>19172</v>
      </c>
      <c r="S24" s="68"/>
      <c r="T24" s="68"/>
      <c r="U24" s="68" t="s">
        <v>93</v>
      </c>
      <c r="V24" s="68"/>
      <c r="W24" s="68"/>
      <c r="X24" s="68"/>
      <c r="Y24" s="68"/>
      <c r="Z24" s="68" t="s">
        <v>93</v>
      </c>
    </row>
    <row r="25" spans="1:26" s="59" customFormat="1" ht="12" customHeight="1">
      <c r="A25" s="60" t="s">
        <v>86</v>
      </c>
      <c r="B25" s="61" t="s">
        <v>124</v>
      </c>
      <c r="C25" s="60" t="s">
        <v>125</v>
      </c>
      <c r="D25" s="75">
        <f t="shared" si="6"/>
        <v>317600</v>
      </c>
      <c r="E25" s="75">
        <f t="shared" si="7"/>
        <v>28</v>
      </c>
      <c r="F25" s="95">
        <f t="shared" si="0"/>
        <v>0.008816120906801008</v>
      </c>
      <c r="G25" s="75">
        <v>28</v>
      </c>
      <c r="H25" s="75">
        <v>0</v>
      </c>
      <c r="I25" s="75">
        <f t="shared" si="8"/>
        <v>317572</v>
      </c>
      <c r="J25" s="95">
        <f t="shared" si="1"/>
        <v>99.9911838790932</v>
      </c>
      <c r="K25" s="75">
        <v>317483</v>
      </c>
      <c r="L25" s="95">
        <f t="shared" si="2"/>
        <v>99.963161209068</v>
      </c>
      <c r="M25" s="75">
        <v>0</v>
      </c>
      <c r="N25" s="95">
        <f t="shared" si="3"/>
        <v>0</v>
      </c>
      <c r="O25" s="75">
        <v>89</v>
      </c>
      <c r="P25" s="75">
        <v>89</v>
      </c>
      <c r="Q25" s="95">
        <f t="shared" si="4"/>
        <v>0.028022670025188913</v>
      </c>
      <c r="R25" s="75">
        <v>15451</v>
      </c>
      <c r="S25" s="68"/>
      <c r="T25" s="68"/>
      <c r="U25" s="68"/>
      <c r="V25" s="68"/>
      <c r="W25" s="68"/>
      <c r="X25" s="68"/>
      <c r="Y25" s="68"/>
      <c r="Z25" s="68"/>
    </row>
    <row r="26" spans="1:26" s="59" customFormat="1" ht="12" customHeight="1">
      <c r="A26" s="60" t="s">
        <v>86</v>
      </c>
      <c r="B26" s="61" t="s">
        <v>126</v>
      </c>
      <c r="C26" s="60" t="s">
        <v>127</v>
      </c>
      <c r="D26" s="75">
        <f t="shared" si="6"/>
        <v>189721</v>
      </c>
      <c r="E26" s="75">
        <f t="shared" si="7"/>
        <v>0</v>
      </c>
      <c r="F26" s="95">
        <f t="shared" si="0"/>
        <v>0</v>
      </c>
      <c r="G26" s="75">
        <v>0</v>
      </c>
      <c r="H26" s="75">
        <v>0</v>
      </c>
      <c r="I26" s="75">
        <f t="shared" si="8"/>
        <v>189721</v>
      </c>
      <c r="J26" s="95">
        <f t="shared" si="1"/>
        <v>100</v>
      </c>
      <c r="K26" s="75">
        <v>189721</v>
      </c>
      <c r="L26" s="95">
        <f t="shared" si="2"/>
        <v>100</v>
      </c>
      <c r="M26" s="75">
        <v>0</v>
      </c>
      <c r="N26" s="95">
        <f t="shared" si="3"/>
        <v>0</v>
      </c>
      <c r="O26" s="75">
        <v>0</v>
      </c>
      <c r="P26" s="75">
        <v>0</v>
      </c>
      <c r="Q26" s="95">
        <f t="shared" si="4"/>
        <v>0</v>
      </c>
      <c r="R26" s="75">
        <v>15654</v>
      </c>
      <c r="S26" s="68"/>
      <c r="T26" s="68"/>
      <c r="U26" s="68"/>
      <c r="V26" s="68" t="s">
        <v>93</v>
      </c>
      <c r="W26" s="68"/>
      <c r="X26" s="68"/>
      <c r="Y26" s="68"/>
      <c r="Z26" s="68" t="s">
        <v>93</v>
      </c>
    </row>
    <row r="27" spans="1:26" s="59" customFormat="1" ht="12" customHeight="1">
      <c r="A27" s="60" t="s">
        <v>86</v>
      </c>
      <c r="B27" s="61" t="s">
        <v>128</v>
      </c>
      <c r="C27" s="60" t="s">
        <v>129</v>
      </c>
      <c r="D27" s="75">
        <f t="shared" si="6"/>
        <v>518412</v>
      </c>
      <c r="E27" s="75">
        <f t="shared" si="7"/>
        <v>114</v>
      </c>
      <c r="F27" s="95">
        <f t="shared" si="0"/>
        <v>0.02199023170759936</v>
      </c>
      <c r="G27" s="75">
        <v>114</v>
      </c>
      <c r="H27" s="75">
        <v>0</v>
      </c>
      <c r="I27" s="75">
        <f t="shared" si="8"/>
        <v>518298</v>
      </c>
      <c r="J27" s="95">
        <f t="shared" si="1"/>
        <v>99.9780097682924</v>
      </c>
      <c r="K27" s="75">
        <v>518276</v>
      </c>
      <c r="L27" s="95">
        <f t="shared" si="2"/>
        <v>99.97376603936637</v>
      </c>
      <c r="M27" s="75">
        <v>0</v>
      </c>
      <c r="N27" s="95">
        <f t="shared" si="3"/>
        <v>0</v>
      </c>
      <c r="O27" s="75">
        <v>22</v>
      </c>
      <c r="P27" s="75">
        <v>2</v>
      </c>
      <c r="Q27" s="95">
        <f t="shared" si="4"/>
        <v>0.004243728926027947</v>
      </c>
      <c r="R27" s="75">
        <v>17390</v>
      </c>
      <c r="S27" s="68"/>
      <c r="T27" s="68"/>
      <c r="U27" s="68" t="s">
        <v>93</v>
      </c>
      <c r="V27" s="68"/>
      <c r="W27" s="68"/>
      <c r="X27" s="68"/>
      <c r="Y27" s="68"/>
      <c r="Z27" s="68" t="s">
        <v>93</v>
      </c>
    </row>
    <row r="28" spans="1:26" s="59" customFormat="1" ht="12" customHeight="1">
      <c r="A28" s="60" t="s">
        <v>86</v>
      </c>
      <c r="B28" s="61" t="s">
        <v>130</v>
      </c>
      <c r="C28" s="60" t="s">
        <v>131</v>
      </c>
      <c r="D28" s="75">
        <f t="shared" si="6"/>
        <v>695270</v>
      </c>
      <c r="E28" s="75">
        <f t="shared" si="7"/>
        <v>371</v>
      </c>
      <c r="F28" s="95">
        <f t="shared" si="0"/>
        <v>0.053360564960375105</v>
      </c>
      <c r="G28" s="75">
        <v>371</v>
      </c>
      <c r="H28" s="75">
        <v>0</v>
      </c>
      <c r="I28" s="75">
        <f t="shared" si="8"/>
        <v>694899</v>
      </c>
      <c r="J28" s="95">
        <f t="shared" si="1"/>
        <v>99.94663943503963</v>
      </c>
      <c r="K28" s="75">
        <v>694013</v>
      </c>
      <c r="L28" s="95">
        <f t="shared" si="2"/>
        <v>99.81920692680542</v>
      </c>
      <c r="M28" s="75">
        <v>0</v>
      </c>
      <c r="N28" s="95">
        <f t="shared" si="3"/>
        <v>0</v>
      </c>
      <c r="O28" s="75">
        <v>886</v>
      </c>
      <c r="P28" s="75">
        <v>0</v>
      </c>
      <c r="Q28" s="95">
        <f t="shared" si="4"/>
        <v>0.12743250823421115</v>
      </c>
      <c r="R28" s="75">
        <v>13171</v>
      </c>
      <c r="S28" s="68"/>
      <c r="T28" s="68"/>
      <c r="U28" s="68" t="s">
        <v>93</v>
      </c>
      <c r="V28" s="68"/>
      <c r="W28" s="68"/>
      <c r="X28" s="68"/>
      <c r="Y28" s="68" t="s">
        <v>93</v>
      </c>
      <c r="Z28" s="68"/>
    </row>
    <row r="29" spans="1:26" s="59" customFormat="1" ht="12" customHeight="1">
      <c r="A29" s="60" t="s">
        <v>86</v>
      </c>
      <c r="B29" s="61" t="s">
        <v>132</v>
      </c>
      <c r="C29" s="60" t="s">
        <v>133</v>
      </c>
      <c r="D29" s="75">
        <f t="shared" si="6"/>
        <v>645459</v>
      </c>
      <c r="E29" s="75">
        <f t="shared" si="7"/>
        <v>988</v>
      </c>
      <c r="F29" s="95">
        <f t="shared" si="0"/>
        <v>0.15306936614099423</v>
      </c>
      <c r="G29" s="75">
        <v>988</v>
      </c>
      <c r="H29" s="75">
        <v>0</v>
      </c>
      <c r="I29" s="75">
        <f t="shared" si="8"/>
        <v>644471</v>
      </c>
      <c r="J29" s="95">
        <f t="shared" si="1"/>
        <v>99.84693063385902</v>
      </c>
      <c r="K29" s="75">
        <v>643708</v>
      </c>
      <c r="L29" s="95">
        <f t="shared" si="2"/>
        <v>99.72872018207198</v>
      </c>
      <c r="M29" s="75">
        <v>0</v>
      </c>
      <c r="N29" s="95">
        <f t="shared" si="3"/>
        <v>0</v>
      </c>
      <c r="O29" s="75">
        <v>763</v>
      </c>
      <c r="P29" s="75">
        <v>493</v>
      </c>
      <c r="Q29" s="95">
        <f t="shared" si="4"/>
        <v>0.11821045178702287</v>
      </c>
      <c r="R29" s="75">
        <v>23156</v>
      </c>
      <c r="S29" s="68"/>
      <c r="T29" s="68"/>
      <c r="U29" s="68" t="s">
        <v>93</v>
      </c>
      <c r="V29" s="68"/>
      <c r="W29" s="68"/>
      <c r="X29" s="68"/>
      <c r="Y29" s="68"/>
      <c r="Z29" s="68" t="s">
        <v>93</v>
      </c>
    </row>
    <row r="30" spans="1:26" s="59" customFormat="1" ht="12" customHeight="1">
      <c r="A30" s="60" t="s">
        <v>86</v>
      </c>
      <c r="B30" s="61" t="s">
        <v>134</v>
      </c>
      <c r="C30" s="60" t="s">
        <v>135</v>
      </c>
      <c r="D30" s="75">
        <f t="shared" si="6"/>
        <v>435289</v>
      </c>
      <c r="E30" s="75">
        <f t="shared" si="7"/>
        <v>895</v>
      </c>
      <c r="F30" s="95">
        <f t="shared" si="0"/>
        <v>0.20561052542104213</v>
      </c>
      <c r="G30" s="75">
        <v>895</v>
      </c>
      <c r="H30" s="75">
        <v>0</v>
      </c>
      <c r="I30" s="75">
        <f t="shared" si="8"/>
        <v>434394</v>
      </c>
      <c r="J30" s="95">
        <f t="shared" si="1"/>
        <v>99.79438947457896</v>
      </c>
      <c r="K30" s="75">
        <v>434233</v>
      </c>
      <c r="L30" s="95">
        <f t="shared" si="2"/>
        <v>99.75740255324624</v>
      </c>
      <c r="M30" s="75">
        <v>0</v>
      </c>
      <c r="N30" s="95">
        <f t="shared" si="3"/>
        <v>0</v>
      </c>
      <c r="O30" s="75">
        <v>161</v>
      </c>
      <c r="P30" s="75">
        <v>0</v>
      </c>
      <c r="Q30" s="95">
        <f t="shared" si="4"/>
        <v>0.03698692133272378</v>
      </c>
      <c r="R30" s="75">
        <v>14379</v>
      </c>
      <c r="S30" s="68"/>
      <c r="T30" s="68"/>
      <c r="U30" s="68" t="s">
        <v>93</v>
      </c>
      <c r="V30" s="68"/>
      <c r="W30" s="68"/>
      <c r="X30" s="68"/>
      <c r="Y30" s="68"/>
      <c r="Z30" s="68" t="s">
        <v>93</v>
      </c>
    </row>
    <row r="31" spans="1:26" s="59" customFormat="1" ht="12" customHeight="1">
      <c r="A31" s="60" t="s">
        <v>86</v>
      </c>
      <c r="B31" s="61" t="s">
        <v>136</v>
      </c>
      <c r="C31" s="60" t="s">
        <v>137</v>
      </c>
      <c r="D31" s="75">
        <f t="shared" si="6"/>
        <v>654954</v>
      </c>
      <c r="E31" s="75">
        <f t="shared" si="7"/>
        <v>593</v>
      </c>
      <c r="F31" s="95">
        <f t="shared" si="0"/>
        <v>0.0905407097292329</v>
      </c>
      <c r="G31" s="75">
        <v>593</v>
      </c>
      <c r="H31" s="75">
        <v>0</v>
      </c>
      <c r="I31" s="75">
        <f t="shared" si="8"/>
        <v>654361</v>
      </c>
      <c r="J31" s="95">
        <f t="shared" si="1"/>
        <v>99.90945929027076</v>
      </c>
      <c r="K31" s="75">
        <v>653993</v>
      </c>
      <c r="L31" s="95">
        <f t="shared" si="2"/>
        <v>99.85327213819598</v>
      </c>
      <c r="M31" s="75">
        <v>0</v>
      </c>
      <c r="N31" s="95">
        <f t="shared" si="3"/>
        <v>0</v>
      </c>
      <c r="O31" s="75">
        <v>368</v>
      </c>
      <c r="P31" s="75">
        <v>15</v>
      </c>
      <c r="Q31" s="95">
        <f t="shared" si="4"/>
        <v>0.056187152074802196</v>
      </c>
      <c r="R31" s="75">
        <v>24622</v>
      </c>
      <c r="S31" s="68"/>
      <c r="T31" s="68"/>
      <c r="U31" s="68" t="s">
        <v>93</v>
      </c>
      <c r="V31" s="68"/>
      <c r="W31" s="68"/>
      <c r="X31" s="68"/>
      <c r="Y31" s="68"/>
      <c r="Z31" s="68" t="s">
        <v>93</v>
      </c>
    </row>
    <row r="32" spans="1:26" s="59" customFormat="1" ht="12" customHeight="1">
      <c r="A32" s="60" t="s">
        <v>86</v>
      </c>
      <c r="B32" s="61" t="s">
        <v>138</v>
      </c>
      <c r="C32" s="60" t="s">
        <v>139</v>
      </c>
      <c r="D32" s="75">
        <f t="shared" si="6"/>
        <v>555818</v>
      </c>
      <c r="E32" s="75">
        <f t="shared" si="7"/>
        <v>4445</v>
      </c>
      <c r="F32" s="95">
        <f t="shared" si="0"/>
        <v>0.7997222112274163</v>
      </c>
      <c r="G32" s="75">
        <v>4445</v>
      </c>
      <c r="H32" s="75">
        <v>0</v>
      </c>
      <c r="I32" s="75">
        <f t="shared" si="8"/>
        <v>551373</v>
      </c>
      <c r="J32" s="95">
        <f t="shared" si="1"/>
        <v>99.20027778877258</v>
      </c>
      <c r="K32" s="75">
        <v>521247</v>
      </c>
      <c r="L32" s="95">
        <f t="shared" si="2"/>
        <v>93.78015825324117</v>
      </c>
      <c r="M32" s="75">
        <v>0</v>
      </c>
      <c r="N32" s="95">
        <f t="shared" si="3"/>
        <v>0</v>
      </c>
      <c r="O32" s="75">
        <v>30126</v>
      </c>
      <c r="P32" s="75">
        <v>17034</v>
      </c>
      <c r="Q32" s="95">
        <f t="shared" si="4"/>
        <v>5.4201195355314145</v>
      </c>
      <c r="R32" s="75">
        <v>9162</v>
      </c>
      <c r="S32" s="68" t="s">
        <v>93</v>
      </c>
      <c r="T32" s="68"/>
      <c r="U32" s="68"/>
      <c r="V32" s="68"/>
      <c r="W32" s="68" t="s">
        <v>93</v>
      </c>
      <c r="X32" s="68"/>
      <c r="Y32" s="68"/>
      <c r="Z32" s="68"/>
    </row>
    <row r="33" spans="1:26" s="59" customFormat="1" ht="12" customHeight="1">
      <c r="A33" s="60" t="s">
        <v>86</v>
      </c>
      <c r="B33" s="61" t="s">
        <v>140</v>
      </c>
      <c r="C33" s="60" t="s">
        <v>141</v>
      </c>
      <c r="D33" s="75">
        <f t="shared" si="6"/>
        <v>175310</v>
      </c>
      <c r="E33" s="75">
        <f t="shared" si="7"/>
        <v>426</v>
      </c>
      <c r="F33" s="95">
        <f t="shared" si="0"/>
        <v>0.24299811762021561</v>
      </c>
      <c r="G33" s="75">
        <v>426</v>
      </c>
      <c r="H33" s="75">
        <v>0</v>
      </c>
      <c r="I33" s="75">
        <f t="shared" si="8"/>
        <v>174884</v>
      </c>
      <c r="J33" s="95">
        <f t="shared" si="1"/>
        <v>99.75700188237978</v>
      </c>
      <c r="K33" s="75">
        <v>174268</v>
      </c>
      <c r="L33" s="95">
        <f t="shared" si="2"/>
        <v>99.40562432262848</v>
      </c>
      <c r="M33" s="75">
        <v>0</v>
      </c>
      <c r="N33" s="95">
        <f t="shared" si="3"/>
        <v>0</v>
      </c>
      <c r="O33" s="75">
        <v>616</v>
      </c>
      <c r="P33" s="75">
        <v>0</v>
      </c>
      <c r="Q33" s="95">
        <f t="shared" si="4"/>
        <v>0.3513775597512977</v>
      </c>
      <c r="R33" s="75">
        <v>3513</v>
      </c>
      <c r="S33" s="68" t="s">
        <v>93</v>
      </c>
      <c r="T33" s="68"/>
      <c r="U33" s="68"/>
      <c r="V33" s="68"/>
      <c r="W33" s="68"/>
      <c r="X33" s="68"/>
      <c r="Y33" s="68"/>
      <c r="Z33" s="68" t="s">
        <v>93</v>
      </c>
    </row>
    <row r="34" spans="1:26" s="59" customFormat="1" ht="12" customHeight="1">
      <c r="A34" s="60" t="s">
        <v>86</v>
      </c>
      <c r="B34" s="61" t="s">
        <v>142</v>
      </c>
      <c r="C34" s="60" t="s">
        <v>143</v>
      </c>
      <c r="D34" s="75">
        <f t="shared" si="6"/>
        <v>135987</v>
      </c>
      <c r="E34" s="75">
        <f t="shared" si="7"/>
        <v>9</v>
      </c>
      <c r="F34" s="95">
        <f t="shared" si="0"/>
        <v>0.006618279688499635</v>
      </c>
      <c r="G34" s="75">
        <v>9</v>
      </c>
      <c r="H34" s="75">
        <v>0</v>
      </c>
      <c r="I34" s="75">
        <f t="shared" si="8"/>
        <v>135978</v>
      </c>
      <c r="J34" s="95">
        <f t="shared" si="1"/>
        <v>99.9933817203115</v>
      </c>
      <c r="K34" s="75">
        <v>135978</v>
      </c>
      <c r="L34" s="95">
        <f t="shared" si="2"/>
        <v>99.9933817203115</v>
      </c>
      <c r="M34" s="75">
        <v>0</v>
      </c>
      <c r="N34" s="95">
        <f t="shared" si="3"/>
        <v>0</v>
      </c>
      <c r="O34" s="75">
        <v>0</v>
      </c>
      <c r="P34" s="75">
        <v>0</v>
      </c>
      <c r="Q34" s="95">
        <f t="shared" si="4"/>
        <v>0</v>
      </c>
      <c r="R34" s="75">
        <v>2291</v>
      </c>
      <c r="S34" s="68" t="s">
        <v>93</v>
      </c>
      <c r="T34" s="68"/>
      <c r="U34" s="68"/>
      <c r="V34" s="68"/>
      <c r="W34" s="68" t="s">
        <v>93</v>
      </c>
      <c r="X34" s="68"/>
      <c r="Y34" s="68"/>
      <c r="Z34" s="68"/>
    </row>
    <row r="35" spans="1:26" s="59" customFormat="1" ht="12" customHeight="1">
      <c r="A35" s="60" t="s">
        <v>86</v>
      </c>
      <c r="B35" s="61" t="s">
        <v>144</v>
      </c>
      <c r="C35" s="60" t="s">
        <v>145</v>
      </c>
      <c r="D35" s="75">
        <f t="shared" si="6"/>
        <v>176826</v>
      </c>
      <c r="E35" s="75">
        <f t="shared" si="7"/>
        <v>6</v>
      </c>
      <c r="F35" s="95">
        <f t="shared" si="0"/>
        <v>0.003393166163347019</v>
      </c>
      <c r="G35" s="75">
        <v>6</v>
      </c>
      <c r="H35" s="75">
        <v>0</v>
      </c>
      <c r="I35" s="75">
        <f t="shared" si="8"/>
        <v>176820</v>
      </c>
      <c r="J35" s="95">
        <f t="shared" si="1"/>
        <v>99.99660683383665</v>
      </c>
      <c r="K35" s="75">
        <v>176807</v>
      </c>
      <c r="L35" s="95">
        <f t="shared" si="2"/>
        <v>99.98925497381606</v>
      </c>
      <c r="M35" s="75">
        <v>0</v>
      </c>
      <c r="N35" s="95">
        <f t="shared" si="3"/>
        <v>0</v>
      </c>
      <c r="O35" s="75">
        <v>13</v>
      </c>
      <c r="P35" s="75">
        <v>0</v>
      </c>
      <c r="Q35" s="95">
        <f t="shared" si="4"/>
        <v>0.007351860020585208</v>
      </c>
      <c r="R35" s="75">
        <v>3024</v>
      </c>
      <c r="S35" s="68" t="s">
        <v>93</v>
      </c>
      <c r="T35" s="68"/>
      <c r="U35" s="68"/>
      <c r="V35" s="68"/>
      <c r="W35" s="68"/>
      <c r="X35" s="68"/>
      <c r="Y35" s="68"/>
      <c r="Z35" s="68" t="s">
        <v>93</v>
      </c>
    </row>
    <row r="36" spans="1:26" s="59" customFormat="1" ht="12" customHeight="1">
      <c r="A36" s="60" t="s">
        <v>86</v>
      </c>
      <c r="B36" s="61" t="s">
        <v>146</v>
      </c>
      <c r="C36" s="60" t="s">
        <v>147</v>
      </c>
      <c r="D36" s="75">
        <f t="shared" si="6"/>
        <v>138270</v>
      </c>
      <c r="E36" s="75">
        <f t="shared" si="7"/>
        <v>3313</v>
      </c>
      <c r="F36" s="95">
        <f t="shared" si="0"/>
        <v>2.3960367397121574</v>
      </c>
      <c r="G36" s="75">
        <v>3313</v>
      </c>
      <c r="H36" s="75">
        <v>0</v>
      </c>
      <c r="I36" s="75">
        <f t="shared" si="8"/>
        <v>134957</v>
      </c>
      <c r="J36" s="95">
        <f t="shared" si="1"/>
        <v>97.60396326028784</v>
      </c>
      <c r="K36" s="75">
        <v>131142</v>
      </c>
      <c r="L36" s="95">
        <f t="shared" si="2"/>
        <v>94.84486873508354</v>
      </c>
      <c r="M36" s="75">
        <v>0</v>
      </c>
      <c r="N36" s="95">
        <f t="shared" si="3"/>
        <v>0</v>
      </c>
      <c r="O36" s="75">
        <v>3815</v>
      </c>
      <c r="P36" s="75">
        <v>1573</v>
      </c>
      <c r="Q36" s="95">
        <f t="shared" si="4"/>
        <v>2.7590945252043104</v>
      </c>
      <c r="R36" s="75">
        <v>1590</v>
      </c>
      <c r="S36" s="68"/>
      <c r="T36" s="68"/>
      <c r="U36" s="68" t="s">
        <v>93</v>
      </c>
      <c r="V36" s="68"/>
      <c r="W36" s="68"/>
      <c r="X36" s="68"/>
      <c r="Y36" s="68"/>
      <c r="Z36" s="68" t="s">
        <v>93</v>
      </c>
    </row>
    <row r="37" spans="1:26" s="59" customFormat="1" ht="12" customHeight="1">
      <c r="A37" s="60" t="s">
        <v>86</v>
      </c>
      <c r="B37" s="61" t="s">
        <v>148</v>
      </c>
      <c r="C37" s="60" t="s">
        <v>149</v>
      </c>
      <c r="D37" s="75">
        <f t="shared" si="6"/>
        <v>247421</v>
      </c>
      <c r="E37" s="75">
        <f t="shared" si="7"/>
        <v>99</v>
      </c>
      <c r="F37" s="95">
        <f t="shared" si="0"/>
        <v>0.04001277175340816</v>
      </c>
      <c r="G37" s="75">
        <v>99</v>
      </c>
      <c r="H37" s="75">
        <v>0</v>
      </c>
      <c r="I37" s="75">
        <f t="shared" si="8"/>
        <v>247322</v>
      </c>
      <c r="J37" s="95">
        <f t="shared" si="1"/>
        <v>99.95998722824659</v>
      </c>
      <c r="K37" s="75">
        <v>247305</v>
      </c>
      <c r="L37" s="95">
        <f t="shared" si="2"/>
        <v>99.95311634824853</v>
      </c>
      <c r="M37" s="75">
        <v>0</v>
      </c>
      <c r="N37" s="95">
        <f t="shared" si="3"/>
        <v>0</v>
      </c>
      <c r="O37" s="75">
        <v>17</v>
      </c>
      <c r="P37" s="75">
        <v>0</v>
      </c>
      <c r="Q37" s="95">
        <f t="shared" si="4"/>
        <v>0.006870879998059986</v>
      </c>
      <c r="R37" s="75">
        <v>4270</v>
      </c>
      <c r="S37" s="68" t="s">
        <v>93</v>
      </c>
      <c r="T37" s="68"/>
      <c r="U37" s="68"/>
      <c r="V37" s="68"/>
      <c r="W37" s="68" t="s">
        <v>93</v>
      </c>
      <c r="X37" s="68"/>
      <c r="Y37" s="68"/>
      <c r="Z37" s="68"/>
    </row>
    <row r="38" spans="1:26" s="59" customFormat="1" ht="12" customHeight="1">
      <c r="A38" s="60" t="s">
        <v>86</v>
      </c>
      <c r="B38" s="61" t="s">
        <v>150</v>
      </c>
      <c r="C38" s="60" t="s">
        <v>151</v>
      </c>
      <c r="D38" s="75">
        <f t="shared" si="6"/>
        <v>111539</v>
      </c>
      <c r="E38" s="75">
        <f t="shared" si="7"/>
        <v>917</v>
      </c>
      <c r="F38" s="95">
        <f t="shared" si="0"/>
        <v>0.822133962111907</v>
      </c>
      <c r="G38" s="75">
        <v>917</v>
      </c>
      <c r="H38" s="75"/>
      <c r="I38" s="75">
        <f t="shared" si="8"/>
        <v>110622</v>
      </c>
      <c r="J38" s="95">
        <f t="shared" si="1"/>
        <v>99.1778660378881</v>
      </c>
      <c r="K38" s="75">
        <v>109363</v>
      </c>
      <c r="L38" s="95">
        <f t="shared" si="2"/>
        <v>98.04911286635168</v>
      </c>
      <c r="M38" s="75">
        <v>0</v>
      </c>
      <c r="N38" s="95">
        <f t="shared" si="3"/>
        <v>0</v>
      </c>
      <c r="O38" s="75">
        <v>1259</v>
      </c>
      <c r="P38" s="75">
        <v>415</v>
      </c>
      <c r="Q38" s="95">
        <f t="shared" si="4"/>
        <v>1.1287531715364132</v>
      </c>
      <c r="R38" s="75">
        <v>2133</v>
      </c>
      <c r="S38" s="68"/>
      <c r="T38" s="68" t="s">
        <v>93</v>
      </c>
      <c r="U38" s="68"/>
      <c r="V38" s="68"/>
      <c r="W38" s="68"/>
      <c r="X38" s="68" t="s">
        <v>93</v>
      </c>
      <c r="Y38" s="68"/>
      <c r="Z38" s="68"/>
    </row>
    <row r="39" spans="1:26" s="59" customFormat="1" ht="12" customHeight="1">
      <c r="A39" s="60" t="s">
        <v>86</v>
      </c>
      <c r="B39" s="61" t="s">
        <v>152</v>
      </c>
      <c r="C39" s="60" t="s">
        <v>153</v>
      </c>
      <c r="D39" s="75">
        <f t="shared" si="6"/>
        <v>218325</v>
      </c>
      <c r="E39" s="75">
        <f t="shared" si="7"/>
        <v>68</v>
      </c>
      <c r="F39" s="95">
        <f t="shared" si="0"/>
        <v>0.0311462269552273</v>
      </c>
      <c r="G39" s="75">
        <v>68</v>
      </c>
      <c r="H39" s="75">
        <v>0</v>
      </c>
      <c r="I39" s="75">
        <f t="shared" si="8"/>
        <v>218257</v>
      </c>
      <c r="J39" s="95">
        <f t="shared" si="1"/>
        <v>99.96885377304477</v>
      </c>
      <c r="K39" s="75">
        <v>218177</v>
      </c>
      <c r="L39" s="95">
        <f t="shared" si="2"/>
        <v>99.93221115309746</v>
      </c>
      <c r="M39" s="75">
        <v>0</v>
      </c>
      <c r="N39" s="95">
        <f t="shared" si="3"/>
        <v>0</v>
      </c>
      <c r="O39" s="75">
        <v>80</v>
      </c>
      <c r="P39" s="75"/>
      <c r="Q39" s="95">
        <f t="shared" si="4"/>
        <v>0.03664261994732623</v>
      </c>
      <c r="R39" s="75">
        <v>3862</v>
      </c>
      <c r="S39" s="68" t="s">
        <v>93</v>
      </c>
      <c r="T39" s="68"/>
      <c r="U39" s="68"/>
      <c r="V39" s="68"/>
      <c r="W39" s="68"/>
      <c r="X39" s="68"/>
      <c r="Y39" s="68"/>
      <c r="Z39" s="68" t="s">
        <v>93</v>
      </c>
    </row>
    <row r="40" spans="1:26" s="59" customFormat="1" ht="12" customHeight="1">
      <c r="A40" s="60" t="s">
        <v>86</v>
      </c>
      <c r="B40" s="61" t="s">
        <v>154</v>
      </c>
      <c r="C40" s="60" t="s">
        <v>155</v>
      </c>
      <c r="D40" s="75">
        <f t="shared" si="6"/>
        <v>420048</v>
      </c>
      <c r="E40" s="75">
        <f t="shared" si="7"/>
        <v>2622</v>
      </c>
      <c r="F40" s="95">
        <f t="shared" si="0"/>
        <v>0.6242143754999429</v>
      </c>
      <c r="G40" s="75">
        <v>2622</v>
      </c>
      <c r="H40" s="75">
        <v>0</v>
      </c>
      <c r="I40" s="75">
        <f t="shared" si="8"/>
        <v>417426</v>
      </c>
      <c r="J40" s="95">
        <f t="shared" si="1"/>
        <v>99.37578562450005</v>
      </c>
      <c r="K40" s="75">
        <v>389419</v>
      </c>
      <c r="L40" s="95">
        <f t="shared" si="2"/>
        <v>92.70821429931817</v>
      </c>
      <c r="M40" s="75">
        <v>0</v>
      </c>
      <c r="N40" s="95">
        <f t="shared" si="3"/>
        <v>0</v>
      </c>
      <c r="O40" s="75">
        <v>28007</v>
      </c>
      <c r="P40" s="75">
        <v>12266</v>
      </c>
      <c r="Q40" s="95">
        <f t="shared" si="4"/>
        <v>6.667571325181884</v>
      </c>
      <c r="R40" s="75">
        <v>5125</v>
      </c>
      <c r="S40" s="68"/>
      <c r="T40" s="68"/>
      <c r="U40" s="68" t="s">
        <v>93</v>
      </c>
      <c r="V40" s="68"/>
      <c r="W40" s="68"/>
      <c r="X40" s="68"/>
      <c r="Y40" s="68" t="s">
        <v>93</v>
      </c>
      <c r="Z40" s="68"/>
    </row>
    <row r="41" spans="1:26" s="59" customFormat="1" ht="12" customHeight="1">
      <c r="A41" s="60" t="s">
        <v>86</v>
      </c>
      <c r="B41" s="61" t="s">
        <v>156</v>
      </c>
      <c r="C41" s="60" t="s">
        <v>157</v>
      </c>
      <c r="D41" s="75">
        <f t="shared" si="6"/>
        <v>113895</v>
      </c>
      <c r="E41" s="75">
        <f t="shared" si="7"/>
        <v>21</v>
      </c>
      <c r="F41" s="95">
        <f t="shared" si="0"/>
        <v>0.018438035032266563</v>
      </c>
      <c r="G41" s="75">
        <v>21</v>
      </c>
      <c r="H41" s="75">
        <v>0</v>
      </c>
      <c r="I41" s="75">
        <f t="shared" si="8"/>
        <v>113874</v>
      </c>
      <c r="J41" s="95">
        <f t="shared" si="1"/>
        <v>99.98156196496774</v>
      </c>
      <c r="K41" s="75">
        <v>113854</v>
      </c>
      <c r="L41" s="95">
        <f t="shared" si="2"/>
        <v>99.96400193160368</v>
      </c>
      <c r="M41" s="75">
        <v>0</v>
      </c>
      <c r="N41" s="95">
        <f t="shared" si="3"/>
        <v>0</v>
      </c>
      <c r="O41" s="75">
        <v>20</v>
      </c>
      <c r="P41" s="75">
        <v>0</v>
      </c>
      <c r="Q41" s="95">
        <f t="shared" si="4"/>
        <v>0.01756003336406339</v>
      </c>
      <c r="R41" s="75">
        <v>2252</v>
      </c>
      <c r="S41" s="68" t="s">
        <v>93</v>
      </c>
      <c r="T41" s="68"/>
      <c r="U41" s="68"/>
      <c r="V41" s="68"/>
      <c r="W41" s="68" t="s">
        <v>93</v>
      </c>
      <c r="X41" s="68"/>
      <c r="Y41" s="68"/>
      <c r="Z41" s="68"/>
    </row>
    <row r="42" spans="1:26" s="59" customFormat="1" ht="12" customHeight="1">
      <c r="A42" s="60" t="s">
        <v>86</v>
      </c>
      <c r="B42" s="61" t="s">
        <v>158</v>
      </c>
      <c r="C42" s="60" t="s">
        <v>159</v>
      </c>
      <c r="D42" s="75">
        <f t="shared" si="6"/>
        <v>180165</v>
      </c>
      <c r="E42" s="75">
        <f t="shared" si="7"/>
        <v>234</v>
      </c>
      <c r="F42" s="95">
        <f t="shared" si="0"/>
        <v>0.12988094246940304</v>
      </c>
      <c r="G42" s="75">
        <v>234</v>
      </c>
      <c r="H42" s="75">
        <v>0</v>
      </c>
      <c r="I42" s="75">
        <f t="shared" si="8"/>
        <v>179931</v>
      </c>
      <c r="J42" s="95">
        <f t="shared" si="1"/>
        <v>99.87011905753059</v>
      </c>
      <c r="K42" s="75">
        <v>179677</v>
      </c>
      <c r="L42" s="95">
        <f t="shared" si="2"/>
        <v>99.72913717980741</v>
      </c>
      <c r="M42" s="75">
        <v>0</v>
      </c>
      <c r="N42" s="95">
        <f t="shared" si="3"/>
        <v>0</v>
      </c>
      <c r="O42" s="75">
        <v>254</v>
      </c>
      <c r="P42" s="75">
        <v>0</v>
      </c>
      <c r="Q42" s="95">
        <f t="shared" si="4"/>
        <v>0.14098187772319817</v>
      </c>
      <c r="R42" s="75">
        <v>4053</v>
      </c>
      <c r="S42" s="68"/>
      <c r="T42" s="68" t="s">
        <v>93</v>
      </c>
      <c r="U42" s="68"/>
      <c r="V42" s="68"/>
      <c r="W42" s="68" t="s">
        <v>93</v>
      </c>
      <c r="X42" s="68"/>
      <c r="Y42" s="68"/>
      <c r="Z42" s="68"/>
    </row>
    <row r="43" spans="1:26" s="59" customFormat="1" ht="12" customHeight="1">
      <c r="A43" s="60" t="s">
        <v>86</v>
      </c>
      <c r="B43" s="61" t="s">
        <v>160</v>
      </c>
      <c r="C43" s="60" t="s">
        <v>161</v>
      </c>
      <c r="D43" s="75">
        <f t="shared" si="6"/>
        <v>176023</v>
      </c>
      <c r="E43" s="75">
        <f t="shared" si="7"/>
        <v>8414</v>
      </c>
      <c r="F43" s="95">
        <f t="shared" si="0"/>
        <v>4.780057151622231</v>
      </c>
      <c r="G43" s="75">
        <v>8414</v>
      </c>
      <c r="H43" s="75">
        <v>0</v>
      </c>
      <c r="I43" s="75">
        <f t="shared" si="8"/>
        <v>167609</v>
      </c>
      <c r="J43" s="95">
        <f t="shared" si="1"/>
        <v>95.21994284837777</v>
      </c>
      <c r="K43" s="75">
        <v>163068</v>
      </c>
      <c r="L43" s="95">
        <f t="shared" si="2"/>
        <v>92.6401663418985</v>
      </c>
      <c r="M43" s="75">
        <v>0</v>
      </c>
      <c r="N43" s="95">
        <f t="shared" si="3"/>
        <v>0</v>
      </c>
      <c r="O43" s="75">
        <v>4541</v>
      </c>
      <c r="P43" s="75">
        <v>412</v>
      </c>
      <c r="Q43" s="95">
        <f t="shared" si="4"/>
        <v>2.579776506479267</v>
      </c>
      <c r="R43" s="75">
        <v>2498</v>
      </c>
      <c r="S43" s="68"/>
      <c r="T43" s="68" t="s">
        <v>93</v>
      </c>
      <c r="U43" s="68"/>
      <c r="V43" s="68"/>
      <c r="W43" s="68" t="s">
        <v>93</v>
      </c>
      <c r="X43" s="68"/>
      <c r="Y43" s="68"/>
      <c r="Z43" s="68"/>
    </row>
    <row r="44" spans="1:26" s="59" customFormat="1" ht="12" customHeight="1">
      <c r="A44" s="60" t="s">
        <v>86</v>
      </c>
      <c r="B44" s="61" t="s">
        <v>162</v>
      </c>
      <c r="C44" s="60" t="s">
        <v>163</v>
      </c>
      <c r="D44" s="75">
        <f t="shared" si="6"/>
        <v>151071</v>
      </c>
      <c r="E44" s="75">
        <f t="shared" si="7"/>
        <v>281</v>
      </c>
      <c r="F44" s="95">
        <f t="shared" si="0"/>
        <v>0.18600525580687227</v>
      </c>
      <c r="G44" s="75">
        <v>281</v>
      </c>
      <c r="H44" s="75">
        <v>0</v>
      </c>
      <c r="I44" s="75">
        <f t="shared" si="8"/>
        <v>150790</v>
      </c>
      <c r="J44" s="95">
        <f t="shared" si="1"/>
        <v>99.81399474419312</v>
      </c>
      <c r="K44" s="75">
        <v>149409</v>
      </c>
      <c r="L44" s="95">
        <f t="shared" si="2"/>
        <v>98.89985503504974</v>
      </c>
      <c r="M44" s="75">
        <v>0</v>
      </c>
      <c r="N44" s="95">
        <f t="shared" si="3"/>
        <v>0</v>
      </c>
      <c r="O44" s="75">
        <v>1381</v>
      </c>
      <c r="P44" s="75">
        <v>1381</v>
      </c>
      <c r="Q44" s="95">
        <f t="shared" si="4"/>
        <v>0.9141397091433828</v>
      </c>
      <c r="R44" s="75">
        <v>2362</v>
      </c>
      <c r="S44" s="68" t="s">
        <v>93</v>
      </c>
      <c r="T44" s="68"/>
      <c r="U44" s="68"/>
      <c r="V44" s="68"/>
      <c r="W44" s="68" t="s">
        <v>93</v>
      </c>
      <c r="X44" s="68"/>
      <c r="Y44" s="68"/>
      <c r="Z44" s="68"/>
    </row>
    <row r="45" spans="1:26" s="59" customFormat="1" ht="12" customHeight="1">
      <c r="A45" s="60" t="s">
        <v>86</v>
      </c>
      <c r="B45" s="61" t="s">
        <v>164</v>
      </c>
      <c r="C45" s="60" t="s">
        <v>165</v>
      </c>
      <c r="D45" s="75">
        <f t="shared" si="6"/>
        <v>115363</v>
      </c>
      <c r="E45" s="75">
        <f t="shared" si="7"/>
        <v>250</v>
      </c>
      <c r="F45" s="95">
        <f t="shared" si="0"/>
        <v>0.2167072631606321</v>
      </c>
      <c r="G45" s="75">
        <v>250</v>
      </c>
      <c r="H45" s="75">
        <v>0</v>
      </c>
      <c r="I45" s="75">
        <f t="shared" si="8"/>
        <v>115113</v>
      </c>
      <c r="J45" s="95">
        <f t="shared" si="1"/>
        <v>99.78329273683937</v>
      </c>
      <c r="K45" s="75">
        <v>114471</v>
      </c>
      <c r="L45" s="95">
        <f t="shared" si="2"/>
        <v>99.22678848504286</v>
      </c>
      <c r="M45" s="75">
        <v>0</v>
      </c>
      <c r="N45" s="95">
        <f t="shared" si="3"/>
        <v>0</v>
      </c>
      <c r="O45" s="75">
        <v>642</v>
      </c>
      <c r="P45" s="75">
        <v>5</v>
      </c>
      <c r="Q45" s="95">
        <f t="shared" si="4"/>
        <v>0.5565042517965032</v>
      </c>
      <c r="R45" s="75">
        <v>1713</v>
      </c>
      <c r="S45" s="68"/>
      <c r="T45" s="68" t="s">
        <v>93</v>
      </c>
      <c r="U45" s="68"/>
      <c r="V45" s="68"/>
      <c r="W45" s="68" t="s">
        <v>93</v>
      </c>
      <c r="X45" s="68"/>
      <c r="Y45" s="68"/>
      <c r="Z45" s="68"/>
    </row>
    <row r="46" spans="1:26" s="59" customFormat="1" ht="12" customHeight="1">
      <c r="A46" s="60" t="s">
        <v>86</v>
      </c>
      <c r="B46" s="61" t="s">
        <v>166</v>
      </c>
      <c r="C46" s="60" t="s">
        <v>167</v>
      </c>
      <c r="D46" s="75">
        <f t="shared" si="6"/>
        <v>73182</v>
      </c>
      <c r="E46" s="75">
        <f t="shared" si="7"/>
        <v>105</v>
      </c>
      <c r="F46" s="95">
        <f t="shared" si="0"/>
        <v>0.14347790440272198</v>
      </c>
      <c r="G46" s="75">
        <v>105</v>
      </c>
      <c r="H46" s="75">
        <v>0</v>
      </c>
      <c r="I46" s="75">
        <f t="shared" si="8"/>
        <v>73077</v>
      </c>
      <c r="J46" s="95">
        <f t="shared" si="1"/>
        <v>99.85652209559728</v>
      </c>
      <c r="K46" s="75">
        <v>72021</v>
      </c>
      <c r="L46" s="95">
        <f t="shared" si="2"/>
        <v>98.41354431417561</v>
      </c>
      <c r="M46" s="75">
        <v>0</v>
      </c>
      <c r="N46" s="95">
        <f t="shared" si="3"/>
        <v>0</v>
      </c>
      <c r="O46" s="75">
        <v>1056</v>
      </c>
      <c r="P46" s="75">
        <v>0</v>
      </c>
      <c r="Q46" s="95">
        <f t="shared" si="4"/>
        <v>1.442977781421661</v>
      </c>
      <c r="R46" s="75">
        <v>1424</v>
      </c>
      <c r="S46" s="68" t="s">
        <v>93</v>
      </c>
      <c r="T46" s="68"/>
      <c r="U46" s="68"/>
      <c r="V46" s="68"/>
      <c r="W46" s="68"/>
      <c r="X46" s="68"/>
      <c r="Y46" s="68"/>
      <c r="Z46" s="68" t="s">
        <v>93</v>
      </c>
    </row>
    <row r="47" spans="1:26" s="59" customFormat="1" ht="12" customHeight="1">
      <c r="A47" s="60" t="s">
        <v>86</v>
      </c>
      <c r="B47" s="61" t="s">
        <v>168</v>
      </c>
      <c r="C47" s="60" t="s">
        <v>169</v>
      </c>
      <c r="D47" s="75">
        <f t="shared" si="6"/>
        <v>57233</v>
      </c>
      <c r="E47" s="75">
        <f t="shared" si="7"/>
        <v>132</v>
      </c>
      <c r="F47" s="95">
        <f t="shared" si="0"/>
        <v>0.23063617143955412</v>
      </c>
      <c r="G47" s="75">
        <v>132</v>
      </c>
      <c r="H47" s="75">
        <v>0</v>
      </c>
      <c r="I47" s="75">
        <f t="shared" si="8"/>
        <v>57101</v>
      </c>
      <c r="J47" s="95">
        <f t="shared" si="1"/>
        <v>99.76936382856044</v>
      </c>
      <c r="K47" s="75">
        <v>57032</v>
      </c>
      <c r="L47" s="95">
        <f t="shared" si="2"/>
        <v>99.64880401167159</v>
      </c>
      <c r="M47" s="75">
        <v>0</v>
      </c>
      <c r="N47" s="95">
        <f t="shared" si="3"/>
        <v>0</v>
      </c>
      <c r="O47" s="75">
        <v>69</v>
      </c>
      <c r="P47" s="75">
        <v>0</v>
      </c>
      <c r="Q47" s="95">
        <f t="shared" si="4"/>
        <v>0.12055981688885782</v>
      </c>
      <c r="R47" s="75">
        <v>2460</v>
      </c>
      <c r="S47" s="68" t="s">
        <v>93</v>
      </c>
      <c r="T47" s="68"/>
      <c r="U47" s="68"/>
      <c r="V47" s="68"/>
      <c r="W47" s="68"/>
      <c r="X47" s="68"/>
      <c r="Y47" s="68"/>
      <c r="Z47" s="68" t="s">
        <v>93</v>
      </c>
    </row>
    <row r="48" spans="1:26" s="59" customFormat="1" ht="12" customHeight="1">
      <c r="A48" s="60" t="s">
        <v>86</v>
      </c>
      <c r="B48" s="61" t="s">
        <v>170</v>
      </c>
      <c r="C48" s="60" t="s">
        <v>171</v>
      </c>
      <c r="D48" s="75">
        <f t="shared" si="6"/>
        <v>75947</v>
      </c>
      <c r="E48" s="75">
        <f t="shared" si="7"/>
        <v>0</v>
      </c>
      <c r="F48" s="95">
        <f t="shared" si="0"/>
        <v>0</v>
      </c>
      <c r="G48" s="75">
        <v>0</v>
      </c>
      <c r="H48" s="75">
        <v>0</v>
      </c>
      <c r="I48" s="75">
        <f t="shared" si="8"/>
        <v>75947</v>
      </c>
      <c r="J48" s="95">
        <f t="shared" si="1"/>
        <v>100</v>
      </c>
      <c r="K48" s="75">
        <v>75947</v>
      </c>
      <c r="L48" s="95">
        <f t="shared" si="2"/>
        <v>100</v>
      </c>
      <c r="M48" s="75">
        <v>0</v>
      </c>
      <c r="N48" s="95">
        <f t="shared" si="3"/>
        <v>0</v>
      </c>
      <c r="O48" s="75">
        <v>0</v>
      </c>
      <c r="P48" s="75">
        <v>0</v>
      </c>
      <c r="Q48" s="95">
        <f t="shared" si="4"/>
        <v>0</v>
      </c>
      <c r="R48" s="75">
        <v>955</v>
      </c>
      <c r="S48" s="68"/>
      <c r="T48" s="68"/>
      <c r="U48" s="68"/>
      <c r="V48" s="68" t="s">
        <v>93</v>
      </c>
      <c r="W48" s="68"/>
      <c r="X48" s="68"/>
      <c r="Y48" s="68"/>
      <c r="Z48" s="68" t="s">
        <v>93</v>
      </c>
    </row>
    <row r="49" spans="1:26" s="59" customFormat="1" ht="12" customHeight="1">
      <c r="A49" s="60" t="s">
        <v>86</v>
      </c>
      <c r="B49" s="61" t="s">
        <v>172</v>
      </c>
      <c r="C49" s="60" t="s">
        <v>448</v>
      </c>
      <c r="D49" s="75">
        <f t="shared" si="6"/>
        <v>83410</v>
      </c>
      <c r="E49" s="75">
        <f t="shared" si="7"/>
        <v>198</v>
      </c>
      <c r="F49" s="95">
        <f t="shared" si="0"/>
        <v>0.23738160891979382</v>
      </c>
      <c r="G49" s="75">
        <v>198</v>
      </c>
      <c r="H49" s="75">
        <v>0</v>
      </c>
      <c r="I49" s="75">
        <f t="shared" si="8"/>
        <v>83212</v>
      </c>
      <c r="J49" s="95">
        <f t="shared" si="1"/>
        <v>99.76261839108021</v>
      </c>
      <c r="K49" s="75">
        <v>82007</v>
      </c>
      <c r="L49" s="95">
        <f t="shared" si="2"/>
        <v>98.31794748831075</v>
      </c>
      <c r="M49" s="75">
        <v>0</v>
      </c>
      <c r="N49" s="95">
        <f t="shared" si="3"/>
        <v>0</v>
      </c>
      <c r="O49" s="75">
        <v>1205</v>
      </c>
      <c r="P49" s="75">
        <v>11</v>
      </c>
      <c r="Q49" s="95">
        <f t="shared" si="4"/>
        <v>1.444670902769452</v>
      </c>
      <c r="R49" s="75">
        <v>1005</v>
      </c>
      <c r="S49" s="68"/>
      <c r="T49" s="68" t="s">
        <v>93</v>
      </c>
      <c r="U49" s="68"/>
      <c r="V49" s="68"/>
      <c r="W49" s="68" t="s">
        <v>93</v>
      </c>
      <c r="X49" s="68"/>
      <c r="Y49" s="68"/>
      <c r="Z49" s="68"/>
    </row>
    <row r="50" spans="1:26" s="59" customFormat="1" ht="12" customHeight="1">
      <c r="A50" s="60" t="s">
        <v>86</v>
      </c>
      <c r="B50" s="61" t="s">
        <v>173</v>
      </c>
      <c r="C50" s="60" t="s">
        <v>174</v>
      </c>
      <c r="D50" s="75">
        <f t="shared" si="6"/>
        <v>73204</v>
      </c>
      <c r="E50" s="75">
        <f t="shared" si="7"/>
        <v>70</v>
      </c>
      <c r="F50" s="95">
        <f t="shared" si="0"/>
        <v>0.09562318998961805</v>
      </c>
      <c r="G50" s="75">
        <v>70</v>
      </c>
      <c r="H50" s="75">
        <v>0</v>
      </c>
      <c r="I50" s="75">
        <f t="shared" si="8"/>
        <v>73134</v>
      </c>
      <c r="J50" s="95">
        <f t="shared" si="1"/>
        <v>99.90437681001039</v>
      </c>
      <c r="K50" s="75">
        <v>72562</v>
      </c>
      <c r="L50" s="95">
        <f t="shared" si="2"/>
        <v>99.12299874323807</v>
      </c>
      <c r="M50" s="75">
        <v>0</v>
      </c>
      <c r="N50" s="95">
        <f t="shared" si="3"/>
        <v>0</v>
      </c>
      <c r="O50" s="75">
        <v>572</v>
      </c>
      <c r="P50" s="75">
        <v>0</v>
      </c>
      <c r="Q50" s="95">
        <f t="shared" si="4"/>
        <v>0.7813780667723076</v>
      </c>
      <c r="R50" s="75">
        <v>1027</v>
      </c>
      <c r="S50" s="68"/>
      <c r="T50" s="68" t="s">
        <v>93</v>
      </c>
      <c r="U50" s="68"/>
      <c r="V50" s="68"/>
      <c r="W50" s="68" t="s">
        <v>93</v>
      </c>
      <c r="X50" s="68"/>
      <c r="Y50" s="68"/>
      <c r="Z50" s="68"/>
    </row>
    <row r="51" spans="1:26" s="59" customFormat="1" ht="12" customHeight="1">
      <c r="A51" s="60" t="s">
        <v>86</v>
      </c>
      <c r="B51" s="61" t="s">
        <v>175</v>
      </c>
      <c r="C51" s="60" t="s">
        <v>176</v>
      </c>
      <c r="D51" s="75">
        <f t="shared" si="6"/>
        <v>114413</v>
      </c>
      <c r="E51" s="75">
        <f t="shared" si="7"/>
        <v>195</v>
      </c>
      <c r="F51" s="95">
        <f t="shared" si="0"/>
        <v>0.1704351778207022</v>
      </c>
      <c r="G51" s="75">
        <v>195</v>
      </c>
      <c r="H51" s="75">
        <v>0</v>
      </c>
      <c r="I51" s="75">
        <f t="shared" si="8"/>
        <v>114218</v>
      </c>
      <c r="J51" s="95">
        <f t="shared" si="1"/>
        <v>99.8295648221793</v>
      </c>
      <c r="K51" s="75">
        <v>114218</v>
      </c>
      <c r="L51" s="95">
        <f t="shared" si="2"/>
        <v>99.8295648221793</v>
      </c>
      <c r="M51" s="75">
        <v>0</v>
      </c>
      <c r="N51" s="95">
        <f t="shared" si="3"/>
        <v>0</v>
      </c>
      <c r="O51" s="75">
        <v>0</v>
      </c>
      <c r="P51" s="75">
        <v>0</v>
      </c>
      <c r="Q51" s="95">
        <f t="shared" si="4"/>
        <v>0</v>
      </c>
      <c r="R51" s="75">
        <v>1704</v>
      </c>
      <c r="S51" s="68"/>
      <c r="T51" s="68" t="s">
        <v>93</v>
      </c>
      <c r="U51" s="68"/>
      <c r="V51" s="68"/>
      <c r="W51" s="68" t="s">
        <v>93</v>
      </c>
      <c r="X51" s="68"/>
      <c r="Y51" s="68"/>
      <c r="Z51" s="68"/>
    </row>
    <row r="52" spans="1:26" s="59" customFormat="1" ht="12" customHeight="1">
      <c r="A52" s="60" t="s">
        <v>86</v>
      </c>
      <c r="B52" s="61" t="s">
        <v>177</v>
      </c>
      <c r="C52" s="60" t="s">
        <v>178</v>
      </c>
      <c r="D52" s="75">
        <f t="shared" si="6"/>
        <v>70729</v>
      </c>
      <c r="E52" s="75">
        <f t="shared" si="7"/>
        <v>455</v>
      </c>
      <c r="F52" s="95">
        <f t="shared" si="0"/>
        <v>0.6433004849495964</v>
      </c>
      <c r="G52" s="75">
        <v>455</v>
      </c>
      <c r="H52" s="75">
        <v>0</v>
      </c>
      <c r="I52" s="75">
        <f t="shared" si="8"/>
        <v>70274</v>
      </c>
      <c r="J52" s="95">
        <f t="shared" si="1"/>
        <v>99.35669951505041</v>
      </c>
      <c r="K52" s="75">
        <v>69832</v>
      </c>
      <c r="L52" s="95">
        <f t="shared" si="2"/>
        <v>98.73177904395651</v>
      </c>
      <c r="M52" s="75">
        <v>0</v>
      </c>
      <c r="N52" s="95">
        <f t="shared" si="3"/>
        <v>0</v>
      </c>
      <c r="O52" s="75">
        <v>442</v>
      </c>
      <c r="P52" s="75">
        <v>0</v>
      </c>
      <c r="Q52" s="95">
        <f t="shared" si="4"/>
        <v>0.6249204710938936</v>
      </c>
      <c r="R52" s="75">
        <v>1173</v>
      </c>
      <c r="S52" s="68"/>
      <c r="T52" s="68" t="s">
        <v>93</v>
      </c>
      <c r="U52" s="68"/>
      <c r="V52" s="68"/>
      <c r="W52" s="68"/>
      <c r="X52" s="68"/>
      <c r="Y52" s="68"/>
      <c r="Z52" s="68" t="s">
        <v>93</v>
      </c>
    </row>
    <row r="53" spans="1:26" s="59" customFormat="1" ht="12" customHeight="1">
      <c r="A53" s="60" t="s">
        <v>86</v>
      </c>
      <c r="B53" s="61" t="s">
        <v>179</v>
      </c>
      <c r="C53" s="60" t="s">
        <v>180</v>
      </c>
      <c r="D53" s="75">
        <f t="shared" si="6"/>
        <v>144384</v>
      </c>
      <c r="E53" s="75">
        <f t="shared" si="7"/>
        <v>136</v>
      </c>
      <c r="F53" s="95">
        <f t="shared" si="0"/>
        <v>0.09419326241134751</v>
      </c>
      <c r="G53" s="75">
        <v>136</v>
      </c>
      <c r="H53" s="75">
        <v>0</v>
      </c>
      <c r="I53" s="75">
        <f t="shared" si="8"/>
        <v>144248</v>
      </c>
      <c r="J53" s="95">
        <f t="shared" si="1"/>
        <v>99.90580673758865</v>
      </c>
      <c r="K53" s="75">
        <v>144049</v>
      </c>
      <c r="L53" s="95">
        <f t="shared" si="2"/>
        <v>99.76797983156028</v>
      </c>
      <c r="M53" s="75">
        <v>0</v>
      </c>
      <c r="N53" s="95">
        <f t="shared" si="3"/>
        <v>0</v>
      </c>
      <c r="O53" s="75">
        <v>199</v>
      </c>
      <c r="P53" s="75">
        <v>20</v>
      </c>
      <c r="Q53" s="95">
        <f t="shared" si="4"/>
        <v>0.13782690602836878</v>
      </c>
      <c r="R53" s="75">
        <v>2253</v>
      </c>
      <c r="S53" s="68" t="s">
        <v>93</v>
      </c>
      <c r="T53" s="68"/>
      <c r="U53" s="68"/>
      <c r="V53" s="68"/>
      <c r="W53" s="68" t="s">
        <v>93</v>
      </c>
      <c r="X53" s="68"/>
      <c r="Y53" s="68"/>
      <c r="Z53" s="68"/>
    </row>
    <row r="54" spans="1:26" s="59" customFormat="1" ht="12" customHeight="1">
      <c r="A54" s="60" t="s">
        <v>86</v>
      </c>
      <c r="B54" s="61" t="s">
        <v>181</v>
      </c>
      <c r="C54" s="60" t="s">
        <v>182</v>
      </c>
      <c r="D54" s="75">
        <f t="shared" si="6"/>
        <v>84123</v>
      </c>
      <c r="E54" s="75">
        <f t="shared" si="7"/>
        <v>635</v>
      </c>
      <c r="F54" s="95">
        <f t="shared" si="0"/>
        <v>0.7548470691725212</v>
      </c>
      <c r="G54" s="75">
        <v>635</v>
      </c>
      <c r="H54" s="75">
        <v>0</v>
      </c>
      <c r="I54" s="75">
        <f t="shared" si="8"/>
        <v>83488</v>
      </c>
      <c r="J54" s="95">
        <f t="shared" si="1"/>
        <v>99.24515293082747</v>
      </c>
      <c r="K54" s="75">
        <v>81867</v>
      </c>
      <c r="L54" s="95">
        <f t="shared" si="2"/>
        <v>97.31821261723904</v>
      </c>
      <c r="M54" s="75">
        <v>0</v>
      </c>
      <c r="N54" s="95">
        <f t="shared" si="3"/>
        <v>0</v>
      </c>
      <c r="O54" s="75">
        <v>1621</v>
      </c>
      <c r="P54" s="75">
        <v>286</v>
      </c>
      <c r="Q54" s="95">
        <f t="shared" si="4"/>
        <v>1.926940313588436</v>
      </c>
      <c r="R54" s="75">
        <v>1089</v>
      </c>
      <c r="S54" s="68" t="s">
        <v>93</v>
      </c>
      <c r="T54" s="68"/>
      <c r="U54" s="68"/>
      <c r="V54" s="68"/>
      <c r="W54" s="68" t="s">
        <v>93</v>
      </c>
      <c r="X54" s="68"/>
      <c r="Y54" s="68"/>
      <c r="Z54" s="68"/>
    </row>
    <row r="55" spans="1:26" s="59" customFormat="1" ht="12" customHeight="1">
      <c r="A55" s="60" t="s">
        <v>86</v>
      </c>
      <c r="B55" s="61" t="s">
        <v>183</v>
      </c>
      <c r="C55" s="60" t="s">
        <v>184</v>
      </c>
      <c r="D55" s="75">
        <f t="shared" si="6"/>
        <v>56113</v>
      </c>
      <c r="E55" s="75">
        <f t="shared" si="7"/>
        <v>28</v>
      </c>
      <c r="F55" s="95">
        <f t="shared" si="0"/>
        <v>0.049899310320246644</v>
      </c>
      <c r="G55" s="75">
        <v>28</v>
      </c>
      <c r="H55" s="75">
        <v>0</v>
      </c>
      <c r="I55" s="75">
        <f t="shared" si="8"/>
        <v>56085</v>
      </c>
      <c r="J55" s="95">
        <f t="shared" si="1"/>
        <v>99.95010068967976</v>
      </c>
      <c r="K55" s="75">
        <v>56066</v>
      </c>
      <c r="L55" s="95">
        <f t="shared" si="2"/>
        <v>99.91624044339102</v>
      </c>
      <c r="M55" s="75">
        <v>0</v>
      </c>
      <c r="N55" s="95">
        <f t="shared" si="3"/>
        <v>0</v>
      </c>
      <c r="O55" s="75">
        <v>19</v>
      </c>
      <c r="P55" s="75">
        <v>0</v>
      </c>
      <c r="Q55" s="95">
        <f t="shared" si="4"/>
        <v>0.03386024628873879</v>
      </c>
      <c r="R55" s="75">
        <v>1476</v>
      </c>
      <c r="S55" s="68" t="s">
        <v>93</v>
      </c>
      <c r="T55" s="68"/>
      <c r="U55" s="68"/>
      <c r="V55" s="68"/>
      <c r="W55" s="68" t="s">
        <v>93</v>
      </c>
      <c r="X55" s="68"/>
      <c r="Y55" s="68"/>
      <c r="Z55" s="68"/>
    </row>
    <row r="56" spans="1:26" s="59" customFormat="1" ht="12" customHeight="1">
      <c r="A56" s="60" t="s">
        <v>86</v>
      </c>
      <c r="B56" s="61" t="s">
        <v>185</v>
      </c>
      <c r="C56" s="60" t="s">
        <v>186</v>
      </c>
      <c r="D56" s="75">
        <f t="shared" si="6"/>
        <v>81317</v>
      </c>
      <c r="E56" s="75">
        <f t="shared" si="7"/>
        <v>1711</v>
      </c>
      <c r="F56" s="95">
        <f t="shared" si="0"/>
        <v>2.1041110714856672</v>
      </c>
      <c r="G56" s="75">
        <v>1697</v>
      </c>
      <c r="H56" s="75">
        <v>14</v>
      </c>
      <c r="I56" s="75">
        <f t="shared" si="8"/>
        <v>79606</v>
      </c>
      <c r="J56" s="95">
        <f t="shared" si="1"/>
        <v>97.89588892851432</v>
      </c>
      <c r="K56" s="75">
        <v>72487</v>
      </c>
      <c r="L56" s="95">
        <f t="shared" si="2"/>
        <v>89.14126197474083</v>
      </c>
      <c r="M56" s="75">
        <v>0</v>
      </c>
      <c r="N56" s="95">
        <f t="shared" si="3"/>
        <v>0</v>
      </c>
      <c r="O56" s="75">
        <v>7119</v>
      </c>
      <c r="P56" s="75">
        <v>2557</v>
      </c>
      <c r="Q56" s="95">
        <f t="shared" si="4"/>
        <v>8.754626953773503</v>
      </c>
      <c r="R56" s="75">
        <v>649</v>
      </c>
      <c r="S56" s="68" t="s">
        <v>93</v>
      </c>
      <c r="T56" s="68"/>
      <c r="U56" s="68"/>
      <c r="V56" s="68"/>
      <c r="W56" s="68" t="s">
        <v>93</v>
      </c>
      <c r="X56" s="68"/>
      <c r="Y56" s="68"/>
      <c r="Z56" s="68"/>
    </row>
    <row r="57" spans="1:26" s="59" customFormat="1" ht="12" customHeight="1">
      <c r="A57" s="60" t="s">
        <v>86</v>
      </c>
      <c r="B57" s="61" t="s">
        <v>187</v>
      </c>
      <c r="C57" s="60" t="s">
        <v>188</v>
      </c>
      <c r="D57" s="75">
        <f t="shared" si="6"/>
        <v>194744</v>
      </c>
      <c r="E57" s="75">
        <f t="shared" si="7"/>
        <v>263</v>
      </c>
      <c r="F57" s="95">
        <f t="shared" si="0"/>
        <v>0.1350490900874995</v>
      </c>
      <c r="G57" s="75">
        <v>263</v>
      </c>
      <c r="H57" s="75">
        <v>0</v>
      </c>
      <c r="I57" s="75">
        <f t="shared" si="8"/>
        <v>194481</v>
      </c>
      <c r="J57" s="95">
        <f t="shared" si="1"/>
        <v>99.8649509099125</v>
      </c>
      <c r="K57" s="75">
        <v>188103</v>
      </c>
      <c r="L57" s="95">
        <f t="shared" si="2"/>
        <v>96.58988210163086</v>
      </c>
      <c r="M57" s="75">
        <v>0</v>
      </c>
      <c r="N57" s="95">
        <f t="shared" si="3"/>
        <v>0</v>
      </c>
      <c r="O57" s="75">
        <v>6378</v>
      </c>
      <c r="P57" s="75">
        <v>0</v>
      </c>
      <c r="Q57" s="95">
        <f t="shared" si="4"/>
        <v>3.2750688082816413</v>
      </c>
      <c r="R57" s="75">
        <v>3229</v>
      </c>
      <c r="S57" s="68" t="s">
        <v>93</v>
      </c>
      <c r="T57" s="68"/>
      <c r="U57" s="68"/>
      <c r="V57" s="68"/>
      <c r="W57" s="68" t="s">
        <v>93</v>
      </c>
      <c r="X57" s="68"/>
      <c r="Y57" s="68"/>
      <c r="Z57" s="68"/>
    </row>
    <row r="58" spans="1:26" s="59" customFormat="1" ht="12" customHeight="1">
      <c r="A58" s="60" t="s">
        <v>86</v>
      </c>
      <c r="B58" s="61" t="s">
        <v>189</v>
      </c>
      <c r="C58" s="60" t="s">
        <v>190</v>
      </c>
      <c r="D58" s="75">
        <f t="shared" si="6"/>
        <v>33536</v>
      </c>
      <c r="E58" s="75">
        <f t="shared" si="7"/>
        <v>419</v>
      </c>
      <c r="F58" s="95">
        <f t="shared" si="0"/>
        <v>1.2494036259541985</v>
      </c>
      <c r="G58" s="75">
        <v>419</v>
      </c>
      <c r="H58" s="75">
        <v>0</v>
      </c>
      <c r="I58" s="75">
        <f t="shared" si="8"/>
        <v>33117</v>
      </c>
      <c r="J58" s="95">
        <f t="shared" si="1"/>
        <v>98.75059637404581</v>
      </c>
      <c r="K58" s="75">
        <v>31353</v>
      </c>
      <c r="L58" s="95">
        <f t="shared" si="2"/>
        <v>93.49057729007633</v>
      </c>
      <c r="M58" s="75">
        <v>0</v>
      </c>
      <c r="N58" s="95">
        <f t="shared" si="3"/>
        <v>0</v>
      </c>
      <c r="O58" s="75">
        <v>1764</v>
      </c>
      <c r="P58" s="75">
        <v>678</v>
      </c>
      <c r="Q58" s="95">
        <f t="shared" si="4"/>
        <v>5.260019083969466</v>
      </c>
      <c r="R58" s="75">
        <v>563</v>
      </c>
      <c r="S58" s="68"/>
      <c r="T58" s="68" t="s">
        <v>93</v>
      </c>
      <c r="U58" s="68"/>
      <c r="V58" s="68"/>
      <c r="W58" s="68"/>
      <c r="X58" s="68"/>
      <c r="Y58" s="68"/>
      <c r="Z58" s="68" t="s">
        <v>93</v>
      </c>
    </row>
    <row r="59" spans="1:26" s="59" customFormat="1" ht="12" customHeight="1">
      <c r="A59" s="60" t="s">
        <v>86</v>
      </c>
      <c r="B59" s="61" t="s">
        <v>191</v>
      </c>
      <c r="C59" s="60" t="s">
        <v>192</v>
      </c>
      <c r="D59" s="75">
        <f t="shared" si="6"/>
        <v>16589</v>
      </c>
      <c r="E59" s="75">
        <f t="shared" si="7"/>
        <v>159</v>
      </c>
      <c r="F59" s="95">
        <f t="shared" si="0"/>
        <v>0.9584664536741214</v>
      </c>
      <c r="G59" s="75">
        <v>158</v>
      </c>
      <c r="H59" s="75">
        <v>1</v>
      </c>
      <c r="I59" s="75">
        <f t="shared" si="8"/>
        <v>16430</v>
      </c>
      <c r="J59" s="95">
        <f t="shared" si="1"/>
        <v>99.04153354632588</v>
      </c>
      <c r="K59" s="75">
        <v>15884</v>
      </c>
      <c r="L59" s="95">
        <f t="shared" si="2"/>
        <v>95.75019591295437</v>
      </c>
      <c r="M59" s="75">
        <v>0</v>
      </c>
      <c r="N59" s="95">
        <f t="shared" si="3"/>
        <v>0</v>
      </c>
      <c r="O59" s="75">
        <v>546</v>
      </c>
      <c r="P59" s="75">
        <v>137</v>
      </c>
      <c r="Q59" s="95">
        <f t="shared" si="4"/>
        <v>3.291337633371511</v>
      </c>
      <c r="R59" s="75">
        <v>80</v>
      </c>
      <c r="S59" s="68" t="s">
        <v>93</v>
      </c>
      <c r="T59" s="68"/>
      <c r="U59" s="68"/>
      <c r="V59" s="68"/>
      <c r="W59" s="68" t="s">
        <v>93</v>
      </c>
      <c r="X59" s="68"/>
      <c r="Y59" s="68"/>
      <c r="Z59" s="68"/>
    </row>
    <row r="60" spans="1:26" s="59" customFormat="1" ht="12" customHeight="1">
      <c r="A60" s="60" t="s">
        <v>86</v>
      </c>
      <c r="B60" s="61" t="s">
        <v>193</v>
      </c>
      <c r="C60" s="60" t="s">
        <v>194</v>
      </c>
      <c r="D60" s="75">
        <f t="shared" si="6"/>
        <v>2631</v>
      </c>
      <c r="E60" s="75">
        <f t="shared" si="7"/>
        <v>500</v>
      </c>
      <c r="F60" s="95">
        <f t="shared" si="0"/>
        <v>19.00418091980236</v>
      </c>
      <c r="G60" s="75">
        <v>437</v>
      </c>
      <c r="H60" s="75">
        <v>63</v>
      </c>
      <c r="I60" s="75">
        <f t="shared" si="8"/>
        <v>2131</v>
      </c>
      <c r="J60" s="95">
        <f t="shared" si="1"/>
        <v>80.99581908019763</v>
      </c>
      <c r="K60" s="75">
        <v>1280</v>
      </c>
      <c r="L60" s="95">
        <f t="shared" si="2"/>
        <v>48.65070315469403</v>
      </c>
      <c r="M60" s="75">
        <v>0</v>
      </c>
      <c r="N60" s="95">
        <f t="shared" si="3"/>
        <v>0</v>
      </c>
      <c r="O60" s="75">
        <v>851</v>
      </c>
      <c r="P60" s="75">
        <v>0</v>
      </c>
      <c r="Q60" s="95">
        <f t="shared" si="4"/>
        <v>32.345115925503606</v>
      </c>
      <c r="R60" s="75">
        <v>12</v>
      </c>
      <c r="S60" s="68"/>
      <c r="T60" s="68" t="s">
        <v>93</v>
      </c>
      <c r="U60" s="68"/>
      <c r="V60" s="68"/>
      <c r="W60" s="68"/>
      <c r="X60" s="68" t="s">
        <v>93</v>
      </c>
      <c r="Y60" s="68"/>
      <c r="Z60" s="68"/>
    </row>
    <row r="61" spans="1:26" s="59" customFormat="1" ht="12" customHeight="1">
      <c r="A61" s="60" t="s">
        <v>86</v>
      </c>
      <c r="B61" s="61" t="s">
        <v>195</v>
      </c>
      <c r="C61" s="60" t="s">
        <v>196</v>
      </c>
      <c r="D61" s="75">
        <f t="shared" si="6"/>
        <v>6064</v>
      </c>
      <c r="E61" s="75">
        <f t="shared" si="7"/>
        <v>1545</v>
      </c>
      <c r="F61" s="95">
        <f t="shared" si="0"/>
        <v>25.478232189973614</v>
      </c>
      <c r="G61" s="75">
        <v>1451</v>
      </c>
      <c r="H61" s="75">
        <v>94</v>
      </c>
      <c r="I61" s="75">
        <f t="shared" si="8"/>
        <v>4519</v>
      </c>
      <c r="J61" s="95">
        <f t="shared" si="1"/>
        <v>74.52176781002639</v>
      </c>
      <c r="K61" s="75">
        <v>980</v>
      </c>
      <c r="L61" s="95">
        <f t="shared" si="2"/>
        <v>16.160949868073878</v>
      </c>
      <c r="M61" s="75">
        <v>0</v>
      </c>
      <c r="N61" s="95">
        <f t="shared" si="3"/>
        <v>0</v>
      </c>
      <c r="O61" s="75">
        <v>3539</v>
      </c>
      <c r="P61" s="75">
        <v>2636</v>
      </c>
      <c r="Q61" s="95">
        <f t="shared" si="4"/>
        <v>58.360817941952504</v>
      </c>
      <c r="R61" s="75">
        <v>21</v>
      </c>
      <c r="S61" s="68"/>
      <c r="T61" s="68"/>
      <c r="U61" s="68" t="s">
        <v>93</v>
      </c>
      <c r="V61" s="68"/>
      <c r="W61" s="68" t="s">
        <v>93</v>
      </c>
      <c r="X61" s="68"/>
      <c r="Y61" s="68"/>
      <c r="Z61" s="68"/>
    </row>
    <row r="62" spans="1:26" s="59" customFormat="1" ht="12" customHeight="1">
      <c r="A62" s="60" t="s">
        <v>86</v>
      </c>
      <c r="B62" s="61" t="s">
        <v>197</v>
      </c>
      <c r="C62" s="60" t="s">
        <v>198</v>
      </c>
      <c r="D62" s="75">
        <f t="shared" si="6"/>
        <v>8602</v>
      </c>
      <c r="E62" s="75">
        <f t="shared" si="7"/>
        <v>2497</v>
      </c>
      <c r="F62" s="95">
        <f t="shared" si="0"/>
        <v>29.028132992327365</v>
      </c>
      <c r="G62" s="75">
        <v>2497</v>
      </c>
      <c r="H62" s="75">
        <v>0</v>
      </c>
      <c r="I62" s="75">
        <f t="shared" si="8"/>
        <v>6105</v>
      </c>
      <c r="J62" s="95">
        <f t="shared" si="1"/>
        <v>70.97186700767263</v>
      </c>
      <c r="K62" s="75">
        <v>0</v>
      </c>
      <c r="L62" s="95">
        <f t="shared" si="2"/>
        <v>0</v>
      </c>
      <c r="M62" s="75">
        <v>0</v>
      </c>
      <c r="N62" s="95">
        <f t="shared" si="3"/>
        <v>0</v>
      </c>
      <c r="O62" s="75">
        <v>6105</v>
      </c>
      <c r="P62" s="75">
        <v>2881</v>
      </c>
      <c r="Q62" s="95">
        <f t="shared" si="4"/>
        <v>70.97186700767263</v>
      </c>
      <c r="R62" s="75">
        <v>49</v>
      </c>
      <c r="S62" s="68" t="s">
        <v>93</v>
      </c>
      <c r="T62" s="68"/>
      <c r="U62" s="68"/>
      <c r="V62" s="68"/>
      <c r="W62" s="68" t="s">
        <v>93</v>
      </c>
      <c r="X62" s="68"/>
      <c r="Y62" s="68"/>
      <c r="Z62" s="68"/>
    </row>
    <row r="63" spans="1:26" s="59" customFormat="1" ht="12" customHeight="1">
      <c r="A63" s="60" t="s">
        <v>86</v>
      </c>
      <c r="B63" s="61" t="s">
        <v>199</v>
      </c>
      <c r="C63" s="60" t="s">
        <v>200</v>
      </c>
      <c r="D63" s="75">
        <f t="shared" si="6"/>
        <v>314</v>
      </c>
      <c r="E63" s="75">
        <f t="shared" si="7"/>
        <v>0</v>
      </c>
      <c r="F63" s="95">
        <f t="shared" si="0"/>
        <v>0</v>
      </c>
      <c r="G63" s="75">
        <v>0</v>
      </c>
      <c r="H63" s="75">
        <v>0</v>
      </c>
      <c r="I63" s="75">
        <f t="shared" si="8"/>
        <v>314</v>
      </c>
      <c r="J63" s="95">
        <f t="shared" si="1"/>
        <v>100</v>
      </c>
      <c r="K63" s="75">
        <v>0</v>
      </c>
      <c r="L63" s="95">
        <f t="shared" si="2"/>
        <v>0</v>
      </c>
      <c r="M63" s="75">
        <v>0</v>
      </c>
      <c r="N63" s="95">
        <f t="shared" si="3"/>
        <v>0</v>
      </c>
      <c r="O63" s="75">
        <v>314</v>
      </c>
      <c r="P63" s="75">
        <v>302</v>
      </c>
      <c r="Q63" s="95">
        <f t="shared" si="4"/>
        <v>100</v>
      </c>
      <c r="R63" s="75">
        <v>1</v>
      </c>
      <c r="S63" s="68" t="s">
        <v>93</v>
      </c>
      <c r="T63" s="68"/>
      <c r="U63" s="68"/>
      <c r="V63" s="68"/>
      <c r="W63" s="68" t="s">
        <v>93</v>
      </c>
      <c r="X63" s="68"/>
      <c r="Y63" s="68"/>
      <c r="Z63" s="68"/>
    </row>
    <row r="64" spans="1:26" s="59" customFormat="1" ht="12" customHeight="1">
      <c r="A64" s="60" t="s">
        <v>86</v>
      </c>
      <c r="B64" s="61" t="s">
        <v>201</v>
      </c>
      <c r="C64" s="60" t="s">
        <v>202</v>
      </c>
      <c r="D64" s="75">
        <f t="shared" si="6"/>
        <v>3022</v>
      </c>
      <c r="E64" s="75">
        <f t="shared" si="7"/>
        <v>0</v>
      </c>
      <c r="F64" s="95">
        <f t="shared" si="0"/>
        <v>0</v>
      </c>
      <c r="G64" s="75"/>
      <c r="H64" s="75">
        <v>0</v>
      </c>
      <c r="I64" s="75">
        <f t="shared" si="8"/>
        <v>3022</v>
      </c>
      <c r="J64" s="95">
        <f t="shared" si="1"/>
        <v>100</v>
      </c>
      <c r="K64" s="75">
        <v>715</v>
      </c>
      <c r="L64" s="95">
        <f t="shared" si="2"/>
        <v>23.65982792852416</v>
      </c>
      <c r="M64" s="75">
        <v>0</v>
      </c>
      <c r="N64" s="95">
        <f t="shared" si="3"/>
        <v>0</v>
      </c>
      <c r="O64" s="75">
        <v>2307</v>
      </c>
      <c r="P64" s="75">
        <v>911</v>
      </c>
      <c r="Q64" s="95">
        <f t="shared" si="4"/>
        <v>76.34017207147585</v>
      </c>
      <c r="R64" s="75">
        <v>5</v>
      </c>
      <c r="S64" s="68" t="s">
        <v>93</v>
      </c>
      <c r="T64" s="68"/>
      <c r="U64" s="68"/>
      <c r="V64" s="68"/>
      <c r="W64" s="68" t="s">
        <v>93</v>
      </c>
      <c r="X64" s="68"/>
      <c r="Y64" s="68"/>
      <c r="Z64" s="68"/>
    </row>
    <row r="65" spans="1:26" s="59" customFormat="1" ht="12" customHeight="1">
      <c r="A65" s="60" t="s">
        <v>86</v>
      </c>
      <c r="B65" s="61" t="s">
        <v>203</v>
      </c>
      <c r="C65" s="60" t="s">
        <v>204</v>
      </c>
      <c r="D65" s="75">
        <f t="shared" si="6"/>
        <v>1982</v>
      </c>
      <c r="E65" s="75">
        <f t="shared" si="7"/>
        <v>398</v>
      </c>
      <c r="F65" s="95">
        <f t="shared" si="0"/>
        <v>20.080726538849646</v>
      </c>
      <c r="G65" s="75">
        <v>398</v>
      </c>
      <c r="H65" s="75">
        <v>0</v>
      </c>
      <c r="I65" s="75">
        <f t="shared" si="8"/>
        <v>1584</v>
      </c>
      <c r="J65" s="95">
        <f t="shared" si="1"/>
        <v>79.91927346115035</v>
      </c>
      <c r="K65" s="75">
        <v>0</v>
      </c>
      <c r="L65" s="95">
        <f t="shared" si="2"/>
        <v>0</v>
      </c>
      <c r="M65" s="75">
        <v>0</v>
      </c>
      <c r="N65" s="95">
        <f t="shared" si="3"/>
        <v>0</v>
      </c>
      <c r="O65" s="75">
        <v>1584</v>
      </c>
      <c r="P65" s="75">
        <v>1574</v>
      </c>
      <c r="Q65" s="95">
        <f t="shared" si="4"/>
        <v>79.91927346115035</v>
      </c>
      <c r="R65" s="75">
        <v>4</v>
      </c>
      <c r="S65" s="68" t="s">
        <v>93</v>
      </c>
      <c r="T65" s="68"/>
      <c r="U65" s="68"/>
      <c r="V65" s="68"/>
      <c r="W65" s="68" t="s">
        <v>93</v>
      </c>
      <c r="X65" s="68"/>
      <c r="Y65" s="68"/>
      <c r="Z65" s="68"/>
    </row>
    <row r="66" spans="1:26" s="59" customFormat="1" ht="12" customHeight="1">
      <c r="A66" s="60" t="s">
        <v>86</v>
      </c>
      <c r="B66" s="61" t="s">
        <v>205</v>
      </c>
      <c r="C66" s="60" t="s">
        <v>206</v>
      </c>
      <c r="D66" s="75">
        <f t="shared" si="6"/>
        <v>2784</v>
      </c>
      <c r="E66" s="75">
        <f t="shared" si="7"/>
        <v>1218</v>
      </c>
      <c r="F66" s="95">
        <f t="shared" si="0"/>
        <v>43.75</v>
      </c>
      <c r="G66" s="75">
        <v>1218</v>
      </c>
      <c r="H66" s="75">
        <v>0</v>
      </c>
      <c r="I66" s="75">
        <f t="shared" si="8"/>
        <v>1566</v>
      </c>
      <c r="J66" s="95">
        <f t="shared" si="1"/>
        <v>56.25</v>
      </c>
      <c r="K66" s="75">
        <v>0</v>
      </c>
      <c r="L66" s="95">
        <f t="shared" si="2"/>
        <v>0</v>
      </c>
      <c r="M66" s="75">
        <v>0</v>
      </c>
      <c r="N66" s="95">
        <f t="shared" si="3"/>
        <v>0</v>
      </c>
      <c r="O66" s="75">
        <v>1566</v>
      </c>
      <c r="P66" s="75">
        <v>0</v>
      </c>
      <c r="Q66" s="95">
        <f t="shared" si="4"/>
        <v>56.25</v>
      </c>
      <c r="R66" s="75">
        <v>39</v>
      </c>
      <c r="S66" s="68" t="s">
        <v>93</v>
      </c>
      <c r="T66" s="68"/>
      <c r="U66" s="68"/>
      <c r="V66" s="68"/>
      <c r="W66" s="68" t="s">
        <v>93</v>
      </c>
      <c r="X66" s="68"/>
      <c r="Y66" s="68"/>
      <c r="Z66" s="68"/>
    </row>
    <row r="67" spans="1:26" s="59" customFormat="1" ht="12" customHeight="1">
      <c r="A67" s="60" t="s">
        <v>86</v>
      </c>
      <c r="B67" s="61" t="s">
        <v>207</v>
      </c>
      <c r="C67" s="60" t="s">
        <v>208</v>
      </c>
      <c r="D67" s="75">
        <f t="shared" si="6"/>
        <v>318</v>
      </c>
      <c r="E67" s="75">
        <f t="shared" si="7"/>
        <v>10</v>
      </c>
      <c r="F67" s="95">
        <f t="shared" si="0"/>
        <v>3.1446540880503147</v>
      </c>
      <c r="G67" s="75">
        <v>10</v>
      </c>
      <c r="H67" s="75">
        <v>0</v>
      </c>
      <c r="I67" s="75">
        <f t="shared" si="8"/>
        <v>308</v>
      </c>
      <c r="J67" s="95">
        <f t="shared" si="1"/>
        <v>96.85534591194968</v>
      </c>
      <c r="K67" s="75">
        <v>0</v>
      </c>
      <c r="L67" s="95">
        <f t="shared" si="2"/>
        <v>0</v>
      </c>
      <c r="M67" s="75">
        <v>0</v>
      </c>
      <c r="N67" s="95">
        <f t="shared" si="3"/>
        <v>0</v>
      </c>
      <c r="O67" s="75">
        <v>308</v>
      </c>
      <c r="P67" s="75">
        <v>151</v>
      </c>
      <c r="Q67" s="95">
        <f t="shared" si="4"/>
        <v>96.85534591194968</v>
      </c>
      <c r="R67" s="75">
        <v>1</v>
      </c>
      <c r="S67" s="68"/>
      <c r="T67" s="68"/>
      <c r="U67" s="68" t="s">
        <v>93</v>
      </c>
      <c r="V67" s="68"/>
      <c r="W67" s="68"/>
      <c r="X67" s="68"/>
      <c r="Y67" s="68" t="s">
        <v>93</v>
      </c>
      <c r="Z67" s="68"/>
    </row>
    <row r="68" spans="1:26" s="59" customFormat="1" ht="12" customHeight="1">
      <c r="A68" s="60" t="s">
        <v>86</v>
      </c>
      <c r="B68" s="61" t="s">
        <v>209</v>
      </c>
      <c r="C68" s="60" t="s">
        <v>210</v>
      </c>
      <c r="D68" s="75">
        <f t="shared" si="6"/>
        <v>8177</v>
      </c>
      <c r="E68" s="75">
        <f t="shared" si="7"/>
        <v>4882</v>
      </c>
      <c r="F68" s="95">
        <f t="shared" si="0"/>
        <v>59.704047939342054</v>
      </c>
      <c r="G68" s="75">
        <v>4882</v>
      </c>
      <c r="H68" s="75">
        <v>0</v>
      </c>
      <c r="I68" s="75">
        <f t="shared" si="8"/>
        <v>3295</v>
      </c>
      <c r="J68" s="95">
        <f t="shared" si="1"/>
        <v>40.29595206065794</v>
      </c>
      <c r="K68" s="75">
        <v>0</v>
      </c>
      <c r="L68" s="95">
        <f t="shared" si="2"/>
        <v>0</v>
      </c>
      <c r="M68" s="75">
        <v>0</v>
      </c>
      <c r="N68" s="95">
        <f t="shared" si="3"/>
        <v>0</v>
      </c>
      <c r="O68" s="75">
        <v>3295</v>
      </c>
      <c r="P68" s="75">
        <v>2412</v>
      </c>
      <c r="Q68" s="95">
        <f t="shared" si="4"/>
        <v>40.29595206065794</v>
      </c>
      <c r="R68" s="75">
        <v>121</v>
      </c>
      <c r="S68" s="68"/>
      <c r="T68" s="68"/>
      <c r="U68" s="68" t="s">
        <v>93</v>
      </c>
      <c r="V68" s="68"/>
      <c r="W68" s="68"/>
      <c r="X68" s="68"/>
      <c r="Y68" s="68" t="s">
        <v>93</v>
      </c>
      <c r="Z68" s="68"/>
    </row>
    <row r="69" spans="1:26" s="59" customFormat="1" ht="12" customHeight="1">
      <c r="A69" s="60" t="s">
        <v>86</v>
      </c>
      <c r="B69" s="61" t="s">
        <v>211</v>
      </c>
      <c r="C69" s="60" t="s">
        <v>212</v>
      </c>
      <c r="D69" s="75">
        <f t="shared" si="6"/>
        <v>179</v>
      </c>
      <c r="E69" s="75">
        <f t="shared" si="7"/>
        <v>0</v>
      </c>
      <c r="F69" s="95">
        <f t="shared" si="0"/>
        <v>0</v>
      </c>
      <c r="G69" s="75">
        <v>0</v>
      </c>
      <c r="H69" s="75">
        <v>0</v>
      </c>
      <c r="I69" s="75">
        <f t="shared" si="8"/>
        <v>179</v>
      </c>
      <c r="J69" s="95">
        <f t="shared" si="1"/>
        <v>100</v>
      </c>
      <c r="K69" s="75">
        <v>0</v>
      </c>
      <c r="L69" s="95">
        <f t="shared" si="2"/>
        <v>0</v>
      </c>
      <c r="M69" s="75">
        <v>0</v>
      </c>
      <c r="N69" s="95">
        <f t="shared" si="3"/>
        <v>0</v>
      </c>
      <c r="O69" s="75">
        <v>179</v>
      </c>
      <c r="P69" s="75">
        <v>179</v>
      </c>
      <c r="Q69" s="95">
        <f t="shared" si="4"/>
        <v>100</v>
      </c>
      <c r="R69" s="75">
        <v>2</v>
      </c>
      <c r="S69" s="68"/>
      <c r="T69" s="68"/>
      <c r="U69" s="68"/>
      <c r="V69" s="68" t="s">
        <v>93</v>
      </c>
      <c r="W69" s="68"/>
      <c r="X69" s="68"/>
      <c r="Y69" s="68"/>
      <c r="Z69" s="68" t="s">
        <v>93</v>
      </c>
    </row>
    <row r="70" spans="1:26" s="59" customFormat="1" ht="12" customHeight="1">
      <c r="A70" s="60" t="s">
        <v>86</v>
      </c>
      <c r="B70" s="61" t="s">
        <v>213</v>
      </c>
      <c r="C70" s="60" t="s">
        <v>214</v>
      </c>
      <c r="D70" s="75">
        <f t="shared" si="6"/>
        <v>2529</v>
      </c>
      <c r="E70" s="75">
        <f t="shared" si="7"/>
        <v>0</v>
      </c>
      <c r="F70" s="95">
        <f t="shared" si="0"/>
        <v>0</v>
      </c>
      <c r="G70" s="75">
        <v>0</v>
      </c>
      <c r="H70" s="75">
        <v>0</v>
      </c>
      <c r="I70" s="75">
        <f t="shared" si="8"/>
        <v>2529</v>
      </c>
      <c r="J70" s="95">
        <f t="shared" si="1"/>
        <v>100</v>
      </c>
      <c r="K70" s="75">
        <v>0</v>
      </c>
      <c r="L70" s="95">
        <f t="shared" si="2"/>
        <v>0</v>
      </c>
      <c r="M70" s="75">
        <v>2371</v>
      </c>
      <c r="N70" s="95">
        <f t="shared" si="3"/>
        <v>93.75247133254251</v>
      </c>
      <c r="O70" s="75">
        <v>158</v>
      </c>
      <c r="P70" s="75">
        <v>151</v>
      </c>
      <c r="Q70" s="95">
        <f t="shared" si="4"/>
        <v>6.247528667457493</v>
      </c>
      <c r="R70" s="75">
        <v>21</v>
      </c>
      <c r="S70" s="68" t="s">
        <v>93</v>
      </c>
      <c r="T70" s="68"/>
      <c r="U70" s="68"/>
      <c r="V70" s="68"/>
      <c r="W70" s="68" t="s">
        <v>93</v>
      </c>
      <c r="X70" s="68"/>
      <c r="Y70" s="68"/>
      <c r="Z70" s="68"/>
    </row>
  </sheetData>
  <sheetProtection/>
  <mergeCells count="25">
    <mergeCell ref="V4:V5"/>
    <mergeCell ref="U4:U5"/>
    <mergeCell ref="J4:J5"/>
    <mergeCell ref="K4:K5"/>
    <mergeCell ref="I4:I5"/>
    <mergeCell ref="W2:Z3"/>
    <mergeCell ref="Z4:Z5"/>
    <mergeCell ref="X4:X5"/>
    <mergeCell ref="Y4:Y5"/>
    <mergeCell ref="W4:W5"/>
    <mergeCell ref="A2:A6"/>
    <mergeCell ref="B2:B6"/>
    <mergeCell ref="C2:C6"/>
    <mergeCell ref="F4:F5"/>
    <mergeCell ref="E4:E5"/>
    <mergeCell ref="H4:H5"/>
    <mergeCell ref="S2:V3"/>
    <mergeCell ref="Q4:Q5"/>
    <mergeCell ref="T4:T5"/>
    <mergeCell ref="S4:S5"/>
    <mergeCell ref="G4:G5"/>
    <mergeCell ref="L4:L5"/>
    <mergeCell ref="M4:M5"/>
    <mergeCell ref="N4:N5"/>
    <mergeCell ref="O4: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7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56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57</v>
      </c>
      <c r="B2" s="144" t="s">
        <v>58</v>
      </c>
      <c r="C2" s="144" t="s">
        <v>59</v>
      </c>
      <c r="D2" s="121" t="s">
        <v>215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216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217</v>
      </c>
      <c r="AG2" s="151"/>
      <c r="AH2" s="151"/>
      <c r="AI2" s="152"/>
      <c r="AJ2" s="150" t="s">
        <v>218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219</v>
      </c>
      <c r="AU2" s="144"/>
      <c r="AV2" s="144"/>
      <c r="AW2" s="144"/>
      <c r="AX2" s="144"/>
      <c r="AY2" s="144"/>
      <c r="AZ2" s="150" t="s">
        <v>220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65</v>
      </c>
      <c r="E3" s="153" t="s">
        <v>221</v>
      </c>
      <c r="F3" s="151"/>
      <c r="G3" s="152"/>
      <c r="H3" s="156" t="s">
        <v>222</v>
      </c>
      <c r="I3" s="157"/>
      <c r="J3" s="158"/>
      <c r="K3" s="153" t="s">
        <v>223</v>
      </c>
      <c r="L3" s="157"/>
      <c r="M3" s="158"/>
      <c r="N3" s="88" t="s">
        <v>65</v>
      </c>
      <c r="O3" s="153" t="s">
        <v>224</v>
      </c>
      <c r="P3" s="154"/>
      <c r="Q3" s="154"/>
      <c r="R3" s="154"/>
      <c r="S3" s="154"/>
      <c r="T3" s="154"/>
      <c r="U3" s="155"/>
      <c r="V3" s="153" t="s">
        <v>225</v>
      </c>
      <c r="W3" s="154"/>
      <c r="X3" s="154"/>
      <c r="Y3" s="154"/>
      <c r="Z3" s="154"/>
      <c r="AA3" s="154"/>
      <c r="AB3" s="155"/>
      <c r="AC3" s="122" t="s">
        <v>226</v>
      </c>
      <c r="AD3" s="86"/>
      <c r="AE3" s="87"/>
      <c r="AF3" s="147" t="s">
        <v>65</v>
      </c>
      <c r="AG3" s="144" t="s">
        <v>228</v>
      </c>
      <c r="AH3" s="144" t="s">
        <v>230</v>
      </c>
      <c r="AI3" s="144" t="s">
        <v>231</v>
      </c>
      <c r="AJ3" s="145" t="s">
        <v>65</v>
      </c>
      <c r="AK3" s="144" t="s">
        <v>233</v>
      </c>
      <c r="AL3" s="144" t="s">
        <v>234</v>
      </c>
      <c r="AM3" s="144" t="s">
        <v>235</v>
      </c>
      <c r="AN3" s="144" t="s">
        <v>230</v>
      </c>
      <c r="AO3" s="144" t="s">
        <v>231</v>
      </c>
      <c r="AP3" s="144" t="s">
        <v>236</v>
      </c>
      <c r="AQ3" s="144" t="s">
        <v>237</v>
      </c>
      <c r="AR3" s="144" t="s">
        <v>238</v>
      </c>
      <c r="AS3" s="144" t="s">
        <v>239</v>
      </c>
      <c r="AT3" s="147" t="s">
        <v>65</v>
      </c>
      <c r="AU3" s="144" t="s">
        <v>233</v>
      </c>
      <c r="AV3" s="144" t="s">
        <v>234</v>
      </c>
      <c r="AW3" s="144" t="s">
        <v>235</v>
      </c>
      <c r="AX3" s="144" t="s">
        <v>230</v>
      </c>
      <c r="AY3" s="144" t="s">
        <v>231</v>
      </c>
      <c r="AZ3" s="147" t="s">
        <v>65</v>
      </c>
      <c r="BA3" s="144" t="s">
        <v>228</v>
      </c>
      <c r="BB3" s="144" t="s">
        <v>230</v>
      </c>
      <c r="BC3" s="144" t="s">
        <v>231</v>
      </c>
    </row>
    <row r="4" spans="1:55" s="51" customFormat="1" ht="26.25" customHeight="1">
      <c r="A4" s="145"/>
      <c r="B4" s="145"/>
      <c r="C4" s="145"/>
      <c r="D4" s="88"/>
      <c r="E4" s="88" t="s">
        <v>65</v>
      </c>
      <c r="F4" s="70" t="s">
        <v>240</v>
      </c>
      <c r="G4" s="70" t="s">
        <v>241</v>
      </c>
      <c r="H4" s="88" t="s">
        <v>65</v>
      </c>
      <c r="I4" s="70" t="s">
        <v>240</v>
      </c>
      <c r="J4" s="70" t="s">
        <v>241</v>
      </c>
      <c r="K4" s="88" t="s">
        <v>65</v>
      </c>
      <c r="L4" s="70" t="s">
        <v>240</v>
      </c>
      <c r="M4" s="70" t="s">
        <v>241</v>
      </c>
      <c r="N4" s="88"/>
      <c r="O4" s="88" t="s">
        <v>65</v>
      </c>
      <c r="P4" s="70" t="s">
        <v>228</v>
      </c>
      <c r="Q4" s="70" t="s">
        <v>230</v>
      </c>
      <c r="R4" s="70" t="s">
        <v>231</v>
      </c>
      <c r="S4" s="70" t="s">
        <v>243</v>
      </c>
      <c r="T4" s="70" t="s">
        <v>245</v>
      </c>
      <c r="U4" s="70" t="s">
        <v>247</v>
      </c>
      <c r="V4" s="88" t="s">
        <v>65</v>
      </c>
      <c r="W4" s="70" t="s">
        <v>228</v>
      </c>
      <c r="X4" s="70" t="s">
        <v>230</v>
      </c>
      <c r="Y4" s="70" t="s">
        <v>231</v>
      </c>
      <c r="Z4" s="70" t="s">
        <v>243</v>
      </c>
      <c r="AA4" s="70" t="s">
        <v>245</v>
      </c>
      <c r="AB4" s="70" t="s">
        <v>247</v>
      </c>
      <c r="AC4" s="88" t="s">
        <v>65</v>
      </c>
      <c r="AD4" s="70" t="s">
        <v>240</v>
      </c>
      <c r="AE4" s="70" t="s">
        <v>241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248</v>
      </c>
      <c r="E6" s="93" t="s">
        <v>248</v>
      </c>
      <c r="F6" s="93" t="s">
        <v>248</v>
      </c>
      <c r="G6" s="93" t="s">
        <v>248</v>
      </c>
      <c r="H6" s="93" t="s">
        <v>248</v>
      </c>
      <c r="I6" s="93" t="s">
        <v>248</v>
      </c>
      <c r="J6" s="93" t="s">
        <v>248</v>
      </c>
      <c r="K6" s="93" t="s">
        <v>248</v>
      </c>
      <c r="L6" s="93" t="s">
        <v>248</v>
      </c>
      <c r="M6" s="93" t="s">
        <v>248</v>
      </c>
      <c r="N6" s="93" t="s">
        <v>248</v>
      </c>
      <c r="O6" s="93" t="s">
        <v>248</v>
      </c>
      <c r="P6" s="93" t="s">
        <v>248</v>
      </c>
      <c r="Q6" s="93" t="s">
        <v>248</v>
      </c>
      <c r="R6" s="93" t="s">
        <v>248</v>
      </c>
      <c r="S6" s="93" t="s">
        <v>248</v>
      </c>
      <c r="T6" s="93" t="s">
        <v>248</v>
      </c>
      <c r="U6" s="93" t="s">
        <v>248</v>
      </c>
      <c r="V6" s="93" t="s">
        <v>248</v>
      </c>
      <c r="W6" s="93" t="s">
        <v>248</v>
      </c>
      <c r="X6" s="93" t="s">
        <v>248</v>
      </c>
      <c r="Y6" s="93" t="s">
        <v>248</v>
      </c>
      <c r="Z6" s="93" t="s">
        <v>248</v>
      </c>
      <c r="AA6" s="93" t="s">
        <v>248</v>
      </c>
      <c r="AB6" s="93" t="s">
        <v>248</v>
      </c>
      <c r="AC6" s="93" t="s">
        <v>248</v>
      </c>
      <c r="AD6" s="93" t="s">
        <v>248</v>
      </c>
      <c r="AE6" s="93" t="s">
        <v>248</v>
      </c>
      <c r="AF6" s="94" t="s">
        <v>249</v>
      </c>
      <c r="AG6" s="94" t="s">
        <v>249</v>
      </c>
      <c r="AH6" s="94" t="s">
        <v>249</v>
      </c>
      <c r="AI6" s="94" t="s">
        <v>249</v>
      </c>
      <c r="AJ6" s="94" t="s">
        <v>249</v>
      </c>
      <c r="AK6" s="94" t="s">
        <v>249</v>
      </c>
      <c r="AL6" s="94" t="s">
        <v>249</v>
      </c>
      <c r="AM6" s="94" t="s">
        <v>249</v>
      </c>
      <c r="AN6" s="94" t="s">
        <v>249</v>
      </c>
      <c r="AO6" s="94" t="s">
        <v>249</v>
      </c>
      <c r="AP6" s="94" t="s">
        <v>249</v>
      </c>
      <c r="AQ6" s="94" t="s">
        <v>249</v>
      </c>
      <c r="AR6" s="94" t="s">
        <v>249</v>
      </c>
      <c r="AS6" s="94" t="s">
        <v>249</v>
      </c>
      <c r="AT6" s="94" t="s">
        <v>249</v>
      </c>
      <c r="AU6" s="94" t="s">
        <v>249</v>
      </c>
      <c r="AV6" s="94" t="s">
        <v>249</v>
      </c>
      <c r="AW6" s="94" t="s">
        <v>249</v>
      </c>
      <c r="AX6" s="94" t="s">
        <v>249</v>
      </c>
      <c r="AY6" s="94" t="s">
        <v>249</v>
      </c>
      <c r="AZ6" s="94" t="s">
        <v>249</v>
      </c>
      <c r="BA6" s="94" t="s">
        <v>249</v>
      </c>
      <c r="BB6" s="94" t="s">
        <v>249</v>
      </c>
      <c r="BC6" s="94" t="s">
        <v>249</v>
      </c>
    </row>
    <row r="7" spans="1:55" s="57" customFormat="1" ht="12" customHeight="1">
      <c r="A7" s="113" t="s">
        <v>86</v>
      </c>
      <c r="B7" s="114" t="s">
        <v>88</v>
      </c>
      <c r="C7" s="113" t="s">
        <v>65</v>
      </c>
      <c r="D7" s="80">
        <f aca="true" t="shared" si="0" ref="D7:AI7">SUM(D8:D70)</f>
        <v>117402</v>
      </c>
      <c r="E7" s="80">
        <f t="shared" si="0"/>
        <v>7033</v>
      </c>
      <c r="F7" s="80">
        <f t="shared" si="0"/>
        <v>6298</v>
      </c>
      <c r="G7" s="80">
        <f t="shared" si="0"/>
        <v>735</v>
      </c>
      <c r="H7" s="80">
        <f t="shared" si="0"/>
        <v>51377</v>
      </c>
      <c r="I7" s="80">
        <f t="shared" si="0"/>
        <v>30168</v>
      </c>
      <c r="J7" s="80">
        <f t="shared" si="0"/>
        <v>21209</v>
      </c>
      <c r="K7" s="80">
        <f t="shared" si="0"/>
        <v>58992</v>
      </c>
      <c r="L7" s="80">
        <f t="shared" si="0"/>
        <v>271</v>
      </c>
      <c r="M7" s="80">
        <f t="shared" si="0"/>
        <v>58721</v>
      </c>
      <c r="N7" s="80">
        <f t="shared" si="0"/>
        <v>115222</v>
      </c>
      <c r="O7" s="80">
        <f t="shared" si="0"/>
        <v>35748</v>
      </c>
      <c r="P7" s="80">
        <f t="shared" si="0"/>
        <v>18593</v>
      </c>
      <c r="Q7" s="80">
        <f t="shared" si="0"/>
        <v>0</v>
      </c>
      <c r="R7" s="80">
        <f t="shared" si="0"/>
        <v>0</v>
      </c>
      <c r="S7" s="80">
        <f t="shared" si="0"/>
        <v>8190</v>
      </c>
      <c r="T7" s="80">
        <f t="shared" si="0"/>
        <v>0</v>
      </c>
      <c r="U7" s="80">
        <f t="shared" si="0"/>
        <v>8965</v>
      </c>
      <c r="V7" s="80">
        <f t="shared" si="0"/>
        <v>79223</v>
      </c>
      <c r="W7" s="80">
        <f t="shared" si="0"/>
        <v>35972</v>
      </c>
      <c r="X7" s="80">
        <f t="shared" si="0"/>
        <v>0</v>
      </c>
      <c r="Y7" s="80">
        <f t="shared" si="0"/>
        <v>0</v>
      </c>
      <c r="Z7" s="80">
        <f t="shared" si="0"/>
        <v>29936</v>
      </c>
      <c r="AA7" s="80">
        <f t="shared" si="0"/>
        <v>0</v>
      </c>
      <c r="AB7" s="80">
        <f t="shared" si="0"/>
        <v>13315</v>
      </c>
      <c r="AC7" s="80">
        <f t="shared" si="0"/>
        <v>251</v>
      </c>
      <c r="AD7" s="80">
        <f t="shared" si="0"/>
        <v>221</v>
      </c>
      <c r="AE7" s="80">
        <f t="shared" si="0"/>
        <v>30</v>
      </c>
      <c r="AF7" s="80">
        <f t="shared" si="0"/>
        <v>3714</v>
      </c>
      <c r="AG7" s="80">
        <f t="shared" si="0"/>
        <v>3714</v>
      </c>
      <c r="AH7" s="80">
        <f t="shared" si="0"/>
        <v>0</v>
      </c>
      <c r="AI7" s="80">
        <f t="shared" si="0"/>
        <v>0</v>
      </c>
      <c r="AJ7" s="80">
        <f aca="true" t="shared" si="1" ref="AJ7:BC7">SUM(AJ8:AJ70)</f>
        <v>4170</v>
      </c>
      <c r="AK7" s="80">
        <f t="shared" si="1"/>
        <v>5</v>
      </c>
      <c r="AL7" s="80">
        <f t="shared" si="1"/>
        <v>0</v>
      </c>
      <c r="AM7" s="80">
        <f t="shared" si="1"/>
        <v>1397</v>
      </c>
      <c r="AN7" s="80">
        <f t="shared" si="1"/>
        <v>0</v>
      </c>
      <c r="AO7" s="80">
        <f t="shared" si="1"/>
        <v>0</v>
      </c>
      <c r="AP7" s="80">
        <f t="shared" si="1"/>
        <v>1623</v>
      </c>
      <c r="AQ7" s="80">
        <f t="shared" si="1"/>
        <v>76</v>
      </c>
      <c r="AR7" s="80">
        <f t="shared" si="1"/>
        <v>44</v>
      </c>
      <c r="AS7" s="80">
        <f t="shared" si="1"/>
        <v>1025</v>
      </c>
      <c r="AT7" s="80">
        <f t="shared" si="1"/>
        <v>0</v>
      </c>
      <c r="AU7" s="80">
        <f t="shared" si="1"/>
        <v>0</v>
      </c>
      <c r="AV7" s="80">
        <f t="shared" si="1"/>
        <v>0</v>
      </c>
      <c r="AW7" s="80">
        <f t="shared" si="1"/>
        <v>0</v>
      </c>
      <c r="AX7" s="80">
        <f t="shared" si="1"/>
        <v>0</v>
      </c>
      <c r="AY7" s="80">
        <f t="shared" si="1"/>
        <v>0</v>
      </c>
      <c r="AZ7" s="80">
        <f t="shared" si="1"/>
        <v>2</v>
      </c>
      <c r="BA7" s="80">
        <f t="shared" si="1"/>
        <v>2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250</v>
      </c>
      <c r="B8" s="116" t="s">
        <v>251</v>
      </c>
      <c r="C8" s="115" t="s">
        <v>252</v>
      </c>
      <c r="D8" s="74">
        <f aca="true" t="shared" si="2" ref="D8:D39">SUM(E8,+H8,+K8)</f>
        <v>16256</v>
      </c>
      <c r="E8" s="74">
        <f aca="true" t="shared" si="3" ref="E8:E39">SUM(F8:G8)</f>
        <v>3503</v>
      </c>
      <c r="F8" s="74">
        <v>3503</v>
      </c>
      <c r="G8" s="74">
        <v>0</v>
      </c>
      <c r="H8" s="74">
        <f aca="true" t="shared" si="4" ref="H8:H39">SUM(I8:J8)</f>
        <v>0</v>
      </c>
      <c r="I8" s="74">
        <v>0</v>
      </c>
      <c r="J8" s="74">
        <v>0</v>
      </c>
      <c r="K8" s="74">
        <f aca="true" t="shared" si="5" ref="K8:K39">SUM(L8:M8)</f>
        <v>12753</v>
      </c>
      <c r="L8" s="74">
        <v>0</v>
      </c>
      <c r="M8" s="74">
        <v>12753</v>
      </c>
      <c r="N8" s="74">
        <f aca="true" t="shared" si="6" ref="N8:N39">SUM(O8,+V8,+AC8)</f>
        <v>15885</v>
      </c>
      <c r="O8" s="74">
        <f aca="true" t="shared" si="7" ref="O8:O39">SUM(P8:U8)</f>
        <v>3503</v>
      </c>
      <c r="P8" s="74">
        <v>0</v>
      </c>
      <c r="Q8" s="74">
        <v>0</v>
      </c>
      <c r="R8" s="74">
        <v>0</v>
      </c>
      <c r="S8" s="74">
        <v>3503</v>
      </c>
      <c r="T8" s="74">
        <v>0</v>
      </c>
      <c r="U8" s="74">
        <v>0</v>
      </c>
      <c r="V8" s="74">
        <f aca="true" t="shared" si="8" ref="V8:V39">SUM(W8:AB8)</f>
        <v>12382</v>
      </c>
      <c r="W8" s="74">
        <v>0</v>
      </c>
      <c r="X8" s="74">
        <v>0</v>
      </c>
      <c r="Y8" s="74">
        <v>0</v>
      </c>
      <c r="Z8" s="74">
        <v>12382</v>
      </c>
      <c r="AA8" s="74">
        <v>0</v>
      </c>
      <c r="AB8" s="74">
        <v>0</v>
      </c>
      <c r="AC8" s="74">
        <f aca="true" t="shared" si="9" ref="AC8:AC39">SUM(AD8:AE8)</f>
        <v>0</v>
      </c>
      <c r="AD8" s="74">
        <v>0</v>
      </c>
      <c r="AE8" s="74">
        <v>0</v>
      </c>
      <c r="AF8" s="74">
        <f aca="true" t="shared" si="10" ref="AF8:AF39">SUM(AG8:AI8)</f>
        <v>0</v>
      </c>
      <c r="AG8" s="74">
        <v>0</v>
      </c>
      <c r="AH8" s="74">
        <v>0</v>
      </c>
      <c r="AI8" s="74">
        <v>0</v>
      </c>
      <c r="AJ8" s="74">
        <f aca="true" t="shared" si="11" ref="AJ8:AJ39">SUM(AK8:AS8)</f>
        <v>451</v>
      </c>
      <c r="AK8" s="74">
        <v>0</v>
      </c>
      <c r="AL8" s="74">
        <v>0</v>
      </c>
      <c r="AM8" s="74">
        <v>407</v>
      </c>
      <c r="AN8" s="74">
        <v>0</v>
      </c>
      <c r="AO8" s="74">
        <v>0</v>
      </c>
      <c r="AP8" s="74">
        <v>0</v>
      </c>
      <c r="AQ8" s="74">
        <v>0</v>
      </c>
      <c r="AR8" s="74">
        <v>44</v>
      </c>
      <c r="AS8" s="74">
        <v>0</v>
      </c>
      <c r="AT8" s="74">
        <f aca="true" t="shared" si="12" ref="AT8:AT39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39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250</v>
      </c>
      <c r="B9" s="116" t="s">
        <v>253</v>
      </c>
      <c r="C9" s="115" t="s">
        <v>254</v>
      </c>
      <c r="D9" s="74">
        <f t="shared" si="2"/>
        <v>0</v>
      </c>
      <c r="E9" s="74">
        <f t="shared" si="3"/>
        <v>0</v>
      </c>
      <c r="F9" s="74">
        <v>0</v>
      </c>
      <c r="G9" s="74">
        <v>0</v>
      </c>
      <c r="H9" s="74">
        <f t="shared" si="4"/>
        <v>0</v>
      </c>
      <c r="I9" s="74">
        <v>0</v>
      </c>
      <c r="J9" s="74">
        <v>0</v>
      </c>
      <c r="K9" s="74">
        <f t="shared" si="5"/>
        <v>0</v>
      </c>
      <c r="L9" s="74">
        <v>0</v>
      </c>
      <c r="M9" s="74">
        <v>0</v>
      </c>
      <c r="N9" s="74">
        <f t="shared" si="6"/>
        <v>0</v>
      </c>
      <c r="O9" s="74">
        <f t="shared" si="7"/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0</v>
      </c>
      <c r="AG9" s="74">
        <v>0</v>
      </c>
      <c r="AH9" s="74">
        <v>0</v>
      </c>
      <c r="AI9" s="74">
        <v>0</v>
      </c>
      <c r="AJ9" s="74">
        <f t="shared" si="11"/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255</v>
      </c>
      <c r="B10" s="116" t="s">
        <v>256</v>
      </c>
      <c r="C10" s="115" t="s">
        <v>257</v>
      </c>
      <c r="D10" s="74">
        <f t="shared" si="2"/>
        <v>0</v>
      </c>
      <c r="E10" s="74">
        <f t="shared" si="3"/>
        <v>0</v>
      </c>
      <c r="F10" s="74">
        <v>0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0</v>
      </c>
      <c r="L10" s="74">
        <v>0</v>
      </c>
      <c r="M10" s="74">
        <v>0</v>
      </c>
      <c r="N10" s="74">
        <f t="shared" si="6"/>
        <v>0</v>
      </c>
      <c r="O10" s="74">
        <f t="shared" si="7"/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0</v>
      </c>
      <c r="AG10" s="74">
        <v>0</v>
      </c>
      <c r="AH10" s="74">
        <v>0</v>
      </c>
      <c r="AI10" s="74">
        <v>0</v>
      </c>
      <c r="AJ10" s="74">
        <f t="shared" si="11"/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258</v>
      </c>
      <c r="B11" s="116" t="s">
        <v>259</v>
      </c>
      <c r="C11" s="115" t="s">
        <v>260</v>
      </c>
      <c r="D11" s="74">
        <f t="shared" si="2"/>
        <v>0</v>
      </c>
      <c r="E11" s="74">
        <f t="shared" si="3"/>
        <v>0</v>
      </c>
      <c r="F11" s="74">
        <v>0</v>
      </c>
      <c r="G11" s="74">
        <v>0</v>
      </c>
      <c r="H11" s="74">
        <f t="shared" si="4"/>
        <v>0</v>
      </c>
      <c r="I11" s="74">
        <v>0</v>
      </c>
      <c r="J11" s="74">
        <v>0</v>
      </c>
      <c r="K11" s="74">
        <f t="shared" si="5"/>
        <v>0</v>
      </c>
      <c r="L11" s="74">
        <v>0</v>
      </c>
      <c r="M11" s="74">
        <v>0</v>
      </c>
      <c r="N11" s="74">
        <f t="shared" si="6"/>
        <v>0</v>
      </c>
      <c r="O11" s="74">
        <f t="shared" si="7"/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0</v>
      </c>
      <c r="AG11" s="74">
        <v>0</v>
      </c>
      <c r="AH11" s="74">
        <v>0</v>
      </c>
      <c r="AI11" s="74">
        <v>0</v>
      </c>
      <c r="AJ11" s="74">
        <f t="shared" si="11"/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258</v>
      </c>
      <c r="B12" s="117" t="s">
        <v>261</v>
      </c>
      <c r="C12" s="68" t="s">
        <v>262</v>
      </c>
      <c r="D12" s="75">
        <f t="shared" si="2"/>
        <v>0</v>
      </c>
      <c r="E12" s="75">
        <f t="shared" si="3"/>
        <v>0</v>
      </c>
      <c r="F12" s="75">
        <v>0</v>
      </c>
      <c r="G12" s="75">
        <v>0</v>
      </c>
      <c r="H12" s="75">
        <f t="shared" si="4"/>
        <v>0</v>
      </c>
      <c r="I12" s="75">
        <v>0</v>
      </c>
      <c r="J12" s="75">
        <v>0</v>
      </c>
      <c r="K12" s="75">
        <f t="shared" si="5"/>
        <v>0</v>
      </c>
      <c r="L12" s="75">
        <v>0</v>
      </c>
      <c r="M12" s="75">
        <v>0</v>
      </c>
      <c r="N12" s="75">
        <f t="shared" si="6"/>
        <v>0</v>
      </c>
      <c r="O12" s="75">
        <f t="shared" si="7"/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0</v>
      </c>
      <c r="AG12" s="75">
        <v>0</v>
      </c>
      <c r="AH12" s="75">
        <v>0</v>
      </c>
      <c r="AI12" s="75">
        <v>0</v>
      </c>
      <c r="AJ12" s="75">
        <f t="shared" si="11"/>
        <v>0</v>
      </c>
      <c r="AK12" s="74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2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86</v>
      </c>
      <c r="B13" s="117" t="s">
        <v>100</v>
      </c>
      <c r="C13" s="68" t="s">
        <v>101</v>
      </c>
      <c r="D13" s="75">
        <f t="shared" si="2"/>
        <v>0</v>
      </c>
      <c r="E13" s="75">
        <f t="shared" si="3"/>
        <v>0</v>
      </c>
      <c r="F13" s="75">
        <v>0</v>
      </c>
      <c r="G13" s="75">
        <v>0</v>
      </c>
      <c r="H13" s="75">
        <f t="shared" si="4"/>
        <v>0</v>
      </c>
      <c r="I13" s="75">
        <v>0</v>
      </c>
      <c r="J13" s="75">
        <v>0</v>
      </c>
      <c r="K13" s="75">
        <f t="shared" si="5"/>
        <v>0</v>
      </c>
      <c r="L13" s="75">
        <v>0</v>
      </c>
      <c r="M13" s="75">
        <v>0</v>
      </c>
      <c r="N13" s="75">
        <f t="shared" si="6"/>
        <v>0</v>
      </c>
      <c r="O13" s="75">
        <f t="shared" si="7"/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0</v>
      </c>
      <c r="AG13" s="75">
        <v>0</v>
      </c>
      <c r="AH13" s="75">
        <v>0</v>
      </c>
      <c r="AI13" s="75">
        <v>0</v>
      </c>
      <c r="AJ13" s="75">
        <f t="shared" si="11"/>
        <v>0</v>
      </c>
      <c r="AK13" s="74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263</v>
      </c>
      <c r="B14" s="117" t="s">
        <v>264</v>
      </c>
      <c r="C14" s="68" t="s">
        <v>265</v>
      </c>
      <c r="D14" s="75">
        <f t="shared" si="2"/>
        <v>0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0</v>
      </c>
      <c r="L14" s="75">
        <v>0</v>
      </c>
      <c r="M14" s="75">
        <v>0</v>
      </c>
      <c r="N14" s="75">
        <f t="shared" si="6"/>
        <v>0</v>
      </c>
      <c r="O14" s="75">
        <f t="shared" si="7"/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0</v>
      </c>
      <c r="AG14" s="75">
        <v>0</v>
      </c>
      <c r="AH14" s="75">
        <v>0</v>
      </c>
      <c r="AI14" s="75">
        <v>0</v>
      </c>
      <c r="AJ14" s="75">
        <f t="shared" si="11"/>
        <v>0</v>
      </c>
      <c r="AK14" s="74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263</v>
      </c>
      <c r="B15" s="117" t="s">
        <v>266</v>
      </c>
      <c r="C15" s="68" t="s">
        <v>267</v>
      </c>
      <c r="D15" s="75">
        <f t="shared" si="2"/>
        <v>0</v>
      </c>
      <c r="E15" s="75">
        <f t="shared" si="3"/>
        <v>0</v>
      </c>
      <c r="F15" s="75">
        <v>0</v>
      </c>
      <c r="G15" s="75">
        <v>0</v>
      </c>
      <c r="H15" s="75">
        <f t="shared" si="4"/>
        <v>0</v>
      </c>
      <c r="I15" s="75">
        <v>0</v>
      </c>
      <c r="J15" s="75">
        <v>0</v>
      </c>
      <c r="K15" s="75">
        <f t="shared" si="5"/>
        <v>0</v>
      </c>
      <c r="L15" s="75">
        <v>0</v>
      </c>
      <c r="M15" s="75">
        <v>0</v>
      </c>
      <c r="N15" s="75">
        <f t="shared" si="6"/>
        <v>0</v>
      </c>
      <c r="O15" s="75">
        <f t="shared" si="7"/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0</v>
      </c>
      <c r="AG15" s="75">
        <v>0</v>
      </c>
      <c r="AH15" s="75">
        <v>0</v>
      </c>
      <c r="AI15" s="75">
        <v>0</v>
      </c>
      <c r="AJ15" s="75">
        <f t="shared" si="11"/>
        <v>0</v>
      </c>
      <c r="AK15" s="74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86</v>
      </c>
      <c r="B16" s="117" t="s">
        <v>106</v>
      </c>
      <c r="C16" s="68" t="s">
        <v>107</v>
      </c>
      <c r="D16" s="75">
        <f t="shared" si="2"/>
        <v>0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0</v>
      </c>
      <c r="L16" s="75">
        <v>0</v>
      </c>
      <c r="M16" s="75">
        <v>0</v>
      </c>
      <c r="N16" s="75">
        <f t="shared" si="6"/>
        <v>0</v>
      </c>
      <c r="O16" s="75">
        <f t="shared" si="7"/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0</v>
      </c>
      <c r="AG16" s="75">
        <v>0</v>
      </c>
      <c r="AH16" s="75">
        <v>0</v>
      </c>
      <c r="AI16" s="75">
        <v>0</v>
      </c>
      <c r="AJ16" s="75">
        <f t="shared" si="11"/>
        <v>0</v>
      </c>
      <c r="AK16" s="74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2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86</v>
      </c>
      <c r="B17" s="117" t="s">
        <v>108</v>
      </c>
      <c r="C17" s="68" t="s">
        <v>109</v>
      </c>
      <c r="D17" s="75">
        <f t="shared" si="2"/>
        <v>0</v>
      </c>
      <c r="E17" s="75">
        <f t="shared" si="3"/>
        <v>0</v>
      </c>
      <c r="F17" s="75">
        <v>0</v>
      </c>
      <c r="G17" s="75">
        <v>0</v>
      </c>
      <c r="H17" s="75">
        <f t="shared" si="4"/>
        <v>0</v>
      </c>
      <c r="I17" s="75">
        <v>0</v>
      </c>
      <c r="J17" s="75">
        <v>0</v>
      </c>
      <c r="K17" s="75">
        <f t="shared" si="5"/>
        <v>0</v>
      </c>
      <c r="L17" s="75">
        <v>0</v>
      </c>
      <c r="M17" s="75">
        <v>0</v>
      </c>
      <c r="N17" s="75">
        <f t="shared" si="6"/>
        <v>0</v>
      </c>
      <c r="O17" s="75">
        <f t="shared" si="7"/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0</v>
      </c>
      <c r="AG17" s="75">
        <v>0</v>
      </c>
      <c r="AH17" s="75">
        <v>0</v>
      </c>
      <c r="AI17" s="75">
        <v>0</v>
      </c>
      <c r="AJ17" s="75">
        <f t="shared" si="11"/>
        <v>0</v>
      </c>
      <c r="AK17" s="74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268</v>
      </c>
      <c r="B18" s="117" t="s">
        <v>269</v>
      </c>
      <c r="C18" s="68" t="s">
        <v>270</v>
      </c>
      <c r="D18" s="75">
        <f t="shared" si="2"/>
        <v>0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0</v>
      </c>
      <c r="L18" s="75">
        <v>0</v>
      </c>
      <c r="M18" s="75">
        <v>0</v>
      </c>
      <c r="N18" s="75">
        <f t="shared" si="6"/>
        <v>0</v>
      </c>
      <c r="O18" s="75">
        <f t="shared" si="7"/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0</v>
      </c>
      <c r="AG18" s="75">
        <v>0</v>
      </c>
      <c r="AH18" s="75">
        <v>0</v>
      </c>
      <c r="AI18" s="75">
        <v>0</v>
      </c>
      <c r="AJ18" s="75">
        <f t="shared" si="11"/>
        <v>0</v>
      </c>
      <c r="AK18" s="74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271</v>
      </c>
      <c r="B19" s="117" t="s">
        <v>272</v>
      </c>
      <c r="C19" s="68" t="s">
        <v>273</v>
      </c>
      <c r="D19" s="75">
        <f t="shared" si="2"/>
        <v>0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0</v>
      </c>
      <c r="L19" s="75">
        <v>0</v>
      </c>
      <c r="M19" s="75">
        <v>0</v>
      </c>
      <c r="N19" s="75">
        <f t="shared" si="6"/>
        <v>0</v>
      </c>
      <c r="O19" s="75">
        <f t="shared" si="7"/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0</v>
      </c>
      <c r="AG19" s="75">
        <v>0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274</v>
      </c>
      <c r="B20" s="117" t="s">
        <v>275</v>
      </c>
      <c r="C20" s="68" t="s">
        <v>276</v>
      </c>
      <c r="D20" s="75">
        <f t="shared" si="2"/>
        <v>0</v>
      </c>
      <c r="E20" s="75">
        <f t="shared" si="3"/>
        <v>0</v>
      </c>
      <c r="F20" s="75">
        <v>0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0</v>
      </c>
      <c r="L20" s="75">
        <v>0</v>
      </c>
      <c r="M20" s="75">
        <v>0</v>
      </c>
      <c r="N20" s="75">
        <f t="shared" si="6"/>
        <v>0</v>
      </c>
      <c r="O20" s="75">
        <f t="shared" si="7"/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0</v>
      </c>
      <c r="AG20" s="75">
        <v>0</v>
      </c>
      <c r="AH20" s="75">
        <v>0</v>
      </c>
      <c r="AI20" s="75">
        <v>0</v>
      </c>
      <c r="AJ20" s="75">
        <f t="shared" si="11"/>
        <v>0</v>
      </c>
      <c r="AK20" s="74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274</v>
      </c>
      <c r="B21" s="117" t="s">
        <v>277</v>
      </c>
      <c r="C21" s="68" t="s">
        <v>278</v>
      </c>
      <c r="D21" s="75">
        <f t="shared" si="2"/>
        <v>0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0</v>
      </c>
      <c r="L21" s="75">
        <v>0</v>
      </c>
      <c r="M21" s="75">
        <v>0</v>
      </c>
      <c r="N21" s="75">
        <f t="shared" si="6"/>
        <v>0</v>
      </c>
      <c r="O21" s="75">
        <f t="shared" si="7"/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0</v>
      </c>
      <c r="AG21" s="75">
        <v>0</v>
      </c>
      <c r="AH21" s="75">
        <v>0</v>
      </c>
      <c r="AI21" s="75">
        <v>0</v>
      </c>
      <c r="AJ21" s="75">
        <f t="shared" si="11"/>
        <v>0</v>
      </c>
      <c r="AK21" s="74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86</v>
      </c>
      <c r="B22" s="117" t="s">
        <v>118</v>
      </c>
      <c r="C22" s="68" t="s">
        <v>119</v>
      </c>
      <c r="D22" s="75">
        <f t="shared" si="2"/>
        <v>0</v>
      </c>
      <c r="E22" s="75">
        <f t="shared" si="3"/>
        <v>0</v>
      </c>
      <c r="F22" s="75">
        <v>0</v>
      </c>
      <c r="G22" s="75">
        <v>0</v>
      </c>
      <c r="H22" s="75">
        <f t="shared" si="4"/>
        <v>0</v>
      </c>
      <c r="I22" s="75">
        <v>0</v>
      </c>
      <c r="J22" s="75">
        <v>0</v>
      </c>
      <c r="K22" s="75">
        <f t="shared" si="5"/>
        <v>0</v>
      </c>
      <c r="L22" s="75">
        <v>0</v>
      </c>
      <c r="M22" s="75">
        <v>0</v>
      </c>
      <c r="N22" s="75">
        <f t="shared" si="6"/>
        <v>0</v>
      </c>
      <c r="O22" s="75">
        <f t="shared" si="7"/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0</v>
      </c>
      <c r="AG22" s="75">
        <v>0</v>
      </c>
      <c r="AH22" s="75">
        <v>0</v>
      </c>
      <c r="AI22" s="75">
        <v>0</v>
      </c>
      <c r="AJ22" s="75">
        <f t="shared" si="11"/>
        <v>0</v>
      </c>
      <c r="AK22" s="74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268</v>
      </c>
      <c r="B23" s="117" t="s">
        <v>279</v>
      </c>
      <c r="C23" s="68" t="s">
        <v>280</v>
      </c>
      <c r="D23" s="75">
        <f t="shared" si="2"/>
        <v>0</v>
      </c>
      <c r="E23" s="75">
        <f t="shared" si="3"/>
        <v>0</v>
      </c>
      <c r="F23" s="75">
        <v>0</v>
      </c>
      <c r="G23" s="75">
        <v>0</v>
      </c>
      <c r="H23" s="75">
        <f t="shared" si="4"/>
        <v>0</v>
      </c>
      <c r="I23" s="75">
        <v>0</v>
      </c>
      <c r="J23" s="75">
        <v>0</v>
      </c>
      <c r="K23" s="75">
        <f t="shared" si="5"/>
        <v>0</v>
      </c>
      <c r="L23" s="75">
        <v>0</v>
      </c>
      <c r="M23" s="75">
        <v>0</v>
      </c>
      <c r="N23" s="75">
        <f t="shared" si="6"/>
        <v>0</v>
      </c>
      <c r="O23" s="75">
        <f t="shared" si="7"/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0</v>
      </c>
      <c r="AG23" s="75">
        <v>0</v>
      </c>
      <c r="AH23" s="75">
        <v>0</v>
      </c>
      <c r="AI23" s="75">
        <v>0</v>
      </c>
      <c r="AJ23" s="75">
        <f t="shared" si="11"/>
        <v>0</v>
      </c>
      <c r="AK23" s="74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268</v>
      </c>
      <c r="B24" s="117" t="s">
        <v>281</v>
      </c>
      <c r="C24" s="68" t="s">
        <v>282</v>
      </c>
      <c r="D24" s="75">
        <f t="shared" si="2"/>
        <v>0</v>
      </c>
      <c r="E24" s="75">
        <f t="shared" si="3"/>
        <v>0</v>
      </c>
      <c r="F24" s="75">
        <v>0</v>
      </c>
      <c r="G24" s="75">
        <v>0</v>
      </c>
      <c r="H24" s="75">
        <f t="shared" si="4"/>
        <v>0</v>
      </c>
      <c r="I24" s="75">
        <v>0</v>
      </c>
      <c r="J24" s="75">
        <v>0</v>
      </c>
      <c r="K24" s="75">
        <f t="shared" si="5"/>
        <v>0</v>
      </c>
      <c r="L24" s="75">
        <v>0</v>
      </c>
      <c r="M24" s="75">
        <v>0</v>
      </c>
      <c r="N24" s="75">
        <f t="shared" si="6"/>
        <v>0</v>
      </c>
      <c r="O24" s="75">
        <f t="shared" si="7"/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0</v>
      </c>
      <c r="AG24" s="75">
        <v>0</v>
      </c>
      <c r="AH24" s="75">
        <v>0</v>
      </c>
      <c r="AI24" s="75">
        <v>0</v>
      </c>
      <c r="AJ24" s="75">
        <f t="shared" si="11"/>
        <v>0</v>
      </c>
      <c r="AK24" s="74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86</v>
      </c>
      <c r="B25" s="117" t="s">
        <v>124</v>
      </c>
      <c r="C25" s="68" t="s">
        <v>125</v>
      </c>
      <c r="D25" s="75">
        <f t="shared" si="2"/>
        <v>0</v>
      </c>
      <c r="E25" s="75">
        <f t="shared" si="3"/>
        <v>0</v>
      </c>
      <c r="F25" s="75">
        <v>0</v>
      </c>
      <c r="G25" s="75">
        <v>0</v>
      </c>
      <c r="H25" s="75">
        <f t="shared" si="4"/>
        <v>0</v>
      </c>
      <c r="I25" s="75">
        <v>0</v>
      </c>
      <c r="J25" s="75">
        <v>0</v>
      </c>
      <c r="K25" s="75">
        <f t="shared" si="5"/>
        <v>0</v>
      </c>
      <c r="L25" s="75">
        <v>0</v>
      </c>
      <c r="M25" s="75">
        <v>0</v>
      </c>
      <c r="N25" s="75">
        <f t="shared" si="6"/>
        <v>0</v>
      </c>
      <c r="O25" s="75">
        <f t="shared" si="7"/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0</v>
      </c>
      <c r="AG25" s="75">
        <v>0</v>
      </c>
      <c r="AH25" s="75">
        <v>0</v>
      </c>
      <c r="AI25" s="75">
        <v>0</v>
      </c>
      <c r="AJ25" s="75">
        <f t="shared" si="11"/>
        <v>0</v>
      </c>
      <c r="AK25" s="74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86</v>
      </c>
      <c r="B26" s="117" t="s">
        <v>126</v>
      </c>
      <c r="C26" s="68" t="s">
        <v>127</v>
      </c>
      <c r="D26" s="75">
        <f t="shared" si="2"/>
        <v>0</v>
      </c>
      <c r="E26" s="75">
        <f t="shared" si="3"/>
        <v>0</v>
      </c>
      <c r="F26" s="75">
        <v>0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0</v>
      </c>
      <c r="L26" s="75">
        <v>0</v>
      </c>
      <c r="M26" s="75">
        <v>0</v>
      </c>
      <c r="N26" s="75">
        <f t="shared" si="6"/>
        <v>0</v>
      </c>
      <c r="O26" s="75">
        <f t="shared" si="7"/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0</v>
      </c>
      <c r="AG26" s="75">
        <v>0</v>
      </c>
      <c r="AH26" s="75">
        <v>0</v>
      </c>
      <c r="AI26" s="75">
        <v>0</v>
      </c>
      <c r="AJ26" s="75">
        <f t="shared" si="11"/>
        <v>0</v>
      </c>
      <c r="AK26" s="74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268</v>
      </c>
      <c r="B27" s="117" t="s">
        <v>283</v>
      </c>
      <c r="C27" s="68" t="s">
        <v>284</v>
      </c>
      <c r="D27" s="75">
        <f t="shared" si="2"/>
        <v>0</v>
      </c>
      <c r="E27" s="75">
        <f t="shared" si="3"/>
        <v>0</v>
      </c>
      <c r="F27" s="75">
        <v>0</v>
      </c>
      <c r="G27" s="75">
        <v>0</v>
      </c>
      <c r="H27" s="75">
        <f t="shared" si="4"/>
        <v>0</v>
      </c>
      <c r="I27" s="75">
        <v>0</v>
      </c>
      <c r="J27" s="75">
        <v>0</v>
      </c>
      <c r="K27" s="75">
        <f t="shared" si="5"/>
        <v>0</v>
      </c>
      <c r="L27" s="75">
        <v>0</v>
      </c>
      <c r="M27" s="75">
        <v>0</v>
      </c>
      <c r="N27" s="75">
        <f t="shared" si="6"/>
        <v>0</v>
      </c>
      <c r="O27" s="75">
        <f t="shared" si="7"/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0</v>
      </c>
      <c r="AG27" s="75">
        <v>0</v>
      </c>
      <c r="AH27" s="75">
        <v>0</v>
      </c>
      <c r="AI27" s="75">
        <v>0</v>
      </c>
      <c r="AJ27" s="75">
        <f t="shared" si="11"/>
        <v>0</v>
      </c>
      <c r="AK27" s="74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86</v>
      </c>
      <c r="B28" s="117" t="s">
        <v>130</v>
      </c>
      <c r="C28" s="68" t="s">
        <v>131</v>
      </c>
      <c r="D28" s="75">
        <f t="shared" si="2"/>
        <v>0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0</v>
      </c>
      <c r="L28" s="75">
        <v>0</v>
      </c>
      <c r="M28" s="75">
        <v>0</v>
      </c>
      <c r="N28" s="75">
        <f t="shared" si="6"/>
        <v>0</v>
      </c>
      <c r="O28" s="75">
        <f t="shared" si="7"/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0</v>
      </c>
      <c r="AG28" s="75">
        <v>0</v>
      </c>
      <c r="AH28" s="75">
        <v>0</v>
      </c>
      <c r="AI28" s="75">
        <v>0</v>
      </c>
      <c r="AJ28" s="75">
        <f t="shared" si="11"/>
        <v>0</v>
      </c>
      <c r="AK28" s="74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2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86</v>
      </c>
      <c r="B29" s="117" t="s">
        <v>132</v>
      </c>
      <c r="C29" s="68" t="s">
        <v>133</v>
      </c>
      <c r="D29" s="75">
        <f t="shared" si="2"/>
        <v>0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0</v>
      </c>
      <c r="L29" s="75">
        <v>0</v>
      </c>
      <c r="M29" s="75">
        <v>0</v>
      </c>
      <c r="N29" s="75">
        <f t="shared" si="6"/>
        <v>0</v>
      </c>
      <c r="O29" s="75">
        <f t="shared" si="7"/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0</v>
      </c>
      <c r="AG29" s="75">
        <v>0</v>
      </c>
      <c r="AH29" s="75">
        <v>0</v>
      </c>
      <c r="AI29" s="75">
        <v>0</v>
      </c>
      <c r="AJ29" s="75">
        <f t="shared" si="11"/>
        <v>0</v>
      </c>
      <c r="AK29" s="74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f t="shared" si="12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86</v>
      </c>
      <c r="B30" s="117" t="s">
        <v>134</v>
      </c>
      <c r="C30" s="68" t="s">
        <v>135</v>
      </c>
      <c r="D30" s="75">
        <f t="shared" si="2"/>
        <v>0</v>
      </c>
      <c r="E30" s="75">
        <f t="shared" si="3"/>
        <v>0</v>
      </c>
      <c r="F30" s="75">
        <v>0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0</v>
      </c>
      <c r="L30" s="75">
        <v>0</v>
      </c>
      <c r="M30" s="75">
        <v>0</v>
      </c>
      <c r="N30" s="75">
        <f t="shared" si="6"/>
        <v>0</v>
      </c>
      <c r="O30" s="75">
        <f t="shared" si="7"/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0</v>
      </c>
      <c r="AD30" s="75">
        <v>0</v>
      </c>
      <c r="AE30" s="75">
        <v>0</v>
      </c>
      <c r="AF30" s="75">
        <f t="shared" si="10"/>
        <v>0</v>
      </c>
      <c r="AG30" s="75">
        <v>0</v>
      </c>
      <c r="AH30" s="75">
        <v>0</v>
      </c>
      <c r="AI30" s="75">
        <v>0</v>
      </c>
      <c r="AJ30" s="75">
        <f t="shared" si="11"/>
        <v>0</v>
      </c>
      <c r="AK30" s="74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86</v>
      </c>
      <c r="B31" s="117" t="s">
        <v>136</v>
      </c>
      <c r="C31" s="68" t="s">
        <v>137</v>
      </c>
      <c r="D31" s="75">
        <f t="shared" si="2"/>
        <v>0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0</v>
      </c>
      <c r="L31" s="75">
        <v>0</v>
      </c>
      <c r="M31" s="75">
        <v>0</v>
      </c>
      <c r="N31" s="75">
        <f t="shared" si="6"/>
        <v>0</v>
      </c>
      <c r="O31" s="75">
        <f t="shared" si="7"/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0</v>
      </c>
      <c r="AG31" s="75">
        <v>0</v>
      </c>
      <c r="AH31" s="75">
        <v>0</v>
      </c>
      <c r="AI31" s="75">
        <v>0</v>
      </c>
      <c r="AJ31" s="75">
        <f t="shared" si="11"/>
        <v>0</v>
      </c>
      <c r="AK31" s="74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0</v>
      </c>
      <c r="BA31" s="75">
        <v>0</v>
      </c>
      <c r="BB31" s="75">
        <v>0</v>
      </c>
      <c r="BC31" s="75">
        <v>0</v>
      </c>
    </row>
    <row r="32" spans="1:55" s="59" customFormat="1" ht="12" customHeight="1">
      <c r="A32" s="68" t="s">
        <v>86</v>
      </c>
      <c r="B32" s="117" t="s">
        <v>138</v>
      </c>
      <c r="C32" s="68" t="s">
        <v>139</v>
      </c>
      <c r="D32" s="75">
        <f t="shared" si="2"/>
        <v>15997</v>
      </c>
      <c r="E32" s="75">
        <f t="shared" si="3"/>
        <v>2658</v>
      </c>
      <c r="F32" s="75">
        <v>2658</v>
      </c>
      <c r="G32" s="75">
        <v>0</v>
      </c>
      <c r="H32" s="75">
        <f t="shared" si="4"/>
        <v>611</v>
      </c>
      <c r="I32" s="75">
        <v>611</v>
      </c>
      <c r="J32" s="75">
        <v>0</v>
      </c>
      <c r="K32" s="75">
        <f t="shared" si="5"/>
        <v>12728</v>
      </c>
      <c r="L32" s="75">
        <v>0</v>
      </c>
      <c r="M32" s="75">
        <v>12728</v>
      </c>
      <c r="N32" s="75">
        <f t="shared" si="6"/>
        <v>15997</v>
      </c>
      <c r="O32" s="75">
        <f t="shared" si="7"/>
        <v>3269</v>
      </c>
      <c r="P32" s="75">
        <v>3269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12728</v>
      </c>
      <c r="W32" s="75">
        <v>12728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833</v>
      </c>
      <c r="AG32" s="75">
        <v>833</v>
      </c>
      <c r="AH32" s="75">
        <v>0</v>
      </c>
      <c r="AI32" s="75">
        <v>0</v>
      </c>
      <c r="AJ32" s="75">
        <f t="shared" si="11"/>
        <v>833</v>
      </c>
      <c r="AK32" s="74">
        <v>0</v>
      </c>
      <c r="AL32" s="75">
        <v>0</v>
      </c>
      <c r="AM32" s="75">
        <v>26</v>
      </c>
      <c r="AN32" s="75">
        <v>0</v>
      </c>
      <c r="AO32" s="75">
        <v>0</v>
      </c>
      <c r="AP32" s="75">
        <v>759</v>
      </c>
      <c r="AQ32" s="75">
        <v>0</v>
      </c>
      <c r="AR32" s="75">
        <v>0</v>
      </c>
      <c r="AS32" s="75">
        <v>48</v>
      </c>
      <c r="AT32" s="75">
        <f t="shared" si="12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f t="shared" si="13"/>
        <v>0</v>
      </c>
      <c r="BA32" s="75">
        <v>0</v>
      </c>
      <c r="BB32" s="75">
        <v>0</v>
      </c>
      <c r="BC32" s="75">
        <v>0</v>
      </c>
    </row>
    <row r="33" spans="1:55" s="59" customFormat="1" ht="12" customHeight="1">
      <c r="A33" s="68" t="s">
        <v>86</v>
      </c>
      <c r="B33" s="117" t="s">
        <v>140</v>
      </c>
      <c r="C33" s="68" t="s">
        <v>141</v>
      </c>
      <c r="D33" s="75">
        <f t="shared" si="2"/>
        <v>505</v>
      </c>
      <c r="E33" s="75">
        <f t="shared" si="3"/>
        <v>0</v>
      </c>
      <c r="F33" s="75">
        <v>0</v>
      </c>
      <c r="G33" s="75">
        <v>0</v>
      </c>
      <c r="H33" s="75">
        <f t="shared" si="4"/>
        <v>408</v>
      </c>
      <c r="I33" s="75">
        <v>408</v>
      </c>
      <c r="J33" s="75">
        <v>0</v>
      </c>
      <c r="K33" s="75">
        <f t="shared" si="5"/>
        <v>97</v>
      </c>
      <c r="L33" s="75">
        <v>0</v>
      </c>
      <c r="M33" s="75">
        <v>97</v>
      </c>
      <c r="N33" s="75">
        <f t="shared" si="6"/>
        <v>505</v>
      </c>
      <c r="O33" s="75">
        <f t="shared" si="7"/>
        <v>408</v>
      </c>
      <c r="P33" s="75">
        <v>0</v>
      </c>
      <c r="Q33" s="75">
        <v>0</v>
      </c>
      <c r="R33" s="75">
        <v>0</v>
      </c>
      <c r="S33" s="75">
        <v>408</v>
      </c>
      <c r="T33" s="75">
        <v>0</v>
      </c>
      <c r="U33" s="75">
        <v>0</v>
      </c>
      <c r="V33" s="75">
        <f t="shared" si="8"/>
        <v>97</v>
      </c>
      <c r="W33" s="75">
        <v>0</v>
      </c>
      <c r="X33" s="75">
        <v>0</v>
      </c>
      <c r="Y33" s="75">
        <v>0</v>
      </c>
      <c r="Z33" s="75">
        <v>97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0</v>
      </c>
      <c r="AG33" s="75">
        <v>0</v>
      </c>
      <c r="AH33" s="75">
        <v>0</v>
      </c>
      <c r="AI33" s="75">
        <v>0</v>
      </c>
      <c r="AJ33" s="75">
        <f t="shared" si="11"/>
        <v>0</v>
      </c>
      <c r="AK33" s="74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2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f t="shared" si="13"/>
        <v>0</v>
      </c>
      <c r="BA33" s="75">
        <v>0</v>
      </c>
      <c r="BB33" s="75">
        <v>0</v>
      </c>
      <c r="BC33" s="75">
        <v>0</v>
      </c>
    </row>
    <row r="34" spans="1:55" s="59" customFormat="1" ht="12" customHeight="1">
      <c r="A34" s="68" t="s">
        <v>86</v>
      </c>
      <c r="B34" s="117" t="s">
        <v>142</v>
      </c>
      <c r="C34" s="68" t="s">
        <v>143</v>
      </c>
      <c r="D34" s="75">
        <f t="shared" si="2"/>
        <v>117</v>
      </c>
      <c r="E34" s="75">
        <f t="shared" si="3"/>
        <v>0</v>
      </c>
      <c r="F34" s="75">
        <v>0</v>
      </c>
      <c r="G34" s="75">
        <v>0</v>
      </c>
      <c r="H34" s="75">
        <f t="shared" si="4"/>
        <v>117</v>
      </c>
      <c r="I34" s="75">
        <v>65</v>
      </c>
      <c r="J34" s="75">
        <v>52</v>
      </c>
      <c r="K34" s="75">
        <f t="shared" si="5"/>
        <v>0</v>
      </c>
      <c r="L34" s="75">
        <v>0</v>
      </c>
      <c r="M34" s="75">
        <v>0</v>
      </c>
      <c r="N34" s="75">
        <f t="shared" si="6"/>
        <v>117</v>
      </c>
      <c r="O34" s="75">
        <f t="shared" si="7"/>
        <v>65</v>
      </c>
      <c r="P34" s="75">
        <v>65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52</v>
      </c>
      <c r="W34" s="75">
        <v>52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0</v>
      </c>
      <c r="AG34" s="75">
        <v>0</v>
      </c>
      <c r="AH34" s="75">
        <v>0</v>
      </c>
      <c r="AI34" s="75">
        <v>0</v>
      </c>
      <c r="AJ34" s="75">
        <f t="shared" si="11"/>
        <v>0</v>
      </c>
      <c r="AK34" s="74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2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86</v>
      </c>
      <c r="B35" s="117" t="s">
        <v>144</v>
      </c>
      <c r="C35" s="68" t="s">
        <v>145</v>
      </c>
      <c r="D35" s="75">
        <f t="shared" si="2"/>
        <v>149</v>
      </c>
      <c r="E35" s="75">
        <f t="shared" si="3"/>
        <v>0</v>
      </c>
      <c r="F35" s="75">
        <v>0</v>
      </c>
      <c r="G35" s="75">
        <v>0</v>
      </c>
      <c r="H35" s="75">
        <f t="shared" si="4"/>
        <v>98</v>
      </c>
      <c r="I35" s="75">
        <v>98</v>
      </c>
      <c r="J35" s="75">
        <v>0</v>
      </c>
      <c r="K35" s="75">
        <f t="shared" si="5"/>
        <v>51</v>
      </c>
      <c r="L35" s="75">
        <v>0</v>
      </c>
      <c r="M35" s="75">
        <v>51</v>
      </c>
      <c r="N35" s="75">
        <f t="shared" si="6"/>
        <v>149</v>
      </c>
      <c r="O35" s="75">
        <f t="shared" si="7"/>
        <v>98</v>
      </c>
      <c r="P35" s="75">
        <v>0</v>
      </c>
      <c r="Q35" s="75">
        <v>0</v>
      </c>
      <c r="R35" s="75">
        <v>0</v>
      </c>
      <c r="S35" s="75">
        <v>98</v>
      </c>
      <c r="T35" s="75">
        <v>0</v>
      </c>
      <c r="U35" s="75">
        <v>0</v>
      </c>
      <c r="V35" s="75">
        <f t="shared" si="8"/>
        <v>51</v>
      </c>
      <c r="W35" s="75">
        <v>0</v>
      </c>
      <c r="X35" s="75">
        <v>0</v>
      </c>
      <c r="Y35" s="75">
        <v>0</v>
      </c>
      <c r="Z35" s="75">
        <v>51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0</v>
      </c>
      <c r="AG35" s="75">
        <v>0</v>
      </c>
      <c r="AH35" s="75">
        <v>0</v>
      </c>
      <c r="AI35" s="75">
        <v>0</v>
      </c>
      <c r="AJ35" s="75">
        <f t="shared" si="11"/>
        <v>0</v>
      </c>
      <c r="AK35" s="74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274</v>
      </c>
      <c r="B36" s="117" t="s">
        <v>285</v>
      </c>
      <c r="C36" s="68" t="s">
        <v>286</v>
      </c>
      <c r="D36" s="75">
        <f t="shared" si="2"/>
        <v>6696</v>
      </c>
      <c r="E36" s="75">
        <f t="shared" si="3"/>
        <v>0</v>
      </c>
      <c r="F36" s="75">
        <v>0</v>
      </c>
      <c r="G36" s="75">
        <v>0</v>
      </c>
      <c r="H36" s="75">
        <f t="shared" si="4"/>
        <v>6696</v>
      </c>
      <c r="I36" s="75">
        <v>2574</v>
      </c>
      <c r="J36" s="75">
        <v>4122</v>
      </c>
      <c r="K36" s="75">
        <f t="shared" si="5"/>
        <v>0</v>
      </c>
      <c r="L36" s="75">
        <v>0</v>
      </c>
      <c r="M36" s="75">
        <v>0</v>
      </c>
      <c r="N36" s="75">
        <f t="shared" si="6"/>
        <v>6696</v>
      </c>
      <c r="O36" s="75">
        <f t="shared" si="7"/>
        <v>2574</v>
      </c>
      <c r="P36" s="75">
        <v>2574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4122</v>
      </c>
      <c r="W36" s="75">
        <v>4122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0</v>
      </c>
      <c r="AD36" s="75">
        <v>0</v>
      </c>
      <c r="AE36" s="75">
        <v>0</v>
      </c>
      <c r="AF36" s="75">
        <f t="shared" si="10"/>
        <v>237</v>
      </c>
      <c r="AG36" s="75">
        <v>237</v>
      </c>
      <c r="AH36" s="75">
        <v>0</v>
      </c>
      <c r="AI36" s="75">
        <v>0</v>
      </c>
      <c r="AJ36" s="75">
        <f t="shared" si="11"/>
        <v>241</v>
      </c>
      <c r="AK36" s="75">
        <v>4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237</v>
      </c>
      <c r="AT36" s="75">
        <f t="shared" si="12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f t="shared" si="13"/>
        <v>0</v>
      </c>
      <c r="BA36" s="75">
        <v>0</v>
      </c>
      <c r="BB36" s="75">
        <v>0</v>
      </c>
      <c r="BC36" s="75">
        <v>0</v>
      </c>
    </row>
    <row r="37" spans="1:55" s="59" customFormat="1" ht="12" customHeight="1">
      <c r="A37" s="68" t="s">
        <v>271</v>
      </c>
      <c r="B37" s="117" t="s">
        <v>287</v>
      </c>
      <c r="C37" s="68" t="s">
        <v>288</v>
      </c>
      <c r="D37" s="75">
        <f t="shared" si="2"/>
        <v>449</v>
      </c>
      <c r="E37" s="75">
        <f t="shared" si="3"/>
        <v>0</v>
      </c>
      <c r="F37" s="75">
        <v>0</v>
      </c>
      <c r="G37" s="75">
        <v>0</v>
      </c>
      <c r="H37" s="75">
        <f t="shared" si="4"/>
        <v>449</v>
      </c>
      <c r="I37" s="75">
        <v>413</v>
      </c>
      <c r="J37" s="75">
        <v>36</v>
      </c>
      <c r="K37" s="75">
        <f t="shared" si="5"/>
        <v>0</v>
      </c>
      <c r="L37" s="75">
        <v>0</v>
      </c>
      <c r="M37" s="75">
        <v>0</v>
      </c>
      <c r="N37" s="75">
        <f t="shared" si="6"/>
        <v>449</v>
      </c>
      <c r="O37" s="75">
        <f t="shared" si="7"/>
        <v>413</v>
      </c>
      <c r="P37" s="75">
        <v>0</v>
      </c>
      <c r="Q37" s="75">
        <v>0</v>
      </c>
      <c r="R37" s="75">
        <v>0</v>
      </c>
      <c r="S37" s="75">
        <v>413</v>
      </c>
      <c r="T37" s="75">
        <v>0</v>
      </c>
      <c r="U37" s="75">
        <v>0</v>
      </c>
      <c r="V37" s="75">
        <f t="shared" si="8"/>
        <v>36</v>
      </c>
      <c r="W37" s="75">
        <v>0</v>
      </c>
      <c r="X37" s="75">
        <v>0</v>
      </c>
      <c r="Y37" s="75">
        <v>0</v>
      </c>
      <c r="Z37" s="75">
        <v>36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0</v>
      </c>
      <c r="AG37" s="75">
        <v>0</v>
      </c>
      <c r="AH37" s="75">
        <v>0</v>
      </c>
      <c r="AI37" s="75">
        <v>0</v>
      </c>
      <c r="AJ37" s="75">
        <f t="shared" si="11"/>
        <v>0</v>
      </c>
      <c r="AK37" s="74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2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f t="shared" si="13"/>
        <v>0</v>
      </c>
      <c r="BA37" s="75">
        <v>0</v>
      </c>
      <c r="BB37" s="75">
        <v>0</v>
      </c>
      <c r="BC37" s="75">
        <v>0</v>
      </c>
    </row>
    <row r="38" spans="1:55" s="59" customFormat="1" ht="12" customHeight="1">
      <c r="A38" s="68" t="s">
        <v>86</v>
      </c>
      <c r="B38" s="117" t="s">
        <v>150</v>
      </c>
      <c r="C38" s="68" t="s">
        <v>151</v>
      </c>
      <c r="D38" s="75">
        <f t="shared" si="2"/>
        <v>864</v>
      </c>
      <c r="E38" s="75">
        <f t="shared" si="3"/>
        <v>0</v>
      </c>
      <c r="F38" s="75">
        <v>0</v>
      </c>
      <c r="G38" s="75">
        <v>0</v>
      </c>
      <c r="H38" s="75">
        <f t="shared" si="4"/>
        <v>864</v>
      </c>
      <c r="I38" s="75">
        <v>413</v>
      </c>
      <c r="J38" s="75">
        <v>451</v>
      </c>
      <c r="K38" s="75">
        <f t="shared" si="5"/>
        <v>0</v>
      </c>
      <c r="L38" s="75">
        <v>0</v>
      </c>
      <c r="M38" s="75">
        <v>0</v>
      </c>
      <c r="N38" s="75">
        <f t="shared" si="6"/>
        <v>864</v>
      </c>
      <c r="O38" s="75">
        <f t="shared" si="7"/>
        <v>413</v>
      </c>
      <c r="P38" s="75">
        <v>413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451</v>
      </c>
      <c r="W38" s="75">
        <v>451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864</v>
      </c>
      <c r="AG38" s="75">
        <v>864</v>
      </c>
      <c r="AH38" s="75">
        <v>0</v>
      </c>
      <c r="AI38" s="75">
        <v>0</v>
      </c>
      <c r="AJ38" s="75">
        <f t="shared" si="11"/>
        <v>864</v>
      </c>
      <c r="AK38" s="74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864</v>
      </c>
      <c r="AQ38" s="75">
        <v>0</v>
      </c>
      <c r="AR38" s="75">
        <v>0</v>
      </c>
      <c r="AS38" s="75"/>
      <c r="AT38" s="75">
        <f t="shared" si="12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f t="shared" si="13"/>
        <v>0</v>
      </c>
      <c r="BA38" s="75">
        <v>0</v>
      </c>
      <c r="BB38" s="75">
        <v>0</v>
      </c>
      <c r="BC38" s="75">
        <v>0</v>
      </c>
    </row>
    <row r="39" spans="1:55" s="59" customFormat="1" ht="12" customHeight="1">
      <c r="A39" s="68" t="s">
        <v>289</v>
      </c>
      <c r="B39" s="117" t="s">
        <v>290</v>
      </c>
      <c r="C39" s="68" t="s">
        <v>291</v>
      </c>
      <c r="D39" s="75">
        <f t="shared" si="2"/>
        <v>369</v>
      </c>
      <c r="E39" s="75">
        <f t="shared" si="3"/>
        <v>0</v>
      </c>
      <c r="F39" s="75">
        <v>0</v>
      </c>
      <c r="G39" s="75">
        <v>0</v>
      </c>
      <c r="H39" s="75">
        <f t="shared" si="4"/>
        <v>263</v>
      </c>
      <c r="I39" s="75">
        <v>263</v>
      </c>
      <c r="J39" s="75">
        <v>0</v>
      </c>
      <c r="K39" s="75">
        <f t="shared" si="5"/>
        <v>106</v>
      </c>
      <c r="L39" s="75">
        <v>0</v>
      </c>
      <c r="M39" s="75">
        <v>106</v>
      </c>
      <c r="N39" s="75">
        <f t="shared" si="6"/>
        <v>369</v>
      </c>
      <c r="O39" s="75">
        <f t="shared" si="7"/>
        <v>263</v>
      </c>
      <c r="P39" s="75">
        <v>0</v>
      </c>
      <c r="Q39" s="75">
        <v>0</v>
      </c>
      <c r="R39" s="75">
        <v>0</v>
      </c>
      <c r="S39" s="75">
        <v>263</v>
      </c>
      <c r="T39" s="75">
        <v>0</v>
      </c>
      <c r="U39" s="75">
        <v>0</v>
      </c>
      <c r="V39" s="75">
        <f t="shared" si="8"/>
        <v>106</v>
      </c>
      <c r="W39" s="75">
        <v>0</v>
      </c>
      <c r="X39" s="75">
        <v>0</v>
      </c>
      <c r="Y39" s="75">
        <v>0</v>
      </c>
      <c r="Z39" s="75">
        <v>106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0</v>
      </c>
      <c r="AG39" s="75">
        <v>0</v>
      </c>
      <c r="AH39" s="75">
        <v>0</v>
      </c>
      <c r="AI39" s="75">
        <v>0</v>
      </c>
      <c r="AJ39" s="75">
        <f t="shared" si="11"/>
        <v>0</v>
      </c>
      <c r="AK39" s="74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2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289</v>
      </c>
      <c r="B40" s="117" t="s">
        <v>292</v>
      </c>
      <c r="C40" s="68" t="s">
        <v>293</v>
      </c>
      <c r="D40" s="75">
        <f aca="true" t="shared" si="14" ref="D40:D70">SUM(E40,+H40,+K40)</f>
        <v>19773</v>
      </c>
      <c r="E40" s="75">
        <f aca="true" t="shared" si="15" ref="E40:E70">SUM(F40:G40)</f>
        <v>0</v>
      </c>
      <c r="F40" s="75">
        <v>0</v>
      </c>
      <c r="G40" s="75">
        <v>0</v>
      </c>
      <c r="H40" s="75">
        <f aca="true" t="shared" si="16" ref="H40:H70">SUM(I40:J40)</f>
        <v>2900</v>
      </c>
      <c r="I40" s="75">
        <v>2900</v>
      </c>
      <c r="J40" s="75">
        <v>0</v>
      </c>
      <c r="K40" s="75">
        <f aca="true" t="shared" si="17" ref="K40:K70">SUM(L40:M40)</f>
        <v>16873</v>
      </c>
      <c r="L40" s="75">
        <v>0</v>
      </c>
      <c r="M40" s="75">
        <v>16873</v>
      </c>
      <c r="N40" s="75">
        <f aca="true" t="shared" si="18" ref="N40:N70">SUM(O40,+V40,+AC40)</f>
        <v>19773</v>
      </c>
      <c r="O40" s="75">
        <f aca="true" t="shared" si="19" ref="O40:O70">SUM(P40:U40)</f>
        <v>2900</v>
      </c>
      <c r="P40" s="75">
        <v>0</v>
      </c>
      <c r="Q40" s="75">
        <v>0</v>
      </c>
      <c r="R40" s="75">
        <v>0</v>
      </c>
      <c r="S40" s="75">
        <v>2900</v>
      </c>
      <c r="T40" s="75">
        <v>0</v>
      </c>
      <c r="U40" s="75">
        <v>0</v>
      </c>
      <c r="V40" s="75">
        <f aca="true" t="shared" si="20" ref="V40:V70">SUM(W40:AB40)</f>
        <v>16873</v>
      </c>
      <c r="W40" s="75">
        <v>0</v>
      </c>
      <c r="X40" s="75">
        <v>0</v>
      </c>
      <c r="Y40" s="75">
        <v>0</v>
      </c>
      <c r="Z40" s="75">
        <v>16873</v>
      </c>
      <c r="AA40" s="75">
        <v>0</v>
      </c>
      <c r="AB40" s="75">
        <v>0</v>
      </c>
      <c r="AC40" s="75">
        <f aca="true" t="shared" si="21" ref="AC40:AC70">SUM(AD40:AE40)</f>
        <v>0</v>
      </c>
      <c r="AD40" s="75">
        <v>0</v>
      </c>
      <c r="AE40" s="75">
        <v>0</v>
      </c>
      <c r="AF40" s="75">
        <f aca="true" t="shared" si="22" ref="AF40:AF70">SUM(AG40:AI40)</f>
        <v>0</v>
      </c>
      <c r="AG40" s="75">
        <v>0</v>
      </c>
      <c r="AH40" s="75">
        <v>0</v>
      </c>
      <c r="AI40" s="75">
        <v>0</v>
      </c>
      <c r="AJ40" s="75">
        <f aca="true" t="shared" si="23" ref="AJ40:AJ70">SUM(AK40:AS40)</f>
        <v>0</v>
      </c>
      <c r="AK40" s="74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24" ref="AT40:AT70">SUM(AU40:AY40)</f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f aca="true" t="shared" si="25" ref="AZ40:AZ70">SUM(BA40:BC40)</f>
        <v>0</v>
      </c>
      <c r="BA40" s="75">
        <v>0</v>
      </c>
      <c r="BB40" s="75">
        <v>0</v>
      </c>
      <c r="BC40" s="75">
        <v>0</v>
      </c>
    </row>
    <row r="41" spans="1:55" s="59" customFormat="1" ht="12" customHeight="1">
      <c r="A41" s="68" t="s">
        <v>86</v>
      </c>
      <c r="B41" s="117" t="s">
        <v>156</v>
      </c>
      <c r="C41" s="68" t="s">
        <v>157</v>
      </c>
      <c r="D41" s="75">
        <f t="shared" si="14"/>
        <v>89</v>
      </c>
      <c r="E41" s="75">
        <f t="shared" si="15"/>
        <v>0</v>
      </c>
      <c r="F41" s="75">
        <v>0</v>
      </c>
      <c r="G41" s="75">
        <v>0</v>
      </c>
      <c r="H41" s="75">
        <f t="shared" si="16"/>
        <v>89</v>
      </c>
      <c r="I41" s="75">
        <v>87</v>
      </c>
      <c r="J41" s="75">
        <v>2</v>
      </c>
      <c r="K41" s="75">
        <f t="shared" si="17"/>
        <v>0</v>
      </c>
      <c r="L41" s="75">
        <v>0</v>
      </c>
      <c r="M41" s="75">
        <v>0</v>
      </c>
      <c r="N41" s="75">
        <f t="shared" si="18"/>
        <v>89</v>
      </c>
      <c r="O41" s="75">
        <f t="shared" si="19"/>
        <v>87</v>
      </c>
      <c r="P41" s="75">
        <v>87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f t="shared" si="20"/>
        <v>2</v>
      </c>
      <c r="W41" s="75">
        <v>2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f t="shared" si="21"/>
        <v>0</v>
      </c>
      <c r="AD41" s="75">
        <v>0</v>
      </c>
      <c r="AE41" s="75">
        <v>0</v>
      </c>
      <c r="AF41" s="75">
        <f t="shared" si="22"/>
        <v>0</v>
      </c>
      <c r="AG41" s="75">
        <v>0</v>
      </c>
      <c r="AH41" s="75">
        <v>0</v>
      </c>
      <c r="AI41" s="75">
        <v>0</v>
      </c>
      <c r="AJ41" s="75">
        <f t="shared" si="23"/>
        <v>0</v>
      </c>
      <c r="AK41" s="74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24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f t="shared" si="25"/>
        <v>0</v>
      </c>
      <c r="BA41" s="75">
        <v>0</v>
      </c>
      <c r="BB41" s="75">
        <v>0</v>
      </c>
      <c r="BC41" s="75">
        <v>0</v>
      </c>
    </row>
    <row r="42" spans="1:55" s="59" customFormat="1" ht="12" customHeight="1">
      <c r="A42" s="68" t="s">
        <v>86</v>
      </c>
      <c r="B42" s="117" t="s">
        <v>158</v>
      </c>
      <c r="C42" s="68" t="s">
        <v>159</v>
      </c>
      <c r="D42" s="75">
        <f t="shared" si="14"/>
        <v>487</v>
      </c>
      <c r="E42" s="75">
        <f t="shared" si="15"/>
        <v>0</v>
      </c>
      <c r="F42" s="75">
        <v>0</v>
      </c>
      <c r="G42" s="75">
        <v>0</v>
      </c>
      <c r="H42" s="75">
        <f t="shared" si="16"/>
        <v>249</v>
      </c>
      <c r="I42" s="75">
        <v>249</v>
      </c>
      <c r="J42" s="75">
        <v>0</v>
      </c>
      <c r="K42" s="75">
        <f t="shared" si="17"/>
        <v>238</v>
      </c>
      <c r="L42" s="75">
        <v>0</v>
      </c>
      <c r="M42" s="75">
        <v>238</v>
      </c>
      <c r="N42" s="75">
        <f t="shared" si="18"/>
        <v>487</v>
      </c>
      <c r="O42" s="75">
        <f t="shared" si="19"/>
        <v>249</v>
      </c>
      <c r="P42" s="75">
        <v>249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f t="shared" si="20"/>
        <v>238</v>
      </c>
      <c r="W42" s="75">
        <v>238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f t="shared" si="21"/>
        <v>0</v>
      </c>
      <c r="AD42" s="75">
        <v>0</v>
      </c>
      <c r="AE42" s="75">
        <v>0</v>
      </c>
      <c r="AF42" s="75">
        <f t="shared" si="22"/>
        <v>0</v>
      </c>
      <c r="AG42" s="75">
        <v>0</v>
      </c>
      <c r="AH42" s="75">
        <v>0</v>
      </c>
      <c r="AI42" s="75">
        <v>0</v>
      </c>
      <c r="AJ42" s="75">
        <f t="shared" si="23"/>
        <v>0</v>
      </c>
      <c r="AK42" s="74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24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f t="shared" si="25"/>
        <v>0</v>
      </c>
      <c r="BA42" s="75">
        <v>0</v>
      </c>
      <c r="BB42" s="75">
        <v>0</v>
      </c>
      <c r="BC42" s="75">
        <v>0</v>
      </c>
    </row>
    <row r="43" spans="1:55" s="59" customFormat="1" ht="12" customHeight="1">
      <c r="A43" s="68" t="s">
        <v>289</v>
      </c>
      <c r="B43" s="117" t="s">
        <v>294</v>
      </c>
      <c r="C43" s="68" t="s">
        <v>295</v>
      </c>
      <c r="D43" s="75">
        <f t="shared" si="14"/>
        <v>7851</v>
      </c>
      <c r="E43" s="75">
        <f t="shared" si="15"/>
        <v>0</v>
      </c>
      <c r="F43" s="75">
        <v>0</v>
      </c>
      <c r="G43" s="75">
        <v>0</v>
      </c>
      <c r="H43" s="75">
        <f t="shared" si="16"/>
        <v>1555</v>
      </c>
      <c r="I43" s="75">
        <v>1555</v>
      </c>
      <c r="J43" s="75">
        <v>0</v>
      </c>
      <c r="K43" s="75">
        <f t="shared" si="17"/>
        <v>6296</v>
      </c>
      <c r="L43" s="75">
        <v>0</v>
      </c>
      <c r="M43" s="75">
        <v>6296</v>
      </c>
      <c r="N43" s="75">
        <f t="shared" si="18"/>
        <v>7851</v>
      </c>
      <c r="O43" s="75">
        <f t="shared" si="19"/>
        <v>1555</v>
      </c>
      <c r="P43" s="75">
        <v>1555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f t="shared" si="20"/>
        <v>6296</v>
      </c>
      <c r="W43" s="75">
        <v>6296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f t="shared" si="21"/>
        <v>0</v>
      </c>
      <c r="AD43" s="75">
        <v>0</v>
      </c>
      <c r="AE43" s="75">
        <v>0</v>
      </c>
      <c r="AF43" s="75">
        <f t="shared" si="22"/>
        <v>229</v>
      </c>
      <c r="AG43" s="75">
        <v>229</v>
      </c>
      <c r="AH43" s="75">
        <v>0</v>
      </c>
      <c r="AI43" s="75">
        <v>0</v>
      </c>
      <c r="AJ43" s="75">
        <f t="shared" si="23"/>
        <v>229</v>
      </c>
      <c r="AK43" s="74">
        <v>0</v>
      </c>
      <c r="AL43" s="75">
        <v>0</v>
      </c>
      <c r="AM43" s="75">
        <v>229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f t="shared" si="24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f t="shared" si="25"/>
        <v>0</v>
      </c>
      <c r="BA43" s="75">
        <v>0</v>
      </c>
      <c r="BB43" s="75">
        <v>0</v>
      </c>
      <c r="BC43" s="75">
        <v>0</v>
      </c>
    </row>
    <row r="44" spans="1:55" s="59" customFormat="1" ht="12" customHeight="1">
      <c r="A44" s="68" t="s">
        <v>86</v>
      </c>
      <c r="B44" s="117" t="s">
        <v>162</v>
      </c>
      <c r="C44" s="68" t="s">
        <v>163</v>
      </c>
      <c r="D44" s="75">
        <f t="shared" si="14"/>
        <v>408</v>
      </c>
      <c r="E44" s="75">
        <f t="shared" si="15"/>
        <v>0</v>
      </c>
      <c r="F44" s="75">
        <v>0</v>
      </c>
      <c r="G44" s="75">
        <v>0</v>
      </c>
      <c r="H44" s="75">
        <f t="shared" si="16"/>
        <v>244</v>
      </c>
      <c r="I44" s="75">
        <v>244</v>
      </c>
      <c r="J44" s="75">
        <v>0</v>
      </c>
      <c r="K44" s="75">
        <f t="shared" si="17"/>
        <v>164</v>
      </c>
      <c r="L44" s="75">
        <v>0</v>
      </c>
      <c r="M44" s="75">
        <v>164</v>
      </c>
      <c r="N44" s="75">
        <f t="shared" si="18"/>
        <v>408</v>
      </c>
      <c r="O44" s="75">
        <f t="shared" si="19"/>
        <v>244</v>
      </c>
      <c r="P44" s="75">
        <v>0</v>
      </c>
      <c r="Q44" s="75">
        <v>0</v>
      </c>
      <c r="R44" s="75">
        <v>0</v>
      </c>
      <c r="S44" s="75">
        <v>244</v>
      </c>
      <c r="T44" s="75">
        <v>0</v>
      </c>
      <c r="U44" s="75">
        <v>0</v>
      </c>
      <c r="V44" s="75">
        <f t="shared" si="20"/>
        <v>164</v>
      </c>
      <c r="W44" s="75">
        <v>0</v>
      </c>
      <c r="X44" s="75">
        <v>0</v>
      </c>
      <c r="Y44" s="75">
        <v>0</v>
      </c>
      <c r="Z44" s="75">
        <v>164</v>
      </c>
      <c r="AA44" s="75">
        <v>0</v>
      </c>
      <c r="AB44" s="75">
        <v>0</v>
      </c>
      <c r="AC44" s="75">
        <f t="shared" si="21"/>
        <v>0</v>
      </c>
      <c r="AD44" s="75">
        <v>0</v>
      </c>
      <c r="AE44" s="75">
        <v>0</v>
      </c>
      <c r="AF44" s="75">
        <f t="shared" si="22"/>
        <v>0</v>
      </c>
      <c r="AG44" s="75">
        <v>0</v>
      </c>
      <c r="AH44" s="75">
        <v>0</v>
      </c>
      <c r="AI44" s="75">
        <v>0</v>
      </c>
      <c r="AJ44" s="75">
        <f t="shared" si="23"/>
        <v>0</v>
      </c>
      <c r="AK44" s="74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24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f t="shared" si="25"/>
        <v>0</v>
      </c>
      <c r="BA44" s="75">
        <v>0</v>
      </c>
      <c r="BB44" s="75">
        <v>0</v>
      </c>
      <c r="BC44" s="75">
        <v>0</v>
      </c>
    </row>
    <row r="45" spans="1:55" s="59" customFormat="1" ht="12" customHeight="1">
      <c r="A45" s="68" t="s">
        <v>86</v>
      </c>
      <c r="B45" s="117" t="s">
        <v>164</v>
      </c>
      <c r="C45" s="68" t="s">
        <v>165</v>
      </c>
      <c r="D45" s="75">
        <f t="shared" si="14"/>
        <v>336</v>
      </c>
      <c r="E45" s="75">
        <f t="shared" si="15"/>
        <v>137</v>
      </c>
      <c r="F45" s="75">
        <v>137</v>
      </c>
      <c r="G45" s="75">
        <v>0</v>
      </c>
      <c r="H45" s="75">
        <f t="shared" si="16"/>
        <v>0</v>
      </c>
      <c r="I45" s="75">
        <v>0</v>
      </c>
      <c r="J45" s="75">
        <v>0</v>
      </c>
      <c r="K45" s="75">
        <f t="shared" si="17"/>
        <v>199</v>
      </c>
      <c r="L45" s="75">
        <v>0</v>
      </c>
      <c r="M45" s="75">
        <v>199</v>
      </c>
      <c r="N45" s="75">
        <f t="shared" si="18"/>
        <v>336</v>
      </c>
      <c r="O45" s="75">
        <f t="shared" si="19"/>
        <v>137</v>
      </c>
      <c r="P45" s="75">
        <v>0</v>
      </c>
      <c r="Q45" s="75">
        <v>0</v>
      </c>
      <c r="R45" s="75">
        <v>0</v>
      </c>
      <c r="S45" s="75">
        <v>137</v>
      </c>
      <c r="T45" s="75">
        <v>0</v>
      </c>
      <c r="U45" s="75">
        <v>0</v>
      </c>
      <c r="V45" s="75">
        <f t="shared" si="20"/>
        <v>199</v>
      </c>
      <c r="W45" s="75">
        <v>0</v>
      </c>
      <c r="X45" s="75">
        <v>0</v>
      </c>
      <c r="Y45" s="75">
        <v>0</v>
      </c>
      <c r="Z45" s="75">
        <v>199</v>
      </c>
      <c r="AA45" s="75">
        <v>0</v>
      </c>
      <c r="AB45" s="75">
        <v>0</v>
      </c>
      <c r="AC45" s="75">
        <f t="shared" si="21"/>
        <v>0</v>
      </c>
      <c r="AD45" s="75">
        <v>0</v>
      </c>
      <c r="AE45" s="75">
        <v>0</v>
      </c>
      <c r="AF45" s="75">
        <f t="shared" si="22"/>
        <v>0</v>
      </c>
      <c r="AG45" s="75">
        <v>0</v>
      </c>
      <c r="AH45" s="75">
        <v>0</v>
      </c>
      <c r="AI45" s="75">
        <v>0</v>
      </c>
      <c r="AJ45" s="75">
        <f t="shared" si="23"/>
        <v>0</v>
      </c>
      <c r="AK45" s="74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24"/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f t="shared" si="25"/>
        <v>0</v>
      </c>
      <c r="BA45" s="75">
        <v>0</v>
      </c>
      <c r="BB45" s="75">
        <v>0</v>
      </c>
      <c r="BC45" s="75">
        <v>0</v>
      </c>
    </row>
    <row r="46" spans="1:55" s="59" customFormat="1" ht="12" customHeight="1">
      <c r="A46" s="68" t="s">
        <v>86</v>
      </c>
      <c r="B46" s="117" t="s">
        <v>166</v>
      </c>
      <c r="C46" s="68" t="s">
        <v>167</v>
      </c>
      <c r="D46" s="75">
        <f t="shared" si="14"/>
        <v>252</v>
      </c>
      <c r="E46" s="75">
        <f t="shared" si="15"/>
        <v>0</v>
      </c>
      <c r="F46" s="75">
        <v>0</v>
      </c>
      <c r="G46" s="75">
        <v>0</v>
      </c>
      <c r="H46" s="75">
        <f t="shared" si="16"/>
        <v>224</v>
      </c>
      <c r="I46" s="75">
        <v>224</v>
      </c>
      <c r="J46" s="75">
        <v>0</v>
      </c>
      <c r="K46" s="75">
        <f t="shared" si="17"/>
        <v>28</v>
      </c>
      <c r="L46" s="75">
        <v>0</v>
      </c>
      <c r="M46" s="75">
        <v>28</v>
      </c>
      <c r="N46" s="75">
        <f t="shared" si="18"/>
        <v>252</v>
      </c>
      <c r="O46" s="75">
        <f t="shared" si="19"/>
        <v>224</v>
      </c>
      <c r="P46" s="75">
        <v>0</v>
      </c>
      <c r="Q46" s="75">
        <v>0</v>
      </c>
      <c r="R46" s="75">
        <v>0</v>
      </c>
      <c r="S46" s="75">
        <v>224</v>
      </c>
      <c r="T46" s="75">
        <v>0</v>
      </c>
      <c r="U46" s="75">
        <v>0</v>
      </c>
      <c r="V46" s="75">
        <f t="shared" si="20"/>
        <v>28</v>
      </c>
      <c r="W46" s="75">
        <v>0</v>
      </c>
      <c r="X46" s="75">
        <v>0</v>
      </c>
      <c r="Y46" s="75">
        <v>0</v>
      </c>
      <c r="Z46" s="75">
        <v>28</v>
      </c>
      <c r="AA46" s="75">
        <v>0</v>
      </c>
      <c r="AB46" s="75">
        <v>0</v>
      </c>
      <c r="AC46" s="75">
        <f t="shared" si="21"/>
        <v>0</v>
      </c>
      <c r="AD46" s="75">
        <v>0</v>
      </c>
      <c r="AE46" s="75">
        <v>0</v>
      </c>
      <c r="AF46" s="75">
        <f t="shared" si="22"/>
        <v>0</v>
      </c>
      <c r="AG46" s="75">
        <v>0</v>
      </c>
      <c r="AH46" s="75">
        <v>0</v>
      </c>
      <c r="AI46" s="75">
        <v>0</v>
      </c>
      <c r="AJ46" s="75">
        <f t="shared" si="23"/>
        <v>0</v>
      </c>
      <c r="AK46" s="74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 t="shared" si="24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f t="shared" si="25"/>
        <v>0</v>
      </c>
      <c r="BA46" s="75">
        <v>0</v>
      </c>
      <c r="BB46" s="75">
        <v>0</v>
      </c>
      <c r="BC46" s="75">
        <v>0</v>
      </c>
    </row>
    <row r="47" spans="1:55" s="59" customFormat="1" ht="12" customHeight="1">
      <c r="A47" s="68" t="s">
        <v>86</v>
      </c>
      <c r="B47" s="117" t="s">
        <v>168</v>
      </c>
      <c r="C47" s="68" t="s">
        <v>169</v>
      </c>
      <c r="D47" s="75">
        <f t="shared" si="14"/>
        <v>146</v>
      </c>
      <c r="E47" s="75">
        <f t="shared" si="15"/>
        <v>0</v>
      </c>
      <c r="F47" s="75">
        <v>0</v>
      </c>
      <c r="G47" s="75">
        <v>0</v>
      </c>
      <c r="H47" s="75">
        <f t="shared" si="16"/>
        <v>102</v>
      </c>
      <c r="I47" s="75">
        <v>102</v>
      </c>
      <c r="J47" s="75">
        <v>0</v>
      </c>
      <c r="K47" s="75">
        <f t="shared" si="17"/>
        <v>44</v>
      </c>
      <c r="L47" s="75">
        <v>0</v>
      </c>
      <c r="M47" s="75">
        <v>44</v>
      </c>
      <c r="N47" s="75">
        <f t="shared" si="18"/>
        <v>146</v>
      </c>
      <c r="O47" s="75">
        <f t="shared" si="19"/>
        <v>102</v>
      </c>
      <c r="P47" s="75">
        <v>102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f t="shared" si="20"/>
        <v>44</v>
      </c>
      <c r="W47" s="75">
        <v>44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f t="shared" si="21"/>
        <v>0</v>
      </c>
      <c r="AD47" s="75">
        <v>0</v>
      </c>
      <c r="AE47" s="75">
        <v>0</v>
      </c>
      <c r="AF47" s="75">
        <f t="shared" si="22"/>
        <v>0</v>
      </c>
      <c r="AG47" s="75">
        <v>0</v>
      </c>
      <c r="AH47" s="75">
        <v>0</v>
      </c>
      <c r="AI47" s="75">
        <v>0</v>
      </c>
      <c r="AJ47" s="75">
        <f t="shared" si="23"/>
        <v>0</v>
      </c>
      <c r="AK47" s="74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24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f t="shared" si="25"/>
        <v>2</v>
      </c>
      <c r="BA47" s="75">
        <v>2</v>
      </c>
      <c r="BB47" s="75">
        <v>0</v>
      </c>
      <c r="BC47" s="75">
        <v>0</v>
      </c>
    </row>
    <row r="48" spans="1:55" s="59" customFormat="1" ht="12" customHeight="1">
      <c r="A48" s="68" t="s">
        <v>268</v>
      </c>
      <c r="B48" s="117" t="s">
        <v>296</v>
      </c>
      <c r="C48" s="68" t="s">
        <v>297</v>
      </c>
      <c r="D48" s="75">
        <f t="shared" si="14"/>
        <v>42</v>
      </c>
      <c r="E48" s="75">
        <f t="shared" si="15"/>
        <v>0</v>
      </c>
      <c r="F48" s="75">
        <v>0</v>
      </c>
      <c r="G48" s="75">
        <v>0</v>
      </c>
      <c r="H48" s="75">
        <f t="shared" si="16"/>
        <v>0</v>
      </c>
      <c r="I48" s="75">
        <v>0</v>
      </c>
      <c r="J48" s="75">
        <v>0</v>
      </c>
      <c r="K48" s="75">
        <f t="shared" si="17"/>
        <v>42</v>
      </c>
      <c r="L48" s="75">
        <v>42</v>
      </c>
      <c r="M48" s="75">
        <v>0</v>
      </c>
      <c r="N48" s="75">
        <f t="shared" si="18"/>
        <v>42</v>
      </c>
      <c r="O48" s="75">
        <f t="shared" si="19"/>
        <v>42</v>
      </c>
      <c r="P48" s="75">
        <v>42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f t="shared" si="20"/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f t="shared" si="21"/>
        <v>0</v>
      </c>
      <c r="AD48" s="75">
        <v>0</v>
      </c>
      <c r="AE48" s="75">
        <v>0</v>
      </c>
      <c r="AF48" s="75">
        <f t="shared" si="22"/>
        <v>0</v>
      </c>
      <c r="AG48" s="75">
        <v>0</v>
      </c>
      <c r="AH48" s="75">
        <v>0</v>
      </c>
      <c r="AI48" s="75">
        <v>0</v>
      </c>
      <c r="AJ48" s="75">
        <f t="shared" si="23"/>
        <v>0</v>
      </c>
      <c r="AK48" s="74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24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f t="shared" si="25"/>
        <v>0</v>
      </c>
      <c r="BA48" s="75">
        <v>0</v>
      </c>
      <c r="BB48" s="75">
        <v>0</v>
      </c>
      <c r="BC48" s="75">
        <v>0</v>
      </c>
    </row>
    <row r="49" spans="1:55" s="59" customFormat="1" ht="12" customHeight="1">
      <c r="A49" s="68" t="s">
        <v>268</v>
      </c>
      <c r="B49" s="117" t="s">
        <v>298</v>
      </c>
      <c r="C49" s="68"/>
      <c r="D49" s="75">
        <f t="shared" si="14"/>
        <v>515</v>
      </c>
      <c r="E49" s="75">
        <f t="shared" si="15"/>
        <v>0</v>
      </c>
      <c r="F49" s="75">
        <v>0</v>
      </c>
      <c r="G49" s="75">
        <v>0</v>
      </c>
      <c r="H49" s="75">
        <f t="shared" si="16"/>
        <v>515</v>
      </c>
      <c r="I49" s="75">
        <v>208</v>
      </c>
      <c r="J49" s="75">
        <v>307</v>
      </c>
      <c r="K49" s="75">
        <f t="shared" si="17"/>
        <v>0</v>
      </c>
      <c r="L49" s="75">
        <v>0</v>
      </c>
      <c r="M49" s="75">
        <v>0</v>
      </c>
      <c r="N49" s="75">
        <f t="shared" si="18"/>
        <v>515</v>
      </c>
      <c r="O49" s="75">
        <f t="shared" si="19"/>
        <v>208</v>
      </c>
      <c r="P49" s="75">
        <v>208</v>
      </c>
      <c r="Q49" s="75">
        <v>0</v>
      </c>
      <c r="R49" s="75">
        <v>0</v>
      </c>
      <c r="S49" s="75">
        <v>0</v>
      </c>
      <c r="T49" s="75">
        <v>0</v>
      </c>
      <c r="U49" s="75">
        <v>0</v>
      </c>
      <c r="V49" s="75">
        <f t="shared" si="20"/>
        <v>307</v>
      </c>
      <c r="W49" s="75">
        <v>307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f t="shared" si="21"/>
        <v>0</v>
      </c>
      <c r="AD49" s="75">
        <v>0</v>
      </c>
      <c r="AE49" s="75">
        <v>0</v>
      </c>
      <c r="AF49" s="75">
        <f t="shared" si="22"/>
        <v>515</v>
      </c>
      <c r="AG49" s="75">
        <v>515</v>
      </c>
      <c r="AH49" s="75">
        <v>0</v>
      </c>
      <c r="AI49" s="75">
        <v>0</v>
      </c>
      <c r="AJ49" s="75">
        <f t="shared" si="23"/>
        <v>515</v>
      </c>
      <c r="AK49" s="74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515</v>
      </c>
      <c r="AT49" s="75">
        <f t="shared" si="24"/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f t="shared" si="25"/>
        <v>0</v>
      </c>
      <c r="BA49" s="75">
        <v>0</v>
      </c>
      <c r="BB49" s="75">
        <v>0</v>
      </c>
      <c r="BC49" s="75">
        <v>0</v>
      </c>
    </row>
    <row r="50" spans="1:55" s="59" customFormat="1" ht="12" customHeight="1">
      <c r="A50" s="68" t="s">
        <v>299</v>
      </c>
      <c r="B50" s="117" t="s">
        <v>300</v>
      </c>
      <c r="C50" s="68" t="s">
        <v>301</v>
      </c>
      <c r="D50" s="75">
        <f t="shared" si="14"/>
        <v>302</v>
      </c>
      <c r="E50" s="75">
        <f t="shared" si="15"/>
        <v>0</v>
      </c>
      <c r="F50" s="75">
        <v>0</v>
      </c>
      <c r="G50" s="75">
        <v>0</v>
      </c>
      <c r="H50" s="75">
        <f t="shared" si="16"/>
        <v>302</v>
      </c>
      <c r="I50" s="75">
        <v>169</v>
      </c>
      <c r="J50" s="75">
        <v>133</v>
      </c>
      <c r="K50" s="75">
        <f t="shared" si="17"/>
        <v>0</v>
      </c>
      <c r="L50" s="75">
        <v>0</v>
      </c>
      <c r="M50" s="75">
        <v>0</v>
      </c>
      <c r="N50" s="75">
        <f t="shared" si="18"/>
        <v>302</v>
      </c>
      <c r="O50" s="75">
        <f t="shared" si="19"/>
        <v>169</v>
      </c>
      <c r="P50" s="75">
        <v>169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f t="shared" si="20"/>
        <v>133</v>
      </c>
      <c r="W50" s="75">
        <v>133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f t="shared" si="21"/>
        <v>0</v>
      </c>
      <c r="AD50" s="75">
        <v>0</v>
      </c>
      <c r="AE50" s="75">
        <v>0</v>
      </c>
      <c r="AF50" s="75">
        <f t="shared" si="22"/>
        <v>9</v>
      </c>
      <c r="AG50" s="75">
        <v>9</v>
      </c>
      <c r="AH50" s="75">
        <v>0</v>
      </c>
      <c r="AI50" s="75">
        <v>0</v>
      </c>
      <c r="AJ50" s="75">
        <f t="shared" si="23"/>
        <v>9</v>
      </c>
      <c r="AK50" s="74">
        <v>0</v>
      </c>
      <c r="AL50" s="75">
        <v>0</v>
      </c>
      <c r="AM50" s="75">
        <v>9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f t="shared" si="24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f t="shared" si="25"/>
        <v>0</v>
      </c>
      <c r="BA50" s="75">
        <v>0</v>
      </c>
      <c r="BB50" s="75">
        <v>0</v>
      </c>
      <c r="BC50" s="75">
        <v>0</v>
      </c>
    </row>
    <row r="51" spans="1:55" s="59" customFormat="1" ht="12" customHeight="1">
      <c r="A51" s="68" t="s">
        <v>299</v>
      </c>
      <c r="B51" s="117" t="s">
        <v>302</v>
      </c>
      <c r="C51" s="68" t="s">
        <v>303</v>
      </c>
      <c r="D51" s="75">
        <f t="shared" si="14"/>
        <v>658</v>
      </c>
      <c r="E51" s="75">
        <f t="shared" si="15"/>
        <v>0</v>
      </c>
      <c r="F51" s="75">
        <v>0</v>
      </c>
      <c r="G51" s="75">
        <v>0</v>
      </c>
      <c r="H51" s="75">
        <f t="shared" si="16"/>
        <v>658</v>
      </c>
      <c r="I51" s="75">
        <v>451</v>
      </c>
      <c r="J51" s="75">
        <v>207</v>
      </c>
      <c r="K51" s="75">
        <f t="shared" si="17"/>
        <v>0</v>
      </c>
      <c r="L51" s="75">
        <v>0</v>
      </c>
      <c r="M51" s="75">
        <v>0</v>
      </c>
      <c r="N51" s="75">
        <f t="shared" si="18"/>
        <v>658</v>
      </c>
      <c r="O51" s="75">
        <f t="shared" si="19"/>
        <v>451</v>
      </c>
      <c r="P51" s="75">
        <v>451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f t="shared" si="20"/>
        <v>207</v>
      </c>
      <c r="W51" s="75">
        <v>207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f t="shared" si="21"/>
        <v>0</v>
      </c>
      <c r="AD51" s="75">
        <v>0</v>
      </c>
      <c r="AE51" s="75">
        <v>0</v>
      </c>
      <c r="AF51" s="75">
        <f t="shared" si="22"/>
        <v>19</v>
      </c>
      <c r="AG51" s="75">
        <v>19</v>
      </c>
      <c r="AH51" s="75">
        <v>0</v>
      </c>
      <c r="AI51" s="75">
        <v>0</v>
      </c>
      <c r="AJ51" s="75">
        <f t="shared" si="23"/>
        <v>19</v>
      </c>
      <c r="AK51" s="74">
        <v>0</v>
      </c>
      <c r="AL51" s="75">
        <v>0</v>
      </c>
      <c r="AM51" s="75">
        <v>19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f t="shared" si="24"/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f t="shared" si="25"/>
        <v>0</v>
      </c>
      <c r="BA51" s="75">
        <v>0</v>
      </c>
      <c r="BB51" s="75">
        <v>0</v>
      </c>
      <c r="BC51" s="75">
        <v>0</v>
      </c>
    </row>
    <row r="52" spans="1:55" s="59" customFormat="1" ht="12" customHeight="1">
      <c r="A52" s="68" t="s">
        <v>274</v>
      </c>
      <c r="B52" s="117" t="s">
        <v>304</v>
      </c>
      <c r="C52" s="68" t="s">
        <v>305</v>
      </c>
      <c r="D52" s="75">
        <f t="shared" si="14"/>
        <v>240</v>
      </c>
      <c r="E52" s="75">
        <f t="shared" si="15"/>
        <v>0</v>
      </c>
      <c r="F52" s="75">
        <v>0</v>
      </c>
      <c r="G52" s="75">
        <v>0</v>
      </c>
      <c r="H52" s="75">
        <f t="shared" si="16"/>
        <v>204</v>
      </c>
      <c r="I52" s="75">
        <v>204</v>
      </c>
      <c r="J52" s="75">
        <v>0</v>
      </c>
      <c r="K52" s="75">
        <f t="shared" si="17"/>
        <v>36</v>
      </c>
      <c r="L52" s="75">
        <v>0</v>
      </c>
      <c r="M52" s="75">
        <v>36</v>
      </c>
      <c r="N52" s="75">
        <f t="shared" si="18"/>
        <v>240</v>
      </c>
      <c r="O52" s="75">
        <f t="shared" si="19"/>
        <v>204</v>
      </c>
      <c r="P52" s="75">
        <v>204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f t="shared" si="20"/>
        <v>36</v>
      </c>
      <c r="W52" s="75">
        <v>36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f t="shared" si="21"/>
        <v>0</v>
      </c>
      <c r="AD52" s="75">
        <v>0</v>
      </c>
      <c r="AE52" s="75">
        <v>0</v>
      </c>
      <c r="AF52" s="75">
        <f t="shared" si="22"/>
        <v>0</v>
      </c>
      <c r="AG52" s="75">
        <v>0</v>
      </c>
      <c r="AH52" s="75">
        <v>0</v>
      </c>
      <c r="AI52" s="75">
        <v>0</v>
      </c>
      <c r="AJ52" s="75">
        <f t="shared" si="23"/>
        <v>0</v>
      </c>
      <c r="AK52" s="74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f t="shared" si="24"/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f t="shared" si="25"/>
        <v>0</v>
      </c>
      <c r="BA52" s="75">
        <v>0</v>
      </c>
      <c r="BB52" s="75">
        <v>0</v>
      </c>
      <c r="BC52" s="75">
        <v>0</v>
      </c>
    </row>
    <row r="53" spans="1:55" s="59" customFormat="1" ht="12" customHeight="1">
      <c r="A53" s="68" t="s">
        <v>274</v>
      </c>
      <c r="B53" s="117" t="s">
        <v>306</v>
      </c>
      <c r="C53" s="68" t="s">
        <v>307</v>
      </c>
      <c r="D53" s="75">
        <f t="shared" si="14"/>
        <v>417</v>
      </c>
      <c r="E53" s="75">
        <f t="shared" si="15"/>
        <v>0</v>
      </c>
      <c r="F53" s="75">
        <v>0</v>
      </c>
      <c r="G53" s="75">
        <v>0</v>
      </c>
      <c r="H53" s="75">
        <f t="shared" si="16"/>
        <v>198</v>
      </c>
      <c r="I53" s="75">
        <v>198</v>
      </c>
      <c r="J53" s="75">
        <v>0</v>
      </c>
      <c r="K53" s="75">
        <f t="shared" si="17"/>
        <v>219</v>
      </c>
      <c r="L53" s="75">
        <v>104</v>
      </c>
      <c r="M53" s="75">
        <v>115</v>
      </c>
      <c r="N53" s="75">
        <f t="shared" si="18"/>
        <v>417</v>
      </c>
      <c r="O53" s="75">
        <f t="shared" si="19"/>
        <v>302</v>
      </c>
      <c r="P53" s="75">
        <v>302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f t="shared" si="20"/>
        <v>115</v>
      </c>
      <c r="W53" s="75">
        <v>115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f t="shared" si="21"/>
        <v>0</v>
      </c>
      <c r="AD53" s="75">
        <v>0</v>
      </c>
      <c r="AE53" s="75">
        <v>0</v>
      </c>
      <c r="AF53" s="75">
        <f t="shared" si="22"/>
        <v>28</v>
      </c>
      <c r="AG53" s="75">
        <v>28</v>
      </c>
      <c r="AH53" s="75">
        <v>0</v>
      </c>
      <c r="AI53" s="75">
        <v>0</v>
      </c>
      <c r="AJ53" s="75">
        <f t="shared" si="23"/>
        <v>28</v>
      </c>
      <c r="AK53" s="74">
        <v>0</v>
      </c>
      <c r="AL53" s="75">
        <v>0</v>
      </c>
      <c r="AM53" s="75">
        <v>28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f t="shared" si="24"/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f t="shared" si="25"/>
        <v>0</v>
      </c>
      <c r="BA53" s="75">
        <v>0</v>
      </c>
      <c r="BB53" s="75">
        <v>0</v>
      </c>
      <c r="BC53" s="75">
        <v>0</v>
      </c>
    </row>
    <row r="54" spans="1:55" s="59" customFormat="1" ht="12" customHeight="1">
      <c r="A54" s="68" t="s">
        <v>86</v>
      </c>
      <c r="B54" s="117" t="s">
        <v>181</v>
      </c>
      <c r="C54" s="68" t="s">
        <v>182</v>
      </c>
      <c r="D54" s="75">
        <f t="shared" si="14"/>
        <v>2913</v>
      </c>
      <c r="E54" s="75">
        <f t="shared" si="15"/>
        <v>0</v>
      </c>
      <c r="F54" s="75">
        <v>0</v>
      </c>
      <c r="G54" s="75">
        <v>0</v>
      </c>
      <c r="H54" s="75">
        <f t="shared" si="16"/>
        <v>2913</v>
      </c>
      <c r="I54" s="75">
        <v>647</v>
      </c>
      <c r="J54" s="75">
        <v>2266</v>
      </c>
      <c r="K54" s="75">
        <f t="shared" si="17"/>
        <v>0</v>
      </c>
      <c r="L54" s="75">
        <v>0</v>
      </c>
      <c r="M54" s="75">
        <v>0</v>
      </c>
      <c r="N54" s="75">
        <f t="shared" si="18"/>
        <v>2913</v>
      </c>
      <c r="O54" s="75">
        <f t="shared" si="19"/>
        <v>647</v>
      </c>
      <c r="P54" s="75">
        <v>647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f t="shared" si="20"/>
        <v>2266</v>
      </c>
      <c r="W54" s="75">
        <v>2266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f t="shared" si="21"/>
        <v>0</v>
      </c>
      <c r="AD54" s="75">
        <v>0</v>
      </c>
      <c r="AE54" s="75">
        <v>0</v>
      </c>
      <c r="AF54" s="75">
        <f t="shared" si="22"/>
        <v>194</v>
      </c>
      <c r="AG54" s="75">
        <v>194</v>
      </c>
      <c r="AH54" s="75">
        <v>0</v>
      </c>
      <c r="AI54" s="75">
        <v>0</v>
      </c>
      <c r="AJ54" s="75">
        <f t="shared" si="23"/>
        <v>194</v>
      </c>
      <c r="AK54" s="74">
        <v>0</v>
      </c>
      <c r="AL54" s="75">
        <v>0</v>
      </c>
      <c r="AM54" s="75">
        <v>194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f t="shared" si="24"/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f t="shared" si="25"/>
        <v>0</v>
      </c>
      <c r="BA54" s="75">
        <v>0</v>
      </c>
      <c r="BB54" s="75">
        <v>0</v>
      </c>
      <c r="BC54" s="75">
        <v>0</v>
      </c>
    </row>
    <row r="55" spans="1:55" s="59" customFormat="1" ht="12" customHeight="1">
      <c r="A55" s="68" t="s">
        <v>271</v>
      </c>
      <c r="B55" s="117" t="s">
        <v>308</v>
      </c>
      <c r="C55" s="68" t="s">
        <v>309</v>
      </c>
      <c r="D55" s="75">
        <f t="shared" si="14"/>
        <v>569</v>
      </c>
      <c r="E55" s="75">
        <f t="shared" si="15"/>
        <v>0</v>
      </c>
      <c r="F55" s="75">
        <v>0</v>
      </c>
      <c r="G55" s="75">
        <v>0</v>
      </c>
      <c r="H55" s="75">
        <f t="shared" si="16"/>
        <v>76</v>
      </c>
      <c r="I55" s="75">
        <v>76</v>
      </c>
      <c r="J55" s="75">
        <v>0</v>
      </c>
      <c r="K55" s="75">
        <f t="shared" si="17"/>
        <v>493</v>
      </c>
      <c r="L55" s="75">
        <v>0</v>
      </c>
      <c r="M55" s="75">
        <v>493</v>
      </c>
      <c r="N55" s="75">
        <f t="shared" si="18"/>
        <v>569</v>
      </c>
      <c r="O55" s="75">
        <f t="shared" si="19"/>
        <v>76</v>
      </c>
      <c r="P55" s="75">
        <v>76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f t="shared" si="20"/>
        <v>493</v>
      </c>
      <c r="W55" s="75">
        <v>493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f t="shared" si="21"/>
        <v>0</v>
      </c>
      <c r="AD55" s="75">
        <v>0</v>
      </c>
      <c r="AE55" s="75">
        <v>0</v>
      </c>
      <c r="AF55" s="75">
        <f t="shared" si="22"/>
        <v>13</v>
      </c>
      <c r="AG55" s="75">
        <v>13</v>
      </c>
      <c r="AH55" s="75">
        <v>0</v>
      </c>
      <c r="AI55" s="75">
        <v>0</v>
      </c>
      <c r="AJ55" s="75">
        <f t="shared" si="23"/>
        <v>13</v>
      </c>
      <c r="AK55" s="74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13</v>
      </c>
      <c r="AT55" s="75">
        <f t="shared" si="24"/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f t="shared" si="25"/>
        <v>0</v>
      </c>
      <c r="BA55" s="75">
        <v>0</v>
      </c>
      <c r="BB55" s="75">
        <v>0</v>
      </c>
      <c r="BC55" s="75">
        <v>0</v>
      </c>
    </row>
    <row r="56" spans="1:55" s="59" customFormat="1" ht="12" customHeight="1">
      <c r="A56" s="68" t="s">
        <v>271</v>
      </c>
      <c r="B56" s="117" t="s">
        <v>310</v>
      </c>
      <c r="C56" s="68" t="s">
        <v>311</v>
      </c>
      <c r="D56" s="75">
        <f t="shared" si="14"/>
        <v>8129</v>
      </c>
      <c r="E56" s="75">
        <f t="shared" si="15"/>
        <v>0</v>
      </c>
      <c r="F56" s="75">
        <v>0</v>
      </c>
      <c r="G56" s="75">
        <v>0</v>
      </c>
      <c r="H56" s="75">
        <f t="shared" si="16"/>
        <v>3977</v>
      </c>
      <c r="I56" s="75">
        <v>3977</v>
      </c>
      <c r="J56" s="75">
        <v>0</v>
      </c>
      <c r="K56" s="75">
        <f t="shared" si="17"/>
        <v>4152</v>
      </c>
      <c r="L56" s="75">
        <v>0</v>
      </c>
      <c r="M56" s="75">
        <v>4152</v>
      </c>
      <c r="N56" s="75">
        <f t="shared" si="18"/>
        <v>8142</v>
      </c>
      <c r="O56" s="75">
        <f t="shared" si="19"/>
        <v>3977</v>
      </c>
      <c r="P56" s="75">
        <v>3977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f t="shared" si="20"/>
        <v>4152</v>
      </c>
      <c r="W56" s="75">
        <v>4152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f t="shared" si="21"/>
        <v>13</v>
      </c>
      <c r="AD56" s="75">
        <v>13</v>
      </c>
      <c r="AE56" s="75">
        <v>0</v>
      </c>
      <c r="AF56" s="75">
        <f t="shared" si="22"/>
        <v>176</v>
      </c>
      <c r="AG56" s="75">
        <v>176</v>
      </c>
      <c r="AH56" s="75">
        <v>0</v>
      </c>
      <c r="AI56" s="75">
        <v>0</v>
      </c>
      <c r="AJ56" s="75">
        <f t="shared" si="23"/>
        <v>176</v>
      </c>
      <c r="AK56" s="74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176</v>
      </c>
      <c r="AT56" s="75">
        <f t="shared" si="24"/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f t="shared" si="25"/>
        <v>0</v>
      </c>
      <c r="BA56" s="75">
        <v>0</v>
      </c>
      <c r="BB56" s="75">
        <v>0</v>
      </c>
      <c r="BC56" s="75">
        <v>0</v>
      </c>
    </row>
    <row r="57" spans="1:55" s="59" customFormat="1" ht="12" customHeight="1">
      <c r="A57" s="68" t="s">
        <v>86</v>
      </c>
      <c r="B57" s="117" t="s">
        <v>187</v>
      </c>
      <c r="C57" s="68" t="s">
        <v>188</v>
      </c>
      <c r="D57" s="75">
        <f t="shared" si="14"/>
        <v>594</v>
      </c>
      <c r="E57" s="75">
        <f t="shared" si="15"/>
        <v>0</v>
      </c>
      <c r="F57" s="75">
        <v>0</v>
      </c>
      <c r="G57" s="75">
        <v>0</v>
      </c>
      <c r="H57" s="75">
        <f t="shared" si="16"/>
        <v>594</v>
      </c>
      <c r="I57" s="75">
        <v>230</v>
      </c>
      <c r="J57" s="75">
        <v>364</v>
      </c>
      <c r="K57" s="75">
        <f t="shared" si="17"/>
        <v>0</v>
      </c>
      <c r="L57" s="75">
        <v>0</v>
      </c>
      <c r="M57" s="75">
        <v>0</v>
      </c>
      <c r="N57" s="75">
        <f t="shared" si="18"/>
        <v>594</v>
      </c>
      <c r="O57" s="75">
        <f t="shared" si="19"/>
        <v>230</v>
      </c>
      <c r="P57" s="75">
        <v>230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f t="shared" si="20"/>
        <v>364</v>
      </c>
      <c r="W57" s="75">
        <v>364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f t="shared" si="21"/>
        <v>0</v>
      </c>
      <c r="AD57" s="75">
        <v>0</v>
      </c>
      <c r="AE57" s="75">
        <v>0</v>
      </c>
      <c r="AF57" s="75">
        <f t="shared" si="22"/>
        <v>17</v>
      </c>
      <c r="AG57" s="75">
        <v>17</v>
      </c>
      <c r="AH57" s="75">
        <v>0</v>
      </c>
      <c r="AI57" s="75">
        <v>0</v>
      </c>
      <c r="AJ57" s="75">
        <f t="shared" si="23"/>
        <v>17</v>
      </c>
      <c r="AK57" s="74">
        <v>0</v>
      </c>
      <c r="AL57" s="75">
        <v>0</v>
      </c>
      <c r="AM57" s="75">
        <v>17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f t="shared" si="24"/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f t="shared" si="25"/>
        <v>0</v>
      </c>
      <c r="BA57" s="75">
        <v>0</v>
      </c>
      <c r="BB57" s="75">
        <v>0</v>
      </c>
      <c r="BC57" s="75">
        <v>0</v>
      </c>
    </row>
    <row r="58" spans="1:55" s="59" customFormat="1" ht="12" customHeight="1">
      <c r="A58" s="68" t="s">
        <v>86</v>
      </c>
      <c r="B58" s="117" t="s">
        <v>189</v>
      </c>
      <c r="C58" s="68" t="s">
        <v>190</v>
      </c>
      <c r="D58" s="75">
        <f t="shared" si="14"/>
        <v>1771</v>
      </c>
      <c r="E58" s="75">
        <f t="shared" si="15"/>
        <v>0</v>
      </c>
      <c r="F58" s="75">
        <v>0</v>
      </c>
      <c r="G58" s="75">
        <v>0</v>
      </c>
      <c r="H58" s="75">
        <f t="shared" si="16"/>
        <v>373</v>
      </c>
      <c r="I58" s="75">
        <v>373</v>
      </c>
      <c r="J58" s="75">
        <v>0</v>
      </c>
      <c r="K58" s="75">
        <f t="shared" si="17"/>
        <v>1398</v>
      </c>
      <c r="L58" s="75">
        <v>0</v>
      </c>
      <c r="M58" s="75">
        <v>1398</v>
      </c>
      <c r="N58" s="75">
        <f t="shared" si="18"/>
        <v>1771</v>
      </c>
      <c r="O58" s="75">
        <f t="shared" si="19"/>
        <v>373</v>
      </c>
      <c r="P58" s="75">
        <v>373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f t="shared" si="20"/>
        <v>1398</v>
      </c>
      <c r="W58" s="75">
        <v>1398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f t="shared" si="21"/>
        <v>0</v>
      </c>
      <c r="AD58" s="75">
        <v>0</v>
      </c>
      <c r="AE58" s="75">
        <v>0</v>
      </c>
      <c r="AF58" s="75">
        <f t="shared" si="22"/>
        <v>1</v>
      </c>
      <c r="AG58" s="75">
        <v>1</v>
      </c>
      <c r="AH58" s="75">
        <v>0</v>
      </c>
      <c r="AI58" s="75">
        <v>0</v>
      </c>
      <c r="AJ58" s="75">
        <f t="shared" si="23"/>
        <v>2</v>
      </c>
      <c r="AK58" s="75">
        <v>1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1</v>
      </c>
      <c r="AT58" s="75">
        <f t="shared" si="24"/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f t="shared" si="25"/>
        <v>0</v>
      </c>
      <c r="BA58" s="75">
        <v>0</v>
      </c>
      <c r="BB58" s="75">
        <v>0</v>
      </c>
      <c r="BC58" s="75">
        <v>0</v>
      </c>
    </row>
    <row r="59" spans="1:55" s="59" customFormat="1" ht="12" customHeight="1">
      <c r="A59" s="68" t="s">
        <v>271</v>
      </c>
      <c r="B59" s="117" t="s">
        <v>312</v>
      </c>
      <c r="C59" s="68" t="s">
        <v>313</v>
      </c>
      <c r="D59" s="75">
        <f t="shared" si="14"/>
        <v>589</v>
      </c>
      <c r="E59" s="75">
        <f t="shared" si="15"/>
        <v>0</v>
      </c>
      <c r="F59" s="75">
        <v>0</v>
      </c>
      <c r="G59" s="75">
        <v>0</v>
      </c>
      <c r="H59" s="75">
        <f t="shared" si="16"/>
        <v>335</v>
      </c>
      <c r="I59" s="75">
        <v>335</v>
      </c>
      <c r="J59" s="75">
        <v>0</v>
      </c>
      <c r="K59" s="75">
        <f t="shared" si="17"/>
        <v>254</v>
      </c>
      <c r="L59" s="75">
        <v>0</v>
      </c>
      <c r="M59" s="75">
        <v>254</v>
      </c>
      <c r="N59" s="75">
        <f t="shared" si="18"/>
        <v>592</v>
      </c>
      <c r="O59" s="75">
        <f t="shared" si="19"/>
        <v>335</v>
      </c>
      <c r="P59" s="75">
        <v>335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f t="shared" si="20"/>
        <v>254</v>
      </c>
      <c r="W59" s="75">
        <v>254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f t="shared" si="21"/>
        <v>3</v>
      </c>
      <c r="AD59" s="75">
        <v>3</v>
      </c>
      <c r="AE59" s="75">
        <v>0</v>
      </c>
      <c r="AF59" s="75">
        <f t="shared" si="22"/>
        <v>12</v>
      </c>
      <c r="AG59" s="75">
        <v>12</v>
      </c>
      <c r="AH59" s="75">
        <v>0</v>
      </c>
      <c r="AI59" s="75">
        <v>0</v>
      </c>
      <c r="AJ59" s="75">
        <f t="shared" si="23"/>
        <v>12</v>
      </c>
      <c r="AK59" s="74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12</v>
      </c>
      <c r="AT59" s="75">
        <f t="shared" si="24"/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f t="shared" si="25"/>
        <v>0</v>
      </c>
      <c r="BA59" s="75">
        <v>0</v>
      </c>
      <c r="BB59" s="75">
        <v>0</v>
      </c>
      <c r="BC59" s="75">
        <v>0</v>
      </c>
    </row>
    <row r="60" spans="1:55" s="59" customFormat="1" ht="12" customHeight="1">
      <c r="A60" s="68" t="s">
        <v>86</v>
      </c>
      <c r="B60" s="117" t="s">
        <v>193</v>
      </c>
      <c r="C60" s="68" t="s">
        <v>194</v>
      </c>
      <c r="D60" s="75">
        <f t="shared" si="14"/>
        <v>1058</v>
      </c>
      <c r="E60" s="75">
        <f t="shared" si="15"/>
        <v>0</v>
      </c>
      <c r="F60" s="75">
        <v>0</v>
      </c>
      <c r="G60" s="75">
        <v>0</v>
      </c>
      <c r="H60" s="75">
        <f t="shared" si="16"/>
        <v>506</v>
      </c>
      <c r="I60" s="75">
        <v>506</v>
      </c>
      <c r="J60" s="75">
        <v>0</v>
      </c>
      <c r="K60" s="75">
        <f t="shared" si="17"/>
        <v>552</v>
      </c>
      <c r="L60" s="75">
        <v>0</v>
      </c>
      <c r="M60" s="75">
        <v>552</v>
      </c>
      <c r="N60" s="75">
        <f t="shared" si="18"/>
        <v>1131</v>
      </c>
      <c r="O60" s="75">
        <f t="shared" si="19"/>
        <v>506</v>
      </c>
      <c r="P60" s="75">
        <v>506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f t="shared" si="20"/>
        <v>552</v>
      </c>
      <c r="W60" s="75">
        <v>552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f t="shared" si="21"/>
        <v>73</v>
      </c>
      <c r="AD60" s="75">
        <v>73</v>
      </c>
      <c r="AE60" s="75">
        <v>0</v>
      </c>
      <c r="AF60" s="75">
        <f t="shared" si="22"/>
        <v>23</v>
      </c>
      <c r="AG60" s="75">
        <v>23</v>
      </c>
      <c r="AH60" s="75">
        <v>0</v>
      </c>
      <c r="AI60" s="75">
        <v>0</v>
      </c>
      <c r="AJ60" s="75">
        <f t="shared" si="23"/>
        <v>23</v>
      </c>
      <c r="AK60" s="74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23</v>
      </c>
      <c r="AT60" s="75">
        <f t="shared" si="24"/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f t="shared" si="25"/>
        <v>0</v>
      </c>
      <c r="BA60" s="75">
        <v>0</v>
      </c>
      <c r="BB60" s="75">
        <v>0</v>
      </c>
      <c r="BC60" s="75">
        <v>0</v>
      </c>
    </row>
    <row r="61" spans="1:55" s="59" customFormat="1" ht="12" customHeight="1">
      <c r="A61" s="68" t="s">
        <v>86</v>
      </c>
      <c r="B61" s="117" t="s">
        <v>195</v>
      </c>
      <c r="C61" s="68" t="s">
        <v>196</v>
      </c>
      <c r="D61" s="75">
        <f t="shared" si="14"/>
        <v>3514</v>
      </c>
      <c r="E61" s="75">
        <f t="shared" si="15"/>
        <v>0</v>
      </c>
      <c r="F61" s="75">
        <v>0</v>
      </c>
      <c r="G61" s="75">
        <v>0</v>
      </c>
      <c r="H61" s="75">
        <f t="shared" si="16"/>
        <v>3514</v>
      </c>
      <c r="I61" s="75">
        <v>2037</v>
      </c>
      <c r="J61" s="75">
        <v>1477</v>
      </c>
      <c r="K61" s="75">
        <f t="shared" si="17"/>
        <v>0</v>
      </c>
      <c r="L61" s="75">
        <v>0</v>
      </c>
      <c r="M61" s="75">
        <v>0</v>
      </c>
      <c r="N61" s="75">
        <f t="shared" si="18"/>
        <v>3676</v>
      </c>
      <c r="O61" s="75">
        <f t="shared" si="19"/>
        <v>2037</v>
      </c>
      <c r="P61" s="75">
        <v>2037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f t="shared" si="20"/>
        <v>1477</v>
      </c>
      <c r="W61" s="75">
        <v>1477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f t="shared" si="21"/>
        <v>162</v>
      </c>
      <c r="AD61" s="75">
        <v>132</v>
      </c>
      <c r="AE61" s="75">
        <v>30</v>
      </c>
      <c r="AF61" s="75">
        <f t="shared" si="22"/>
        <v>76</v>
      </c>
      <c r="AG61" s="75">
        <v>76</v>
      </c>
      <c r="AH61" s="75">
        <v>0</v>
      </c>
      <c r="AI61" s="75">
        <v>0</v>
      </c>
      <c r="AJ61" s="75">
        <f t="shared" si="23"/>
        <v>76</v>
      </c>
      <c r="AK61" s="74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76</v>
      </c>
      <c r="AR61" s="75">
        <v>0</v>
      </c>
      <c r="AS61" s="75">
        <v>0</v>
      </c>
      <c r="AT61" s="75">
        <f t="shared" si="24"/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f t="shared" si="25"/>
        <v>0</v>
      </c>
      <c r="BA61" s="75">
        <v>0</v>
      </c>
      <c r="BB61" s="75">
        <v>0</v>
      </c>
      <c r="BC61" s="75">
        <v>0</v>
      </c>
    </row>
    <row r="62" spans="1:55" s="59" customFormat="1" ht="12" customHeight="1">
      <c r="A62" s="68" t="s">
        <v>86</v>
      </c>
      <c r="B62" s="117" t="s">
        <v>197</v>
      </c>
      <c r="C62" s="68" t="s">
        <v>198</v>
      </c>
      <c r="D62" s="75">
        <f t="shared" si="14"/>
        <v>9377</v>
      </c>
      <c r="E62" s="75">
        <f t="shared" si="15"/>
        <v>0</v>
      </c>
      <c r="F62" s="75">
        <v>0</v>
      </c>
      <c r="G62" s="75">
        <v>0</v>
      </c>
      <c r="H62" s="75">
        <f t="shared" si="16"/>
        <v>9377</v>
      </c>
      <c r="I62" s="75">
        <v>1247</v>
      </c>
      <c r="J62" s="75">
        <v>8130</v>
      </c>
      <c r="K62" s="75">
        <f t="shared" si="17"/>
        <v>0</v>
      </c>
      <c r="L62" s="75">
        <v>0</v>
      </c>
      <c r="M62" s="75">
        <v>0</v>
      </c>
      <c r="N62" s="75">
        <f t="shared" si="18"/>
        <v>9377</v>
      </c>
      <c r="O62" s="75">
        <f t="shared" si="19"/>
        <v>1247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1247</v>
      </c>
      <c r="V62" s="75">
        <f t="shared" si="20"/>
        <v>8130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8130</v>
      </c>
      <c r="AC62" s="75">
        <f t="shared" si="21"/>
        <v>0</v>
      </c>
      <c r="AD62" s="75">
        <v>0</v>
      </c>
      <c r="AE62" s="75">
        <v>0</v>
      </c>
      <c r="AF62" s="75">
        <f t="shared" si="22"/>
        <v>0</v>
      </c>
      <c r="AG62" s="75">
        <v>0</v>
      </c>
      <c r="AH62" s="75">
        <v>0</v>
      </c>
      <c r="AI62" s="75">
        <v>0</v>
      </c>
      <c r="AJ62" s="75">
        <f t="shared" si="23"/>
        <v>0</v>
      </c>
      <c r="AK62" s="74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f t="shared" si="24"/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f t="shared" si="25"/>
        <v>0</v>
      </c>
      <c r="BA62" s="75">
        <v>0</v>
      </c>
      <c r="BB62" s="75">
        <v>0</v>
      </c>
      <c r="BC62" s="75">
        <v>0</v>
      </c>
    </row>
    <row r="63" spans="1:55" s="59" customFormat="1" ht="12" customHeight="1">
      <c r="A63" s="68" t="s">
        <v>86</v>
      </c>
      <c r="B63" s="117" t="s">
        <v>199</v>
      </c>
      <c r="C63" s="68" t="s">
        <v>200</v>
      </c>
      <c r="D63" s="75">
        <f t="shared" si="14"/>
        <v>665</v>
      </c>
      <c r="E63" s="75">
        <f t="shared" si="15"/>
        <v>665</v>
      </c>
      <c r="F63" s="75">
        <v>0</v>
      </c>
      <c r="G63" s="75">
        <v>665</v>
      </c>
      <c r="H63" s="75">
        <f t="shared" si="16"/>
        <v>0</v>
      </c>
      <c r="I63" s="75">
        <v>0</v>
      </c>
      <c r="J63" s="75">
        <v>0</v>
      </c>
      <c r="K63" s="75">
        <f t="shared" si="17"/>
        <v>0</v>
      </c>
      <c r="L63" s="75">
        <v>0</v>
      </c>
      <c r="M63" s="75">
        <v>0</v>
      </c>
      <c r="N63" s="75">
        <f t="shared" si="18"/>
        <v>665</v>
      </c>
      <c r="O63" s="75">
        <f t="shared" si="19"/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f t="shared" si="20"/>
        <v>665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665</v>
      </c>
      <c r="AC63" s="75">
        <f t="shared" si="21"/>
        <v>0</v>
      </c>
      <c r="AD63" s="75">
        <v>0</v>
      </c>
      <c r="AE63" s="75">
        <v>0</v>
      </c>
      <c r="AF63" s="75">
        <f t="shared" si="22"/>
        <v>0</v>
      </c>
      <c r="AG63" s="75">
        <v>0</v>
      </c>
      <c r="AH63" s="75">
        <v>0</v>
      </c>
      <c r="AI63" s="75">
        <v>0</v>
      </c>
      <c r="AJ63" s="75">
        <f t="shared" si="23"/>
        <v>0</v>
      </c>
      <c r="AK63" s="74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f t="shared" si="24"/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f t="shared" si="25"/>
        <v>0</v>
      </c>
      <c r="BA63" s="75">
        <v>0</v>
      </c>
      <c r="BB63" s="75">
        <v>0</v>
      </c>
      <c r="BC63" s="75">
        <v>0</v>
      </c>
    </row>
    <row r="64" spans="1:55" s="59" customFormat="1" ht="12" customHeight="1">
      <c r="A64" s="68" t="s">
        <v>86</v>
      </c>
      <c r="B64" s="117" t="s">
        <v>201</v>
      </c>
      <c r="C64" s="68" t="s">
        <v>202</v>
      </c>
      <c r="D64" s="75">
        <f t="shared" si="14"/>
        <v>2224</v>
      </c>
      <c r="E64" s="75">
        <f t="shared" si="15"/>
        <v>0</v>
      </c>
      <c r="F64" s="75">
        <v>0</v>
      </c>
      <c r="G64" s="75">
        <v>0</v>
      </c>
      <c r="H64" s="75">
        <f t="shared" si="16"/>
        <v>2224</v>
      </c>
      <c r="I64" s="75">
        <v>156</v>
      </c>
      <c r="J64" s="75">
        <v>2068</v>
      </c>
      <c r="K64" s="75">
        <f t="shared" si="17"/>
        <v>0</v>
      </c>
      <c r="L64" s="75">
        <v>0</v>
      </c>
      <c r="M64" s="75">
        <v>0</v>
      </c>
      <c r="N64" s="75">
        <f t="shared" si="18"/>
        <v>2224</v>
      </c>
      <c r="O64" s="75">
        <f t="shared" si="19"/>
        <v>156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156</v>
      </c>
      <c r="V64" s="75">
        <f t="shared" si="20"/>
        <v>2068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2068</v>
      </c>
      <c r="AC64" s="75">
        <f t="shared" si="21"/>
        <v>0</v>
      </c>
      <c r="AD64" s="75">
        <v>0</v>
      </c>
      <c r="AE64" s="75">
        <v>0</v>
      </c>
      <c r="AF64" s="75">
        <f t="shared" si="22"/>
        <v>0</v>
      </c>
      <c r="AG64" s="75">
        <v>0</v>
      </c>
      <c r="AH64" s="75">
        <v>0</v>
      </c>
      <c r="AI64" s="75">
        <v>0</v>
      </c>
      <c r="AJ64" s="75">
        <f t="shared" si="23"/>
        <v>0</v>
      </c>
      <c r="AK64" s="74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f t="shared" si="24"/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f t="shared" si="25"/>
        <v>0</v>
      </c>
      <c r="BA64" s="75">
        <v>0</v>
      </c>
      <c r="BB64" s="75">
        <v>0</v>
      </c>
      <c r="BC64" s="75">
        <v>0</v>
      </c>
    </row>
    <row r="65" spans="1:55" s="59" customFormat="1" ht="12" customHeight="1">
      <c r="A65" s="68" t="s">
        <v>86</v>
      </c>
      <c r="B65" s="117" t="s">
        <v>203</v>
      </c>
      <c r="C65" s="68" t="s">
        <v>204</v>
      </c>
      <c r="D65" s="75">
        <f t="shared" si="14"/>
        <v>937</v>
      </c>
      <c r="E65" s="75">
        <f t="shared" si="15"/>
        <v>0</v>
      </c>
      <c r="F65" s="75">
        <v>0</v>
      </c>
      <c r="G65" s="75">
        <v>0</v>
      </c>
      <c r="H65" s="75">
        <f t="shared" si="16"/>
        <v>937</v>
      </c>
      <c r="I65" s="75">
        <v>722</v>
      </c>
      <c r="J65" s="75">
        <v>215</v>
      </c>
      <c r="K65" s="75">
        <f t="shared" si="17"/>
        <v>0</v>
      </c>
      <c r="L65" s="75">
        <v>0</v>
      </c>
      <c r="M65" s="75">
        <v>0</v>
      </c>
      <c r="N65" s="75">
        <f t="shared" si="18"/>
        <v>937</v>
      </c>
      <c r="O65" s="75">
        <f t="shared" si="19"/>
        <v>722</v>
      </c>
      <c r="P65" s="75">
        <v>722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f t="shared" si="20"/>
        <v>215</v>
      </c>
      <c r="W65" s="75">
        <v>215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f t="shared" si="21"/>
        <v>0</v>
      </c>
      <c r="AD65" s="75">
        <v>0</v>
      </c>
      <c r="AE65" s="75">
        <v>0</v>
      </c>
      <c r="AF65" s="75">
        <f t="shared" si="22"/>
        <v>468</v>
      </c>
      <c r="AG65" s="75">
        <v>468</v>
      </c>
      <c r="AH65" s="75">
        <v>0</v>
      </c>
      <c r="AI65" s="75">
        <v>0</v>
      </c>
      <c r="AJ65" s="75">
        <f t="shared" si="23"/>
        <v>468</v>
      </c>
      <c r="AK65" s="74">
        <v>0</v>
      </c>
      <c r="AL65" s="75">
        <v>0</v>
      </c>
      <c r="AM65" s="75">
        <v>468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f t="shared" si="24"/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f t="shared" si="25"/>
        <v>0</v>
      </c>
      <c r="BA65" s="75">
        <v>0</v>
      </c>
      <c r="BB65" s="75">
        <v>0</v>
      </c>
      <c r="BC65" s="75">
        <v>0</v>
      </c>
    </row>
    <row r="66" spans="1:55" s="59" customFormat="1" ht="12" customHeight="1">
      <c r="A66" s="68" t="s">
        <v>86</v>
      </c>
      <c r="B66" s="117" t="s">
        <v>205</v>
      </c>
      <c r="C66" s="68" t="s">
        <v>206</v>
      </c>
      <c r="D66" s="75">
        <f t="shared" si="14"/>
        <v>2060</v>
      </c>
      <c r="E66" s="75">
        <f t="shared" si="15"/>
        <v>0</v>
      </c>
      <c r="F66" s="75">
        <v>0</v>
      </c>
      <c r="G66" s="75">
        <v>0</v>
      </c>
      <c r="H66" s="75">
        <f t="shared" si="16"/>
        <v>2060</v>
      </c>
      <c r="I66" s="75">
        <v>989</v>
      </c>
      <c r="J66" s="75">
        <v>1071</v>
      </c>
      <c r="K66" s="75">
        <f t="shared" si="17"/>
        <v>0</v>
      </c>
      <c r="L66" s="75">
        <v>0</v>
      </c>
      <c r="M66" s="75">
        <v>0</v>
      </c>
      <c r="N66" s="75">
        <f t="shared" si="18"/>
        <v>0</v>
      </c>
      <c r="O66" s="75">
        <f t="shared" si="19"/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f t="shared" si="20"/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f t="shared" si="21"/>
        <v>0</v>
      </c>
      <c r="AD66" s="75">
        <v>0</v>
      </c>
      <c r="AE66" s="75">
        <v>0</v>
      </c>
      <c r="AF66" s="75">
        <f t="shared" si="22"/>
        <v>0</v>
      </c>
      <c r="AG66" s="75">
        <v>0</v>
      </c>
      <c r="AH66" s="75">
        <v>0</v>
      </c>
      <c r="AI66" s="75">
        <v>0</v>
      </c>
      <c r="AJ66" s="75">
        <f t="shared" si="23"/>
        <v>0</v>
      </c>
      <c r="AK66" s="74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f t="shared" si="24"/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f t="shared" si="25"/>
        <v>0</v>
      </c>
      <c r="BA66" s="75">
        <v>0</v>
      </c>
      <c r="BB66" s="75">
        <v>0</v>
      </c>
      <c r="BC66" s="75">
        <v>0</v>
      </c>
    </row>
    <row r="67" spans="1:55" s="59" customFormat="1" ht="12" customHeight="1">
      <c r="A67" s="68" t="s">
        <v>86</v>
      </c>
      <c r="B67" s="117" t="s">
        <v>207</v>
      </c>
      <c r="C67" s="68" t="s">
        <v>208</v>
      </c>
      <c r="D67" s="75">
        <f t="shared" si="14"/>
        <v>106</v>
      </c>
      <c r="E67" s="75">
        <f t="shared" si="15"/>
        <v>0</v>
      </c>
      <c r="F67" s="75">
        <v>0</v>
      </c>
      <c r="G67" s="75">
        <v>0</v>
      </c>
      <c r="H67" s="75">
        <f t="shared" si="16"/>
        <v>106</v>
      </c>
      <c r="I67" s="75">
        <v>37</v>
      </c>
      <c r="J67" s="75">
        <v>69</v>
      </c>
      <c r="K67" s="75">
        <f t="shared" si="17"/>
        <v>0</v>
      </c>
      <c r="L67" s="75">
        <v>0</v>
      </c>
      <c r="M67" s="75">
        <v>0</v>
      </c>
      <c r="N67" s="75">
        <f t="shared" si="18"/>
        <v>106</v>
      </c>
      <c r="O67" s="75">
        <f t="shared" si="19"/>
        <v>37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37</v>
      </c>
      <c r="V67" s="75">
        <f t="shared" si="20"/>
        <v>69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69</v>
      </c>
      <c r="AC67" s="75">
        <f t="shared" si="21"/>
        <v>0</v>
      </c>
      <c r="AD67" s="75">
        <v>0</v>
      </c>
      <c r="AE67" s="75">
        <v>0</v>
      </c>
      <c r="AF67" s="75">
        <f t="shared" si="22"/>
        <v>0</v>
      </c>
      <c r="AG67" s="75">
        <v>0</v>
      </c>
      <c r="AH67" s="75">
        <v>0</v>
      </c>
      <c r="AI67" s="75">
        <v>0</v>
      </c>
      <c r="AJ67" s="75">
        <f t="shared" si="23"/>
        <v>0</v>
      </c>
      <c r="AK67" s="74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f t="shared" si="24"/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f t="shared" si="25"/>
        <v>0</v>
      </c>
      <c r="BA67" s="75">
        <v>0</v>
      </c>
      <c r="BB67" s="75">
        <v>0</v>
      </c>
      <c r="BC67" s="75">
        <v>0</v>
      </c>
    </row>
    <row r="68" spans="1:55" s="59" customFormat="1" ht="12" customHeight="1">
      <c r="A68" s="68" t="s">
        <v>274</v>
      </c>
      <c r="B68" s="117" t="s">
        <v>314</v>
      </c>
      <c r="C68" s="68" t="s">
        <v>315</v>
      </c>
      <c r="D68" s="75">
        <f t="shared" si="14"/>
        <v>9544</v>
      </c>
      <c r="E68" s="75">
        <f t="shared" si="15"/>
        <v>0</v>
      </c>
      <c r="F68" s="75">
        <v>0</v>
      </c>
      <c r="G68" s="75">
        <v>0</v>
      </c>
      <c r="H68" s="75">
        <f t="shared" si="16"/>
        <v>7400</v>
      </c>
      <c r="I68" s="75">
        <v>7400</v>
      </c>
      <c r="J68" s="75">
        <v>0</v>
      </c>
      <c r="K68" s="75">
        <f t="shared" si="17"/>
        <v>2144</v>
      </c>
      <c r="L68" s="75">
        <v>0</v>
      </c>
      <c r="M68" s="75">
        <v>2144</v>
      </c>
      <c r="N68" s="75">
        <f t="shared" si="18"/>
        <v>9544</v>
      </c>
      <c r="O68" s="75">
        <f t="shared" si="19"/>
        <v>7400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7400</v>
      </c>
      <c r="V68" s="75">
        <f t="shared" si="20"/>
        <v>2144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2144</v>
      </c>
      <c r="AC68" s="75">
        <f t="shared" si="21"/>
        <v>0</v>
      </c>
      <c r="AD68" s="75">
        <v>0</v>
      </c>
      <c r="AE68" s="75">
        <v>0</v>
      </c>
      <c r="AF68" s="75">
        <f t="shared" si="22"/>
        <v>0</v>
      </c>
      <c r="AG68" s="75">
        <v>0</v>
      </c>
      <c r="AH68" s="75">
        <v>0</v>
      </c>
      <c r="AI68" s="75">
        <v>0</v>
      </c>
      <c r="AJ68" s="75">
        <f t="shared" si="23"/>
        <v>0</v>
      </c>
      <c r="AK68" s="74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f t="shared" si="24"/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f t="shared" si="25"/>
        <v>0</v>
      </c>
      <c r="BA68" s="75">
        <v>0</v>
      </c>
      <c r="BB68" s="75">
        <v>0</v>
      </c>
      <c r="BC68" s="75">
        <v>0</v>
      </c>
    </row>
    <row r="69" spans="1:55" s="59" customFormat="1" ht="12" customHeight="1">
      <c r="A69" s="68" t="s">
        <v>274</v>
      </c>
      <c r="B69" s="117" t="s">
        <v>316</v>
      </c>
      <c r="C69" s="68" t="s">
        <v>317</v>
      </c>
      <c r="D69" s="75">
        <f t="shared" si="14"/>
        <v>70</v>
      </c>
      <c r="E69" s="75">
        <f t="shared" si="15"/>
        <v>70</v>
      </c>
      <c r="F69" s="75">
        <v>0</v>
      </c>
      <c r="G69" s="75">
        <v>70</v>
      </c>
      <c r="H69" s="75">
        <f t="shared" si="16"/>
        <v>0</v>
      </c>
      <c r="I69" s="75">
        <v>0</v>
      </c>
      <c r="J69" s="75">
        <v>0</v>
      </c>
      <c r="K69" s="75">
        <f t="shared" si="17"/>
        <v>0</v>
      </c>
      <c r="L69" s="75">
        <v>0</v>
      </c>
      <c r="M69" s="75">
        <v>0</v>
      </c>
      <c r="N69" s="75">
        <f t="shared" si="18"/>
        <v>70</v>
      </c>
      <c r="O69" s="75">
        <f t="shared" si="19"/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f t="shared" si="20"/>
        <v>70</v>
      </c>
      <c r="W69" s="75">
        <v>70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f t="shared" si="21"/>
        <v>0</v>
      </c>
      <c r="AD69" s="75">
        <v>0</v>
      </c>
      <c r="AE69" s="75">
        <v>0</v>
      </c>
      <c r="AF69" s="75">
        <f t="shared" si="22"/>
        <v>0</v>
      </c>
      <c r="AG69" s="75">
        <v>0</v>
      </c>
      <c r="AH69" s="75">
        <v>0</v>
      </c>
      <c r="AI69" s="75">
        <v>0</v>
      </c>
      <c r="AJ69" s="75">
        <f t="shared" si="23"/>
        <v>0</v>
      </c>
      <c r="AK69" s="74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f t="shared" si="24"/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f t="shared" si="25"/>
        <v>0</v>
      </c>
      <c r="BA69" s="75">
        <v>0</v>
      </c>
      <c r="BB69" s="75">
        <v>0</v>
      </c>
      <c r="BC69" s="75">
        <v>0</v>
      </c>
    </row>
    <row r="70" spans="1:55" s="59" customFormat="1" ht="12" customHeight="1">
      <c r="A70" s="68" t="s">
        <v>86</v>
      </c>
      <c r="B70" s="117" t="s">
        <v>213</v>
      </c>
      <c r="C70" s="68" t="s">
        <v>214</v>
      </c>
      <c r="D70" s="75">
        <f t="shared" si="14"/>
        <v>364</v>
      </c>
      <c r="E70" s="75">
        <f t="shared" si="15"/>
        <v>0</v>
      </c>
      <c r="F70" s="75">
        <v>0</v>
      </c>
      <c r="G70" s="75">
        <v>0</v>
      </c>
      <c r="H70" s="75">
        <f t="shared" si="16"/>
        <v>239</v>
      </c>
      <c r="I70" s="75">
        <v>0</v>
      </c>
      <c r="J70" s="75">
        <v>239</v>
      </c>
      <c r="K70" s="75">
        <f t="shared" si="17"/>
        <v>125</v>
      </c>
      <c r="L70" s="75">
        <v>125</v>
      </c>
      <c r="M70" s="75">
        <v>0</v>
      </c>
      <c r="N70" s="75">
        <f t="shared" si="18"/>
        <v>364</v>
      </c>
      <c r="O70" s="75">
        <f t="shared" si="19"/>
        <v>125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125</v>
      </c>
      <c r="V70" s="75">
        <f t="shared" si="20"/>
        <v>239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239</v>
      </c>
      <c r="AC70" s="75">
        <f t="shared" si="21"/>
        <v>0</v>
      </c>
      <c r="AD70" s="75">
        <v>0</v>
      </c>
      <c r="AE70" s="75">
        <v>0</v>
      </c>
      <c r="AF70" s="75">
        <f t="shared" si="22"/>
        <v>0</v>
      </c>
      <c r="AG70" s="75">
        <v>0</v>
      </c>
      <c r="AH70" s="75">
        <v>0</v>
      </c>
      <c r="AI70" s="75">
        <v>0</v>
      </c>
      <c r="AJ70" s="75">
        <f t="shared" si="23"/>
        <v>0</v>
      </c>
      <c r="AK70" s="74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f t="shared" si="24"/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f t="shared" si="25"/>
        <v>0</v>
      </c>
      <c r="BA70" s="75">
        <v>0</v>
      </c>
      <c r="BB70" s="75">
        <v>0</v>
      </c>
      <c r="BC70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318</v>
      </c>
      <c r="C2" s="126" t="s">
        <v>87</v>
      </c>
      <c r="D2" s="123" t="s">
        <v>319</v>
      </c>
      <c r="E2" s="3"/>
      <c r="F2" s="3"/>
      <c r="G2" s="3"/>
      <c r="H2" s="3"/>
      <c r="I2" s="3"/>
      <c r="J2" s="3"/>
      <c r="K2" s="3"/>
      <c r="L2" s="3" t="str">
        <f>LEFT(C2,2)</f>
        <v>13</v>
      </c>
      <c r="M2" s="3" t="str">
        <f>IF(L2&lt;&gt;"",VLOOKUP(L2,$AI$6:$AJ$52,2,FALSE),"-")</f>
        <v>東京都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70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320</v>
      </c>
      <c r="G6" s="160"/>
      <c r="H6" s="38" t="s">
        <v>321</v>
      </c>
      <c r="I6" s="38" t="s">
        <v>322</v>
      </c>
      <c r="J6" s="38" t="s">
        <v>323</v>
      </c>
      <c r="K6" s="5" t="s">
        <v>324</v>
      </c>
      <c r="L6" s="15" t="s">
        <v>325</v>
      </c>
      <c r="M6" s="39" t="s">
        <v>326</v>
      </c>
      <c r="AF6" s="11">
        <f>+'水洗化人口等'!B6</f>
        <v>0</v>
      </c>
      <c r="AG6" s="11">
        <v>6</v>
      </c>
      <c r="AI6" s="42" t="s">
        <v>327</v>
      </c>
      <c r="AJ6" s="3" t="s">
        <v>53</v>
      </c>
    </row>
    <row r="7" spans="2:36" ht="16.5" customHeight="1">
      <c r="B7" s="161" t="s">
        <v>328</v>
      </c>
      <c r="C7" s="6" t="s">
        <v>329</v>
      </c>
      <c r="D7" s="16">
        <f>AD7</f>
        <v>39929</v>
      </c>
      <c r="F7" s="169" t="s">
        <v>330</v>
      </c>
      <c r="G7" s="7" t="s">
        <v>227</v>
      </c>
      <c r="H7" s="17">
        <f aca="true" t="shared" si="0" ref="H7:H12">AD14</f>
        <v>18593</v>
      </c>
      <c r="I7" s="17">
        <f aca="true" t="shared" si="1" ref="I7:I12">AD24</f>
        <v>35972</v>
      </c>
      <c r="J7" s="17">
        <f aca="true" t="shared" si="2" ref="J7:J12">SUM(H7:I7)</f>
        <v>54565</v>
      </c>
      <c r="K7" s="18">
        <f aca="true" t="shared" si="3" ref="K7:K12">IF(J$13&gt;0,J7/J$13,0)</f>
        <v>0.4745979420897444</v>
      </c>
      <c r="L7" s="19">
        <f>AD34</f>
        <v>3714</v>
      </c>
      <c r="M7" s="20">
        <f>AD37</f>
        <v>2</v>
      </c>
      <c r="AA7" s="4" t="s">
        <v>329</v>
      </c>
      <c r="AB7" s="45" t="s">
        <v>331</v>
      </c>
      <c r="AC7" s="45" t="s">
        <v>332</v>
      </c>
      <c r="AD7" s="11">
        <f aca="true" ca="1" t="shared" si="4" ref="AD7:AD53">IF(AD$2=0,INDIRECT(AB7&amp;"!"&amp;AC7&amp;$AG$2),0)</f>
        <v>39929</v>
      </c>
      <c r="AF7" s="42" t="str">
        <f>+'水洗化人口等'!B7</f>
        <v>13000</v>
      </c>
      <c r="AG7" s="11">
        <v>7</v>
      </c>
      <c r="AI7" s="42" t="s">
        <v>333</v>
      </c>
      <c r="AJ7" s="3" t="s">
        <v>52</v>
      </c>
    </row>
    <row r="8" spans="2:36" ht="16.5" customHeight="1">
      <c r="B8" s="162"/>
      <c r="C8" s="7" t="s">
        <v>70</v>
      </c>
      <c r="D8" s="21">
        <f>AD8</f>
        <v>172</v>
      </c>
      <c r="F8" s="170"/>
      <c r="G8" s="7" t="s">
        <v>229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70</v>
      </c>
      <c r="AB8" s="45" t="s">
        <v>331</v>
      </c>
      <c r="AC8" s="45" t="s">
        <v>334</v>
      </c>
      <c r="AD8" s="11">
        <f ca="1" t="shared" si="4"/>
        <v>172</v>
      </c>
      <c r="AF8" s="42" t="str">
        <f>+'水洗化人口等'!B8</f>
        <v>13100</v>
      </c>
      <c r="AG8" s="11">
        <v>8</v>
      </c>
      <c r="AI8" s="42" t="s">
        <v>335</v>
      </c>
      <c r="AJ8" s="3" t="s">
        <v>51</v>
      </c>
    </row>
    <row r="9" spans="2:36" ht="16.5" customHeight="1">
      <c r="B9" s="163"/>
      <c r="C9" s="8" t="s">
        <v>336</v>
      </c>
      <c r="D9" s="22">
        <f>SUM(D7:D8)</f>
        <v>40101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337</v>
      </c>
      <c r="AB9" s="45" t="s">
        <v>331</v>
      </c>
      <c r="AC9" s="45" t="s">
        <v>338</v>
      </c>
      <c r="AD9" s="11">
        <f ca="1" t="shared" si="4"/>
        <v>12527568</v>
      </c>
      <c r="AF9" s="42" t="str">
        <f>+'水洗化人口等'!B9</f>
        <v>13101</v>
      </c>
      <c r="AG9" s="11">
        <v>9</v>
      </c>
      <c r="AI9" s="42" t="s">
        <v>339</v>
      </c>
      <c r="AJ9" s="3" t="s">
        <v>50</v>
      </c>
    </row>
    <row r="10" spans="2:36" ht="16.5" customHeight="1">
      <c r="B10" s="164" t="s">
        <v>340</v>
      </c>
      <c r="C10" s="124" t="s">
        <v>337</v>
      </c>
      <c r="D10" s="21">
        <f>AD9</f>
        <v>12527568</v>
      </c>
      <c r="F10" s="170"/>
      <c r="G10" s="7" t="s">
        <v>242</v>
      </c>
      <c r="H10" s="17">
        <f t="shared" si="0"/>
        <v>8190</v>
      </c>
      <c r="I10" s="17">
        <f t="shared" si="1"/>
        <v>29936</v>
      </c>
      <c r="J10" s="17">
        <f t="shared" si="2"/>
        <v>38126</v>
      </c>
      <c r="K10" s="18">
        <f t="shared" si="3"/>
        <v>0.3316140591975368</v>
      </c>
      <c r="L10" s="23" t="s">
        <v>341</v>
      </c>
      <c r="M10" s="24" t="s">
        <v>341</v>
      </c>
      <c r="AA10" s="4" t="s">
        <v>342</v>
      </c>
      <c r="AB10" s="45" t="s">
        <v>331</v>
      </c>
      <c r="AC10" s="45" t="s">
        <v>343</v>
      </c>
      <c r="AD10" s="11">
        <f ca="1" t="shared" si="4"/>
        <v>2371</v>
      </c>
      <c r="AF10" s="42" t="str">
        <f>+'水洗化人口等'!B10</f>
        <v>13102</v>
      </c>
      <c r="AG10" s="11">
        <v>10</v>
      </c>
      <c r="AI10" s="42" t="s">
        <v>344</v>
      </c>
      <c r="AJ10" s="3" t="s">
        <v>49</v>
      </c>
    </row>
    <row r="11" spans="2:36" ht="16.5" customHeight="1">
      <c r="B11" s="165"/>
      <c r="C11" s="7" t="s">
        <v>342</v>
      </c>
      <c r="D11" s="21">
        <f>AD10</f>
        <v>2371</v>
      </c>
      <c r="F11" s="170"/>
      <c r="G11" s="7" t="s">
        <v>244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341</v>
      </c>
      <c r="M11" s="24" t="s">
        <v>341</v>
      </c>
      <c r="AA11" s="4" t="s">
        <v>345</v>
      </c>
      <c r="AB11" s="45" t="s">
        <v>331</v>
      </c>
      <c r="AC11" s="45" t="s">
        <v>346</v>
      </c>
      <c r="AD11" s="11">
        <f ca="1" t="shared" si="4"/>
        <v>116699</v>
      </c>
      <c r="AF11" s="42" t="str">
        <f>+'水洗化人口等'!B11</f>
        <v>13103</v>
      </c>
      <c r="AG11" s="11">
        <v>11</v>
      </c>
      <c r="AI11" s="42" t="s">
        <v>347</v>
      </c>
      <c r="AJ11" s="3" t="s">
        <v>48</v>
      </c>
    </row>
    <row r="12" spans="2:36" ht="16.5" customHeight="1">
      <c r="B12" s="165"/>
      <c r="C12" s="7" t="s">
        <v>345</v>
      </c>
      <c r="D12" s="21">
        <f>AD11</f>
        <v>116699</v>
      </c>
      <c r="F12" s="170"/>
      <c r="G12" s="7" t="s">
        <v>246</v>
      </c>
      <c r="H12" s="17">
        <f t="shared" si="0"/>
        <v>8965</v>
      </c>
      <c r="I12" s="17">
        <f t="shared" si="1"/>
        <v>13315</v>
      </c>
      <c r="J12" s="17">
        <f t="shared" si="2"/>
        <v>22280</v>
      </c>
      <c r="K12" s="18">
        <f t="shared" si="3"/>
        <v>0.19378799871271887</v>
      </c>
      <c r="L12" s="23" t="s">
        <v>341</v>
      </c>
      <c r="M12" s="24" t="s">
        <v>341</v>
      </c>
      <c r="AA12" s="4" t="s">
        <v>348</v>
      </c>
      <c r="AB12" s="45" t="s">
        <v>331</v>
      </c>
      <c r="AC12" s="45" t="s">
        <v>349</v>
      </c>
      <c r="AD12" s="11">
        <f ca="1" t="shared" si="4"/>
        <v>49073</v>
      </c>
      <c r="AF12" s="42" t="str">
        <f>+'水洗化人口等'!B12</f>
        <v>13104</v>
      </c>
      <c r="AG12" s="11">
        <v>12</v>
      </c>
      <c r="AI12" s="42" t="s">
        <v>350</v>
      </c>
      <c r="AJ12" s="3" t="s">
        <v>47</v>
      </c>
    </row>
    <row r="13" spans="2:36" ht="16.5" customHeight="1">
      <c r="B13" s="166"/>
      <c r="C13" s="8" t="s">
        <v>336</v>
      </c>
      <c r="D13" s="22">
        <f>SUM(D10:D12)</f>
        <v>12646638</v>
      </c>
      <c r="F13" s="171"/>
      <c r="G13" s="7" t="s">
        <v>336</v>
      </c>
      <c r="H13" s="17">
        <f>SUM(H7:H12)</f>
        <v>35748</v>
      </c>
      <c r="I13" s="17">
        <f>SUM(I7:I12)</f>
        <v>79223</v>
      </c>
      <c r="J13" s="17">
        <f>SUM(J7:J12)</f>
        <v>114971</v>
      </c>
      <c r="K13" s="18">
        <v>1</v>
      </c>
      <c r="L13" s="23" t="s">
        <v>341</v>
      </c>
      <c r="M13" s="24" t="s">
        <v>341</v>
      </c>
      <c r="AA13" s="4" t="s">
        <v>61</v>
      </c>
      <c r="AB13" s="45" t="s">
        <v>331</v>
      </c>
      <c r="AC13" s="45" t="s">
        <v>351</v>
      </c>
      <c r="AD13" s="11">
        <f ca="1" t="shared" si="4"/>
        <v>407825</v>
      </c>
      <c r="AF13" s="42" t="str">
        <f>+'水洗化人口等'!B13</f>
        <v>13105</v>
      </c>
      <c r="AG13" s="11">
        <v>13</v>
      </c>
      <c r="AI13" s="42" t="s">
        <v>352</v>
      </c>
      <c r="AJ13" s="3" t="s">
        <v>46</v>
      </c>
    </row>
    <row r="14" spans="2:36" ht="16.5" customHeight="1" thickBot="1">
      <c r="B14" s="167" t="s">
        <v>353</v>
      </c>
      <c r="C14" s="168"/>
      <c r="D14" s="25">
        <f>SUM(D9,D13)</f>
        <v>12686739</v>
      </c>
      <c r="F14" s="172" t="s">
        <v>354</v>
      </c>
      <c r="G14" s="173"/>
      <c r="H14" s="17">
        <f>AD20</f>
        <v>221</v>
      </c>
      <c r="I14" s="17">
        <f>AD30</f>
        <v>30</v>
      </c>
      <c r="J14" s="17">
        <f>SUM(H14:I14)</f>
        <v>251</v>
      </c>
      <c r="K14" s="26" t="s">
        <v>341</v>
      </c>
      <c r="L14" s="23" t="s">
        <v>341</v>
      </c>
      <c r="M14" s="24" t="s">
        <v>341</v>
      </c>
      <c r="AA14" s="4" t="s">
        <v>227</v>
      </c>
      <c r="AB14" s="45" t="s">
        <v>355</v>
      </c>
      <c r="AC14" s="45" t="s">
        <v>349</v>
      </c>
      <c r="AD14" s="11">
        <f ca="1" t="shared" si="4"/>
        <v>18593</v>
      </c>
      <c r="AF14" s="42" t="str">
        <f>+'水洗化人口等'!B14</f>
        <v>13106</v>
      </c>
      <c r="AG14" s="11">
        <v>14</v>
      </c>
      <c r="AI14" s="42" t="s">
        <v>356</v>
      </c>
      <c r="AJ14" s="3" t="s">
        <v>45</v>
      </c>
    </row>
    <row r="15" spans="2:36" ht="16.5" customHeight="1" thickBot="1">
      <c r="B15" s="167" t="s">
        <v>61</v>
      </c>
      <c r="C15" s="168"/>
      <c r="D15" s="25">
        <f>AD13</f>
        <v>407825</v>
      </c>
      <c r="F15" s="167" t="s">
        <v>54</v>
      </c>
      <c r="G15" s="168"/>
      <c r="H15" s="27">
        <f>SUM(H13:H14)</f>
        <v>35969</v>
      </c>
      <c r="I15" s="27">
        <f>SUM(I13:I14)</f>
        <v>79253</v>
      </c>
      <c r="J15" s="27">
        <f>SUM(J13:J14)</f>
        <v>115222</v>
      </c>
      <c r="K15" s="28" t="s">
        <v>341</v>
      </c>
      <c r="L15" s="29">
        <f>SUM(L7:L9)</f>
        <v>3714</v>
      </c>
      <c r="M15" s="30">
        <f>SUM(M7:M9)</f>
        <v>2</v>
      </c>
      <c r="AA15" s="4" t="s">
        <v>229</v>
      </c>
      <c r="AB15" s="45" t="s">
        <v>355</v>
      </c>
      <c r="AC15" s="45" t="s">
        <v>357</v>
      </c>
      <c r="AD15" s="11">
        <f ca="1" t="shared" si="4"/>
        <v>0</v>
      </c>
      <c r="AF15" s="42" t="str">
        <f>+'水洗化人口等'!B15</f>
        <v>13107</v>
      </c>
      <c r="AG15" s="11">
        <v>15</v>
      </c>
      <c r="AI15" s="42" t="s">
        <v>358</v>
      </c>
      <c r="AJ15" s="3" t="s">
        <v>44</v>
      </c>
    </row>
    <row r="16" spans="2:36" ht="16.5" customHeight="1" thickBot="1">
      <c r="B16" s="125" t="s">
        <v>359</v>
      </c>
      <c r="AA16" s="4" t="s">
        <v>1</v>
      </c>
      <c r="AB16" s="45" t="s">
        <v>355</v>
      </c>
      <c r="AC16" s="45" t="s">
        <v>351</v>
      </c>
      <c r="AD16" s="11">
        <f ca="1" t="shared" si="4"/>
        <v>0</v>
      </c>
      <c r="AF16" s="42" t="str">
        <f>+'水洗化人口等'!B16</f>
        <v>13108</v>
      </c>
      <c r="AG16" s="11">
        <v>16</v>
      </c>
      <c r="AI16" s="42" t="s">
        <v>360</v>
      </c>
      <c r="AJ16" s="3" t="s">
        <v>43</v>
      </c>
    </row>
    <row r="17" spans="3:36" ht="16.5" customHeight="1" thickBot="1">
      <c r="C17" s="31">
        <f>AD12</f>
        <v>49073</v>
      </c>
      <c r="D17" s="4" t="s">
        <v>361</v>
      </c>
      <c r="J17" s="14"/>
      <c r="AA17" s="4" t="s">
        <v>242</v>
      </c>
      <c r="AB17" s="45" t="s">
        <v>355</v>
      </c>
      <c r="AC17" s="45" t="s">
        <v>362</v>
      </c>
      <c r="AD17" s="11">
        <f ca="1" t="shared" si="4"/>
        <v>8190</v>
      </c>
      <c r="AF17" s="42" t="str">
        <f>+'水洗化人口等'!B17</f>
        <v>13109</v>
      </c>
      <c r="AG17" s="11">
        <v>17</v>
      </c>
      <c r="AI17" s="42" t="s">
        <v>363</v>
      </c>
      <c r="AJ17" s="3" t="s">
        <v>42</v>
      </c>
    </row>
    <row r="18" spans="6:36" ht="30" customHeight="1">
      <c r="F18" s="159" t="s">
        <v>364</v>
      </c>
      <c r="G18" s="160"/>
      <c r="H18" s="38" t="s">
        <v>321</v>
      </c>
      <c r="I18" s="38" t="s">
        <v>322</v>
      </c>
      <c r="J18" s="41" t="s">
        <v>323</v>
      </c>
      <c r="AA18" s="4" t="s">
        <v>244</v>
      </c>
      <c r="AB18" s="45" t="s">
        <v>355</v>
      </c>
      <c r="AC18" s="45" t="s">
        <v>365</v>
      </c>
      <c r="AD18" s="11">
        <f ca="1" t="shared" si="4"/>
        <v>0</v>
      </c>
      <c r="AF18" s="42" t="str">
        <f>+'水洗化人口等'!B18</f>
        <v>13110</v>
      </c>
      <c r="AG18" s="11">
        <v>18</v>
      </c>
      <c r="AI18" s="42" t="s">
        <v>366</v>
      </c>
      <c r="AJ18" s="3" t="s">
        <v>41</v>
      </c>
    </row>
    <row r="19" spans="3:36" ht="16.5" customHeight="1">
      <c r="C19" s="40" t="s">
        <v>367</v>
      </c>
      <c r="D19" s="10">
        <f>IF(D$14&gt;0,D13/D$14,0)</f>
        <v>0.9968391404599716</v>
      </c>
      <c r="F19" s="172" t="s">
        <v>368</v>
      </c>
      <c r="G19" s="173"/>
      <c r="H19" s="17">
        <f>AD21</f>
        <v>6298</v>
      </c>
      <c r="I19" s="17">
        <f>AD31</f>
        <v>735</v>
      </c>
      <c r="J19" s="21">
        <f>SUM(H19:I19)</f>
        <v>7033</v>
      </c>
      <c r="AA19" s="4" t="s">
        <v>246</v>
      </c>
      <c r="AB19" s="45" t="s">
        <v>355</v>
      </c>
      <c r="AC19" s="45" t="s">
        <v>369</v>
      </c>
      <c r="AD19" s="11">
        <f ca="1" t="shared" si="4"/>
        <v>8965</v>
      </c>
      <c r="AF19" s="42" t="str">
        <f>+'水洗化人口等'!B19</f>
        <v>13111</v>
      </c>
      <c r="AG19" s="11">
        <v>19</v>
      </c>
      <c r="AI19" s="42" t="s">
        <v>370</v>
      </c>
      <c r="AJ19" s="3" t="s">
        <v>40</v>
      </c>
    </row>
    <row r="20" spans="3:36" ht="16.5" customHeight="1">
      <c r="C20" s="40" t="s">
        <v>371</v>
      </c>
      <c r="D20" s="10">
        <f>IF(D$14&gt;0,D9/D$14,0)</f>
        <v>0.0031608595400283712</v>
      </c>
      <c r="F20" s="172" t="s">
        <v>372</v>
      </c>
      <c r="G20" s="173"/>
      <c r="H20" s="17">
        <f>AD22</f>
        <v>30168</v>
      </c>
      <c r="I20" s="17">
        <f>AD32</f>
        <v>21209</v>
      </c>
      <c r="J20" s="21">
        <f>SUM(H20:I20)</f>
        <v>51377</v>
      </c>
      <c r="AA20" s="4" t="s">
        <v>354</v>
      </c>
      <c r="AB20" s="45" t="s">
        <v>355</v>
      </c>
      <c r="AC20" s="45" t="s">
        <v>373</v>
      </c>
      <c r="AD20" s="11">
        <f ca="1" t="shared" si="4"/>
        <v>221</v>
      </c>
      <c r="AF20" s="42" t="str">
        <f>+'水洗化人口等'!B20</f>
        <v>13112</v>
      </c>
      <c r="AG20" s="11">
        <v>20</v>
      </c>
      <c r="AI20" s="42" t="s">
        <v>374</v>
      </c>
      <c r="AJ20" s="3" t="s">
        <v>39</v>
      </c>
    </row>
    <row r="21" spans="3:36" ht="16.5" customHeight="1">
      <c r="C21" s="40" t="s">
        <v>375</v>
      </c>
      <c r="D21" s="10">
        <f>IF(D$14&gt;0,D10/D$14,0)</f>
        <v>0.987453749935267</v>
      </c>
      <c r="F21" s="172" t="s">
        <v>376</v>
      </c>
      <c r="G21" s="173"/>
      <c r="H21" s="17">
        <f>AD23</f>
        <v>271</v>
      </c>
      <c r="I21" s="17">
        <f>AD33</f>
        <v>58721</v>
      </c>
      <c r="J21" s="21">
        <f>SUM(H21:I21)</f>
        <v>58992</v>
      </c>
      <c r="AA21" s="4" t="s">
        <v>368</v>
      </c>
      <c r="AB21" s="45" t="s">
        <v>355</v>
      </c>
      <c r="AC21" s="45" t="s">
        <v>377</v>
      </c>
      <c r="AD21" s="11">
        <f ca="1" t="shared" si="4"/>
        <v>6298</v>
      </c>
      <c r="AF21" s="42" t="str">
        <f>+'水洗化人口等'!B21</f>
        <v>13113</v>
      </c>
      <c r="AG21" s="11">
        <v>21</v>
      </c>
      <c r="AI21" s="42" t="s">
        <v>378</v>
      </c>
      <c r="AJ21" s="3" t="s">
        <v>38</v>
      </c>
    </row>
    <row r="22" spans="3:36" ht="16.5" customHeight="1" thickBot="1">
      <c r="C22" s="40" t="s">
        <v>379</v>
      </c>
      <c r="D22" s="10">
        <f>IF(D$14&gt;0,D12/D$14,0)</f>
        <v>0.009198502467813044</v>
      </c>
      <c r="F22" s="167" t="s">
        <v>54</v>
      </c>
      <c r="G22" s="168"/>
      <c r="H22" s="27">
        <f>SUM(H19:H21)</f>
        <v>36737</v>
      </c>
      <c r="I22" s="27">
        <f>SUM(I19:I21)</f>
        <v>80665</v>
      </c>
      <c r="J22" s="32">
        <f>SUM(J19:J21)</f>
        <v>117402</v>
      </c>
      <c r="AA22" s="4" t="s">
        <v>372</v>
      </c>
      <c r="AB22" s="45" t="s">
        <v>355</v>
      </c>
      <c r="AC22" s="45" t="s">
        <v>380</v>
      </c>
      <c r="AD22" s="11">
        <f ca="1" t="shared" si="4"/>
        <v>30168</v>
      </c>
      <c r="AF22" s="42" t="str">
        <f>+'水洗化人口等'!B22</f>
        <v>13114</v>
      </c>
      <c r="AG22" s="11">
        <v>22</v>
      </c>
      <c r="AI22" s="42" t="s">
        <v>381</v>
      </c>
      <c r="AJ22" s="3" t="s">
        <v>37</v>
      </c>
    </row>
    <row r="23" spans="3:36" ht="16.5" customHeight="1">
      <c r="C23" s="40" t="s">
        <v>382</v>
      </c>
      <c r="D23" s="10">
        <f>IF(D$14&gt;0,C17/D$14,0)</f>
        <v>0.0038680546671607256</v>
      </c>
      <c r="F23" s="9"/>
      <c r="J23" s="33"/>
      <c r="AA23" s="4" t="s">
        <v>376</v>
      </c>
      <c r="AB23" s="45" t="s">
        <v>355</v>
      </c>
      <c r="AC23" s="45" t="s">
        <v>383</v>
      </c>
      <c r="AD23" s="11">
        <f ca="1" t="shared" si="4"/>
        <v>271</v>
      </c>
      <c r="AF23" s="42" t="str">
        <f>+'水洗化人口等'!B23</f>
        <v>13115</v>
      </c>
      <c r="AG23" s="11">
        <v>23</v>
      </c>
      <c r="AI23" s="42" t="s">
        <v>384</v>
      </c>
      <c r="AJ23" s="3" t="s">
        <v>36</v>
      </c>
    </row>
    <row r="24" spans="3:36" ht="16.5" customHeight="1" thickBot="1">
      <c r="C24" s="40" t="s">
        <v>385</v>
      </c>
      <c r="D24" s="10">
        <f>IF(D$9&gt;0,D7/D$9,0)</f>
        <v>0.9957108301538615</v>
      </c>
      <c r="J24" s="34" t="s">
        <v>386</v>
      </c>
      <c r="AA24" s="4" t="s">
        <v>227</v>
      </c>
      <c r="AB24" s="45" t="s">
        <v>355</v>
      </c>
      <c r="AC24" s="45" t="s">
        <v>387</v>
      </c>
      <c r="AD24" s="11">
        <f ca="1" t="shared" si="4"/>
        <v>35972</v>
      </c>
      <c r="AF24" s="42" t="str">
        <f>+'水洗化人口等'!B24</f>
        <v>13116</v>
      </c>
      <c r="AG24" s="11">
        <v>24</v>
      </c>
      <c r="AI24" s="42" t="s">
        <v>388</v>
      </c>
      <c r="AJ24" s="3" t="s">
        <v>35</v>
      </c>
    </row>
    <row r="25" spans="3:36" ht="16.5" customHeight="1">
      <c r="C25" s="40" t="s">
        <v>389</v>
      </c>
      <c r="D25" s="10">
        <f>IF(D$9&gt;0,D8/D$9,0)</f>
        <v>0.0042891698461385</v>
      </c>
      <c r="F25" s="187" t="s">
        <v>6</v>
      </c>
      <c r="G25" s="188"/>
      <c r="H25" s="188"/>
      <c r="I25" s="180" t="s">
        <v>390</v>
      </c>
      <c r="J25" s="182" t="s">
        <v>391</v>
      </c>
      <c r="AA25" s="4" t="s">
        <v>229</v>
      </c>
      <c r="AB25" s="45" t="s">
        <v>355</v>
      </c>
      <c r="AC25" s="45" t="s">
        <v>392</v>
      </c>
      <c r="AD25" s="11">
        <f ca="1" t="shared" si="4"/>
        <v>0</v>
      </c>
      <c r="AF25" s="42" t="str">
        <f>+'水洗化人口等'!B25</f>
        <v>13117</v>
      </c>
      <c r="AG25" s="11">
        <v>25</v>
      </c>
      <c r="AI25" s="42" t="s">
        <v>393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355</v>
      </c>
      <c r="AC26" s="45" t="s">
        <v>394</v>
      </c>
      <c r="AD26" s="11">
        <f ca="1" t="shared" si="4"/>
        <v>0</v>
      </c>
      <c r="AF26" s="42" t="str">
        <f>+'水洗化人口等'!B26</f>
        <v>13118</v>
      </c>
      <c r="AG26" s="11">
        <v>26</v>
      </c>
      <c r="AI26" s="42" t="s">
        <v>395</v>
      </c>
      <c r="AJ26" s="3" t="s">
        <v>33</v>
      </c>
    </row>
    <row r="27" spans="6:36" ht="16.5" customHeight="1">
      <c r="F27" s="177" t="s">
        <v>232</v>
      </c>
      <c r="G27" s="178"/>
      <c r="H27" s="179"/>
      <c r="I27" s="19">
        <f aca="true" t="shared" si="5" ref="I27:I35">AD40</f>
        <v>5</v>
      </c>
      <c r="J27" s="35">
        <f>AD49</f>
        <v>0</v>
      </c>
      <c r="AA27" s="4" t="s">
        <v>242</v>
      </c>
      <c r="AB27" s="45" t="s">
        <v>355</v>
      </c>
      <c r="AC27" s="45" t="s">
        <v>396</v>
      </c>
      <c r="AD27" s="11">
        <f ca="1" t="shared" si="4"/>
        <v>29936</v>
      </c>
      <c r="AF27" s="42" t="str">
        <f>+'水洗化人口等'!B27</f>
        <v>13119</v>
      </c>
      <c r="AG27" s="11">
        <v>27</v>
      </c>
      <c r="AI27" s="42" t="s">
        <v>397</v>
      </c>
      <c r="AJ27" s="3" t="s">
        <v>32</v>
      </c>
    </row>
    <row r="28" spans="6:36" ht="16.5" customHeight="1">
      <c r="F28" s="184" t="s">
        <v>398</v>
      </c>
      <c r="G28" s="185"/>
      <c r="H28" s="186"/>
      <c r="I28" s="19">
        <f t="shared" si="5"/>
        <v>0</v>
      </c>
      <c r="J28" s="35">
        <f>AD50</f>
        <v>0</v>
      </c>
      <c r="AA28" s="4" t="s">
        <v>244</v>
      </c>
      <c r="AB28" s="45" t="s">
        <v>355</v>
      </c>
      <c r="AC28" s="45" t="s">
        <v>399</v>
      </c>
      <c r="AD28" s="11">
        <f ca="1" t="shared" si="4"/>
        <v>0</v>
      </c>
      <c r="AF28" s="42" t="str">
        <f>+'水洗化人口等'!B28</f>
        <v>13120</v>
      </c>
      <c r="AG28" s="11">
        <v>28</v>
      </c>
      <c r="AI28" s="42" t="s">
        <v>400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1397</v>
      </c>
      <c r="J29" s="35">
        <f>AD51</f>
        <v>0</v>
      </c>
      <c r="AA29" s="4" t="s">
        <v>246</v>
      </c>
      <c r="AB29" s="45" t="s">
        <v>355</v>
      </c>
      <c r="AC29" s="45" t="s">
        <v>401</v>
      </c>
      <c r="AD29" s="11">
        <f ca="1" t="shared" si="4"/>
        <v>13315</v>
      </c>
      <c r="AF29" s="42" t="str">
        <f>+'水洗化人口等'!B29</f>
        <v>13121</v>
      </c>
      <c r="AG29" s="11">
        <v>29</v>
      </c>
      <c r="AI29" s="42" t="s">
        <v>402</v>
      </c>
      <c r="AJ29" s="3" t="s">
        <v>30</v>
      </c>
    </row>
    <row r="30" spans="6:36" ht="16.5" customHeight="1">
      <c r="F30" s="177" t="s">
        <v>229</v>
      </c>
      <c r="G30" s="178"/>
      <c r="H30" s="179"/>
      <c r="I30" s="19">
        <f t="shared" si="5"/>
        <v>0</v>
      </c>
      <c r="J30" s="35">
        <f>AD52</f>
        <v>0</v>
      </c>
      <c r="AA30" s="4" t="s">
        <v>354</v>
      </c>
      <c r="AB30" s="45" t="s">
        <v>355</v>
      </c>
      <c r="AC30" s="45" t="s">
        <v>403</v>
      </c>
      <c r="AD30" s="11">
        <f ca="1" t="shared" si="4"/>
        <v>30</v>
      </c>
      <c r="AF30" s="42" t="str">
        <f>+'水洗化人口等'!B30</f>
        <v>13122</v>
      </c>
      <c r="AG30" s="11">
        <v>30</v>
      </c>
      <c r="AI30" s="42" t="s">
        <v>404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368</v>
      </c>
      <c r="AB31" s="45" t="s">
        <v>355</v>
      </c>
      <c r="AC31" s="45" t="s">
        <v>332</v>
      </c>
      <c r="AD31" s="11">
        <f ca="1" t="shared" si="4"/>
        <v>735</v>
      </c>
      <c r="AF31" s="42" t="str">
        <f>+'水洗化人口等'!B31</f>
        <v>13123</v>
      </c>
      <c r="AG31" s="11">
        <v>31</v>
      </c>
      <c r="AI31" s="42" t="s">
        <v>405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1623</v>
      </c>
      <c r="J32" s="24" t="s">
        <v>341</v>
      </c>
      <c r="AA32" s="4" t="s">
        <v>372</v>
      </c>
      <c r="AB32" s="45" t="s">
        <v>355</v>
      </c>
      <c r="AC32" s="45" t="s">
        <v>406</v>
      </c>
      <c r="AD32" s="11">
        <f ca="1" t="shared" si="4"/>
        <v>21209</v>
      </c>
      <c r="AF32" s="42" t="str">
        <f>+'水洗化人口等'!B32</f>
        <v>13201</v>
      </c>
      <c r="AG32" s="11">
        <v>32</v>
      </c>
      <c r="AI32" s="42" t="s">
        <v>407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76</v>
      </c>
      <c r="J33" s="24" t="s">
        <v>341</v>
      </c>
      <c r="AA33" s="4" t="s">
        <v>376</v>
      </c>
      <c r="AB33" s="45" t="s">
        <v>355</v>
      </c>
      <c r="AC33" s="45" t="s">
        <v>343</v>
      </c>
      <c r="AD33" s="11">
        <f ca="1" t="shared" si="4"/>
        <v>58721</v>
      </c>
      <c r="AF33" s="42" t="str">
        <f>+'水洗化人口等'!B33</f>
        <v>13202</v>
      </c>
      <c r="AG33" s="11">
        <v>33</v>
      </c>
      <c r="AI33" s="42" t="s">
        <v>408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44</v>
      </c>
      <c r="J34" s="24" t="s">
        <v>341</v>
      </c>
      <c r="AA34" s="4" t="s">
        <v>227</v>
      </c>
      <c r="AB34" s="45" t="s">
        <v>355</v>
      </c>
      <c r="AC34" s="45" t="s">
        <v>409</v>
      </c>
      <c r="AD34" s="45">
        <f ca="1" t="shared" si="4"/>
        <v>3714</v>
      </c>
      <c r="AF34" s="42" t="str">
        <f>+'水洗化人口等'!B34</f>
        <v>13203</v>
      </c>
      <c r="AG34" s="11">
        <v>34</v>
      </c>
      <c r="AI34" s="42" t="s">
        <v>410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1025</v>
      </c>
      <c r="J35" s="24" t="s">
        <v>341</v>
      </c>
      <c r="AA35" s="4" t="s">
        <v>229</v>
      </c>
      <c r="AB35" s="45" t="s">
        <v>355</v>
      </c>
      <c r="AC35" s="45" t="s">
        <v>411</v>
      </c>
      <c r="AD35" s="45">
        <f ca="1" t="shared" si="4"/>
        <v>0</v>
      </c>
      <c r="AF35" s="42" t="str">
        <f>+'水洗化人口等'!B35</f>
        <v>13204</v>
      </c>
      <c r="AG35" s="11">
        <v>35</v>
      </c>
      <c r="AI35" s="42" t="s">
        <v>412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4170</v>
      </c>
      <c r="J36" s="37">
        <f>SUM(J27:J31)</f>
        <v>0</v>
      </c>
      <c r="AA36" s="4" t="s">
        <v>1</v>
      </c>
      <c r="AB36" s="45" t="s">
        <v>355</v>
      </c>
      <c r="AC36" s="45" t="s">
        <v>413</v>
      </c>
      <c r="AD36" s="45">
        <f ca="1" t="shared" si="4"/>
        <v>0</v>
      </c>
      <c r="AF36" s="42" t="str">
        <f>+'水洗化人口等'!B36</f>
        <v>13205</v>
      </c>
      <c r="AG36" s="11">
        <v>36</v>
      </c>
      <c r="AI36" s="42" t="s">
        <v>414</v>
      </c>
      <c r="AJ36" s="3" t="s">
        <v>23</v>
      </c>
    </row>
    <row r="37" spans="27:36" ht="13.5" hidden="1">
      <c r="AA37" s="4" t="s">
        <v>227</v>
      </c>
      <c r="AB37" s="45" t="s">
        <v>355</v>
      </c>
      <c r="AC37" s="45" t="s">
        <v>415</v>
      </c>
      <c r="AD37" s="45">
        <f ca="1" t="shared" si="4"/>
        <v>2</v>
      </c>
      <c r="AF37" s="42" t="str">
        <f>+'水洗化人口等'!B37</f>
        <v>13206</v>
      </c>
      <c r="AG37" s="11">
        <v>37</v>
      </c>
      <c r="AI37" s="42" t="s">
        <v>416</v>
      </c>
      <c r="AJ37" s="3" t="s">
        <v>22</v>
      </c>
    </row>
    <row r="38" spans="27:36" ht="13.5" hidden="1">
      <c r="AA38" s="4" t="s">
        <v>229</v>
      </c>
      <c r="AB38" s="45" t="s">
        <v>355</v>
      </c>
      <c r="AC38" s="45" t="s">
        <v>417</v>
      </c>
      <c r="AD38" s="45">
        <f ca="1" t="shared" si="4"/>
        <v>0</v>
      </c>
      <c r="AF38" s="42" t="str">
        <f>+'水洗化人口等'!B38</f>
        <v>13207</v>
      </c>
      <c r="AG38" s="11">
        <v>38</v>
      </c>
      <c r="AI38" s="42" t="s">
        <v>418</v>
      </c>
      <c r="AJ38" s="3" t="s">
        <v>21</v>
      </c>
    </row>
    <row r="39" spans="27:36" ht="13.5" hidden="1">
      <c r="AA39" s="4" t="s">
        <v>1</v>
      </c>
      <c r="AB39" s="45" t="s">
        <v>355</v>
      </c>
      <c r="AC39" s="45" t="s">
        <v>419</v>
      </c>
      <c r="AD39" s="45">
        <f ca="1" t="shared" si="4"/>
        <v>0</v>
      </c>
      <c r="AF39" s="42" t="str">
        <f>+'水洗化人口等'!B39</f>
        <v>13208</v>
      </c>
      <c r="AG39" s="11">
        <v>39</v>
      </c>
      <c r="AI39" s="42" t="s">
        <v>420</v>
      </c>
      <c r="AJ39" s="3" t="s">
        <v>20</v>
      </c>
    </row>
    <row r="40" spans="27:36" ht="13.5" hidden="1">
      <c r="AA40" s="4" t="s">
        <v>232</v>
      </c>
      <c r="AB40" s="45" t="s">
        <v>355</v>
      </c>
      <c r="AC40" s="45" t="s">
        <v>421</v>
      </c>
      <c r="AD40" s="45">
        <f ca="1" t="shared" si="4"/>
        <v>5</v>
      </c>
      <c r="AF40" s="42" t="str">
        <f>+'水洗化人口等'!B40</f>
        <v>13209</v>
      </c>
      <c r="AG40" s="11">
        <v>40</v>
      </c>
      <c r="AI40" s="42" t="s">
        <v>422</v>
      </c>
      <c r="AJ40" s="3" t="s">
        <v>19</v>
      </c>
    </row>
    <row r="41" spans="27:36" ht="13.5" hidden="1">
      <c r="AA41" s="4" t="s">
        <v>398</v>
      </c>
      <c r="AB41" s="45" t="s">
        <v>355</v>
      </c>
      <c r="AC41" s="45" t="s">
        <v>423</v>
      </c>
      <c r="AD41" s="45">
        <f ca="1" t="shared" si="4"/>
        <v>0</v>
      </c>
      <c r="AF41" s="42" t="str">
        <f>+'水洗化人口等'!B41</f>
        <v>13210</v>
      </c>
      <c r="AG41" s="11">
        <v>41</v>
      </c>
      <c r="AI41" s="42" t="s">
        <v>424</v>
      </c>
      <c r="AJ41" s="3" t="s">
        <v>18</v>
      </c>
    </row>
    <row r="42" spans="27:36" ht="13.5" hidden="1">
      <c r="AA42" s="4" t="s">
        <v>0</v>
      </c>
      <c r="AB42" s="45" t="s">
        <v>355</v>
      </c>
      <c r="AC42" s="45" t="s">
        <v>425</v>
      </c>
      <c r="AD42" s="45">
        <f ca="1" t="shared" si="4"/>
        <v>1397</v>
      </c>
      <c r="AF42" s="42" t="str">
        <f>+'水洗化人口等'!B42</f>
        <v>13211</v>
      </c>
      <c r="AG42" s="11">
        <v>42</v>
      </c>
      <c r="AI42" s="42" t="s">
        <v>426</v>
      </c>
      <c r="AJ42" s="3" t="s">
        <v>17</v>
      </c>
    </row>
    <row r="43" spans="27:36" ht="13.5" hidden="1">
      <c r="AA43" s="4" t="s">
        <v>229</v>
      </c>
      <c r="AB43" s="45" t="s">
        <v>355</v>
      </c>
      <c r="AC43" s="45" t="s">
        <v>427</v>
      </c>
      <c r="AD43" s="45">
        <f ca="1" t="shared" si="4"/>
        <v>0</v>
      </c>
      <c r="AF43" s="42" t="str">
        <f>+'水洗化人口等'!B43</f>
        <v>13212</v>
      </c>
      <c r="AG43" s="11">
        <v>43</v>
      </c>
      <c r="AI43" s="42" t="s">
        <v>428</v>
      </c>
      <c r="AJ43" s="3" t="s">
        <v>16</v>
      </c>
    </row>
    <row r="44" spans="27:36" ht="13.5" hidden="1">
      <c r="AA44" s="4" t="s">
        <v>1</v>
      </c>
      <c r="AB44" s="45" t="s">
        <v>355</v>
      </c>
      <c r="AC44" s="45" t="s">
        <v>429</v>
      </c>
      <c r="AD44" s="45">
        <f ca="1" t="shared" si="4"/>
        <v>0</v>
      </c>
      <c r="AF44" s="42" t="str">
        <f>+'水洗化人口等'!B44</f>
        <v>13213</v>
      </c>
      <c r="AG44" s="11">
        <v>44</v>
      </c>
      <c r="AI44" s="42" t="s">
        <v>430</v>
      </c>
      <c r="AJ44" s="3" t="s">
        <v>15</v>
      </c>
    </row>
    <row r="45" spans="27:36" ht="13.5" hidden="1">
      <c r="AA45" s="4" t="s">
        <v>2</v>
      </c>
      <c r="AB45" s="45" t="s">
        <v>355</v>
      </c>
      <c r="AC45" s="45" t="s">
        <v>431</v>
      </c>
      <c r="AD45" s="45">
        <f ca="1" t="shared" si="4"/>
        <v>1623</v>
      </c>
      <c r="AF45" s="42" t="str">
        <f>+'水洗化人口等'!B45</f>
        <v>13214</v>
      </c>
      <c r="AG45" s="11">
        <v>45</v>
      </c>
      <c r="AI45" s="42" t="s">
        <v>432</v>
      </c>
      <c r="AJ45" s="3" t="s">
        <v>14</v>
      </c>
    </row>
    <row r="46" spans="27:36" ht="13.5" hidden="1">
      <c r="AA46" s="4" t="s">
        <v>3</v>
      </c>
      <c r="AB46" s="45" t="s">
        <v>355</v>
      </c>
      <c r="AC46" s="45" t="s">
        <v>433</v>
      </c>
      <c r="AD46" s="45">
        <f ca="1" t="shared" si="4"/>
        <v>76</v>
      </c>
      <c r="AF46" s="42" t="str">
        <f>+'水洗化人口等'!B46</f>
        <v>13215</v>
      </c>
      <c r="AG46" s="11">
        <v>46</v>
      </c>
      <c r="AI46" s="42" t="s">
        <v>434</v>
      </c>
      <c r="AJ46" s="3" t="s">
        <v>13</v>
      </c>
    </row>
    <row r="47" spans="27:36" ht="13.5" hidden="1">
      <c r="AA47" s="4" t="s">
        <v>4</v>
      </c>
      <c r="AB47" s="45" t="s">
        <v>355</v>
      </c>
      <c r="AC47" s="45" t="s">
        <v>435</v>
      </c>
      <c r="AD47" s="45">
        <f ca="1" t="shared" si="4"/>
        <v>44</v>
      </c>
      <c r="AF47" s="42" t="str">
        <f>+'水洗化人口等'!B47</f>
        <v>13218</v>
      </c>
      <c r="AG47" s="11">
        <v>47</v>
      </c>
      <c r="AI47" s="42" t="s">
        <v>436</v>
      </c>
      <c r="AJ47" s="3" t="s">
        <v>12</v>
      </c>
    </row>
    <row r="48" spans="27:36" ht="13.5" hidden="1">
      <c r="AA48" s="4" t="s">
        <v>5</v>
      </c>
      <c r="AB48" s="45" t="s">
        <v>355</v>
      </c>
      <c r="AC48" s="45" t="s">
        <v>437</v>
      </c>
      <c r="AD48" s="45">
        <f ca="1" t="shared" si="4"/>
        <v>1025</v>
      </c>
      <c r="AF48" s="42" t="str">
        <f>+'水洗化人口等'!B48</f>
        <v>13219</v>
      </c>
      <c r="AG48" s="11">
        <v>48</v>
      </c>
      <c r="AI48" s="42" t="s">
        <v>438</v>
      </c>
      <c r="AJ48" s="3" t="s">
        <v>11</v>
      </c>
    </row>
    <row r="49" spans="27:36" ht="13.5" hidden="1">
      <c r="AA49" s="4" t="s">
        <v>232</v>
      </c>
      <c r="AB49" s="45" t="s">
        <v>355</v>
      </c>
      <c r="AC49" s="45" t="s">
        <v>439</v>
      </c>
      <c r="AD49" s="45">
        <f ca="1" t="shared" si="4"/>
        <v>0</v>
      </c>
      <c r="AF49" s="42" t="str">
        <f>+'水洗化人口等'!B49</f>
        <v>13220</v>
      </c>
      <c r="AG49" s="11">
        <v>49</v>
      </c>
      <c r="AI49" s="42" t="s">
        <v>440</v>
      </c>
      <c r="AJ49" s="3" t="s">
        <v>10</v>
      </c>
    </row>
    <row r="50" spans="27:36" ht="13.5" hidden="1">
      <c r="AA50" s="4" t="s">
        <v>398</v>
      </c>
      <c r="AB50" s="45" t="s">
        <v>355</v>
      </c>
      <c r="AC50" s="45" t="s">
        <v>441</v>
      </c>
      <c r="AD50" s="45">
        <f ca="1" t="shared" si="4"/>
        <v>0</v>
      </c>
      <c r="AF50" s="42" t="str">
        <f>+'水洗化人口等'!B50</f>
        <v>13221</v>
      </c>
      <c r="AG50" s="11">
        <v>50</v>
      </c>
      <c r="AI50" s="42" t="s">
        <v>442</v>
      </c>
      <c r="AJ50" s="3" t="s">
        <v>9</v>
      </c>
    </row>
    <row r="51" spans="27:36" ht="13.5" hidden="1">
      <c r="AA51" s="4" t="s">
        <v>0</v>
      </c>
      <c r="AB51" s="45" t="s">
        <v>355</v>
      </c>
      <c r="AC51" s="45" t="s">
        <v>443</v>
      </c>
      <c r="AD51" s="45">
        <f ca="1" t="shared" si="4"/>
        <v>0</v>
      </c>
      <c r="AF51" s="42" t="str">
        <f>+'水洗化人口等'!B51</f>
        <v>13222</v>
      </c>
      <c r="AG51" s="11">
        <v>51</v>
      </c>
      <c r="AI51" s="42" t="s">
        <v>444</v>
      </c>
      <c r="AJ51" s="3" t="s">
        <v>8</v>
      </c>
    </row>
    <row r="52" spans="27:36" ht="13.5" hidden="1">
      <c r="AA52" s="4" t="s">
        <v>229</v>
      </c>
      <c r="AB52" s="45" t="s">
        <v>355</v>
      </c>
      <c r="AC52" s="45" t="s">
        <v>445</v>
      </c>
      <c r="AD52" s="45">
        <f ca="1" t="shared" si="4"/>
        <v>0</v>
      </c>
      <c r="AF52" s="42" t="str">
        <f>+'水洗化人口等'!B52</f>
        <v>13223</v>
      </c>
      <c r="AG52" s="11">
        <v>52</v>
      </c>
      <c r="AI52" s="42" t="s">
        <v>446</v>
      </c>
      <c r="AJ52" s="3" t="s">
        <v>7</v>
      </c>
    </row>
    <row r="53" spans="27:33" ht="13.5" hidden="1">
      <c r="AA53" s="4" t="s">
        <v>1</v>
      </c>
      <c r="AB53" s="45" t="s">
        <v>355</v>
      </c>
      <c r="AC53" s="45" t="s">
        <v>447</v>
      </c>
      <c r="AD53" s="45">
        <f ca="1" t="shared" si="4"/>
        <v>0</v>
      </c>
      <c r="AF53" s="42" t="str">
        <f>+'水洗化人口等'!B53</f>
        <v>13224</v>
      </c>
      <c r="AG53" s="11">
        <v>53</v>
      </c>
    </row>
    <row r="54" spans="32:33" ht="13.5" hidden="1">
      <c r="AF54" s="42" t="str">
        <f>+'水洗化人口等'!B54</f>
        <v>13225</v>
      </c>
      <c r="AG54" s="11">
        <v>54</v>
      </c>
    </row>
    <row r="55" spans="32:33" ht="13.5" hidden="1">
      <c r="AF55" s="42" t="str">
        <f>+'水洗化人口等'!B55</f>
        <v>13227</v>
      </c>
      <c r="AG55" s="11">
        <v>55</v>
      </c>
    </row>
    <row r="56" spans="32:33" ht="13.5" hidden="1">
      <c r="AF56" s="42" t="str">
        <f>+'水洗化人口等'!B56</f>
        <v>13228</v>
      </c>
      <c r="AG56" s="11">
        <v>56</v>
      </c>
    </row>
    <row r="57" spans="32:33" ht="13.5" hidden="1">
      <c r="AF57" s="42" t="str">
        <f>+'水洗化人口等'!B57</f>
        <v>13229</v>
      </c>
      <c r="AG57" s="11">
        <v>57</v>
      </c>
    </row>
    <row r="58" spans="32:33" ht="13.5" hidden="1">
      <c r="AF58" s="42" t="str">
        <f>+'水洗化人口等'!B58</f>
        <v>13303</v>
      </c>
      <c r="AG58" s="11">
        <v>58</v>
      </c>
    </row>
    <row r="59" spans="32:33" ht="13.5" hidden="1">
      <c r="AF59" s="42" t="str">
        <f>+'水洗化人口等'!B59</f>
        <v>13305</v>
      </c>
      <c r="AG59" s="11">
        <v>59</v>
      </c>
    </row>
    <row r="60" spans="32:33" ht="13.5" hidden="1">
      <c r="AF60" s="42" t="str">
        <f>+'水洗化人口等'!B60</f>
        <v>13307</v>
      </c>
      <c r="AG60" s="11">
        <v>60</v>
      </c>
    </row>
    <row r="61" spans="32:33" ht="13.5" hidden="1">
      <c r="AF61" s="42" t="str">
        <f>+'水洗化人口等'!B61</f>
        <v>13308</v>
      </c>
      <c r="AG61" s="11">
        <v>61</v>
      </c>
    </row>
    <row r="62" spans="32:33" ht="13.5" hidden="1">
      <c r="AF62" s="42" t="str">
        <f>+'水洗化人口等'!B62</f>
        <v>13361</v>
      </c>
      <c r="AG62" s="11">
        <v>62</v>
      </c>
    </row>
    <row r="63" spans="32:33" ht="13.5" hidden="1">
      <c r="AF63" s="42" t="str">
        <f>+'水洗化人口等'!B63</f>
        <v>13362</v>
      </c>
      <c r="AG63" s="11">
        <v>63</v>
      </c>
    </row>
    <row r="64" spans="32:33" ht="13.5" hidden="1">
      <c r="AF64" s="42" t="str">
        <f>+'水洗化人口等'!B64</f>
        <v>13363</v>
      </c>
      <c r="AG64" s="11">
        <v>64</v>
      </c>
    </row>
    <row r="65" spans="32:33" ht="13.5" hidden="1">
      <c r="AF65" s="42" t="str">
        <f>+'水洗化人口等'!B65</f>
        <v>13364</v>
      </c>
      <c r="AG65" s="11">
        <v>65</v>
      </c>
    </row>
    <row r="66" spans="32:33" ht="13.5" hidden="1">
      <c r="AF66" s="42" t="str">
        <f>+'水洗化人口等'!B66</f>
        <v>13381</v>
      </c>
      <c r="AG66" s="11">
        <v>66</v>
      </c>
    </row>
    <row r="67" spans="32:33" ht="13.5" hidden="1">
      <c r="AF67" s="42" t="str">
        <f>+'水洗化人口等'!B67</f>
        <v>13382</v>
      </c>
      <c r="AG67" s="11">
        <v>67</v>
      </c>
    </row>
    <row r="68" spans="32:33" ht="13.5" hidden="1">
      <c r="AF68" s="42" t="str">
        <f>+'水洗化人口等'!B68</f>
        <v>13401</v>
      </c>
      <c r="AG68" s="11">
        <v>68</v>
      </c>
    </row>
    <row r="69" spans="32:33" ht="13.5" hidden="1">
      <c r="AF69" s="42" t="str">
        <f>+'水洗化人口等'!B69</f>
        <v>13402</v>
      </c>
      <c r="AG69" s="11">
        <v>69</v>
      </c>
    </row>
    <row r="70" spans="32:33" ht="13.5" hidden="1">
      <c r="AF70" s="42" t="str">
        <f>+'水洗化人口等'!B70</f>
        <v>13421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2013-10-21T07:26:43Z</dcterms:modified>
  <cp:category/>
  <cp:version/>
  <cp:contentType/>
  <cp:contentStatus/>
</cp:coreProperties>
</file>