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<sst xmlns="http://schemas.openxmlformats.org/spreadsheetml/2006/main" count="766" uniqueCount="329">
  <si>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</si>
  <si>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</si>
  <si>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</si>
  <si>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</si>
  <si>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</si>
  <si>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</si>
  <si>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</si>
  <si>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</si>
  <si>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</si>
  <si>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</si>
  <si>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</si>
  <si>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</si>
  <si>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</si>
  <si>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</si>
  <si>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</si>
  <si>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</si>
  <si>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</si>
  <si>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</si>
  <si>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</si>
  <si>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</si>
  <si>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</si>
  <si>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</si>
  <si>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</si>
  <si>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</si>
  <si>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</si>
  <si>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</si>
  <si>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</si>
  <si>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</si>
  <si>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</si>
  <si>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</si>
  <si>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</si>
  <si>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</si>
  <si>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</si>
  <si>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</si>
  <si>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</si>
  <si>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</si>
  <si>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</si>
  <si>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</si>
  <si>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</si>
  <si>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</si>
  <si>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</si>
  <si>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</si>
  <si>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</si>
  <si>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</si>
  <si>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</si>
  <si>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</si>
  <si>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</si>
  <si>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</si>
  <si>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</si>
  <si>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</si>
  <si>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</si>
  <si>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</si>
  <si>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</si>
  <si>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</si>
  <si>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</si>
  <si>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</si>
  <si>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</si>
  <si>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</si>
  <si>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</si>
  <si>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</si>
  <si>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</si>
  <si>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</si>
  <si>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</si>
  <si>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</si>
  <si>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</si>
  <si>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</si>
  <si>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</si>
  <si>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</si>
  <si>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</si>
  <si>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</si>
  <si>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</si>
  <si>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</si>
  <si>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</si>
  <si>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</si>
  <si>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</si>
  <si>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</si>
  <si>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</si>
  <si>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</si>
  <si>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</si>
  <si>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</si>
  <si>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</si>
  <si>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</si>
  <si>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</si>
  <si>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</si>
  <si>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</si>
  <si>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群馬県</t>
  </si>
  <si>
    <t>10000</t>
  </si>
  <si>
    <t>10000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</si>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</sst>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SUM(D8:D42)</f>
        <v>2000876</v>
      </c>
      <c r="E7" s="72">
        <f>SUM(E8:E42)</f>
        <v>144856</v>
      </c>
      <c r="F7" s="76">
        <f aca="true" t="shared" si="0" ref="F7:F42">IF(D7&gt;0,E7/D7*100,"-")</f>
        <v>7.239629042479394</v>
      </c>
      <c r="G7" s="72">
        <f>SUM(G8:G42)</f>
        <v>144744</v>
      </c>
      <c r="H7" s="72">
        <f>SUM(H8:H42)</f>
        <v>112</v>
      </c>
      <c r="I7" s="72">
        <f>SUM(I8:I42)</f>
        <v>1856020</v>
      </c>
      <c r="J7" s="76">
        <f aca="true" t="shared" si="1" ref="J7:J42">IF($D7&gt;0,I7/$D7*100,"-")</f>
        <v>92.7603709575206</v>
      </c>
      <c r="K7" s="72">
        <f>SUM(K8:K42)</f>
        <v>895442</v>
      </c>
      <c r="L7" s="76">
        <f aca="true" t="shared" si="2" ref="L7:L42">IF($D7&gt;0,K7/$D7*100,"-")</f>
        <v>44.752498405698304</v>
      </c>
      <c r="M7" s="72">
        <f>SUM(M8:M42)</f>
        <v>25771</v>
      </c>
      <c r="N7" s="76">
        <f aca="true" t="shared" si="3" ref="N7:N42">IF($D7&gt;0,M7/$D7*100,"-")</f>
        <v>1.2879858621923597</v>
      </c>
      <c r="O7" s="72">
        <f>SUM(O8:O42)</f>
        <v>934807</v>
      </c>
      <c r="P7" s="72">
        <f>SUM(P8:P42)</f>
        <v>392311</v>
      </c>
      <c r="Q7" s="76">
        <f aca="true" t="shared" si="4" ref="Q7:Q42">IF($D7&gt;0,O7/$D7*100,"-")</f>
        <v>46.719886689629945</v>
      </c>
      <c r="R7" s="72">
        <f>SUM(R8:R42)</f>
        <v>42233</v>
      </c>
      <c r="S7" s="110">
        <f aca="true" t="shared" si="5" ref="S7:Z7">COUNTIF(S8:S42,"○")</f>
        <v>24</v>
      </c>
      <c r="T7" s="110">
        <f t="shared" si="5"/>
        <v>2</v>
      </c>
      <c r="U7" s="110">
        <f t="shared" si="5"/>
        <v>1</v>
      </c>
      <c r="V7" s="110">
        <f t="shared" si="5"/>
        <v>8</v>
      </c>
      <c r="W7" s="110">
        <f t="shared" si="5"/>
        <v>14</v>
      </c>
      <c r="X7" s="110">
        <f t="shared" si="5"/>
        <v>2</v>
      </c>
      <c r="Y7" s="110">
        <f t="shared" si="5"/>
        <v>5</v>
      </c>
      <c r="Z7" s="110">
        <f t="shared" si="5"/>
        <v>14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42">+SUM(E8,+I8)</f>
        <v>338981</v>
      </c>
      <c r="E8" s="73">
        <f aca="true" t="shared" si="7" ref="E8:E42">+SUM(G8,+H8)</f>
        <v>7731</v>
      </c>
      <c r="F8" s="77">
        <f t="shared" si="0"/>
        <v>2.280658797985728</v>
      </c>
      <c r="G8" s="73">
        <v>7731</v>
      </c>
      <c r="H8" s="73">
        <v>0</v>
      </c>
      <c r="I8" s="73">
        <f aca="true" t="shared" si="8" ref="I8:I42">+SUM(K8,+M8,+O8)</f>
        <v>331250</v>
      </c>
      <c r="J8" s="77">
        <f t="shared" si="1"/>
        <v>97.71934120201428</v>
      </c>
      <c r="K8" s="73">
        <v>218001</v>
      </c>
      <c r="L8" s="77">
        <f t="shared" si="2"/>
        <v>64.31068407963868</v>
      </c>
      <c r="M8" s="73">
        <v>3465</v>
      </c>
      <c r="N8" s="77">
        <f t="shared" si="3"/>
        <v>1.0221811841961643</v>
      </c>
      <c r="O8" s="73">
        <v>109784</v>
      </c>
      <c r="P8" s="73">
        <v>30968</v>
      </c>
      <c r="Q8" s="77">
        <f t="shared" si="4"/>
        <v>32.38647593817943</v>
      </c>
      <c r="R8" s="73">
        <v>4395</v>
      </c>
      <c r="S8" s="66" t="s">
        <v>90</v>
      </c>
      <c r="T8" s="66"/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371915</v>
      </c>
      <c r="E9" s="73">
        <f t="shared" si="7"/>
        <v>12775</v>
      </c>
      <c r="F9" s="77">
        <f t="shared" si="0"/>
        <v>3.434924646760685</v>
      </c>
      <c r="G9" s="73">
        <v>12775</v>
      </c>
      <c r="H9" s="73">
        <v>0</v>
      </c>
      <c r="I9" s="73">
        <f t="shared" si="8"/>
        <v>359140</v>
      </c>
      <c r="J9" s="77">
        <f t="shared" si="1"/>
        <v>96.56507535323932</v>
      </c>
      <c r="K9" s="73">
        <v>248794</v>
      </c>
      <c r="L9" s="77">
        <f t="shared" si="2"/>
        <v>66.89539276447576</v>
      </c>
      <c r="M9" s="73">
        <v>0</v>
      </c>
      <c r="N9" s="77">
        <f t="shared" si="3"/>
        <v>0</v>
      </c>
      <c r="O9" s="73">
        <v>110346</v>
      </c>
      <c r="P9" s="73">
        <v>39342</v>
      </c>
      <c r="Q9" s="77">
        <f t="shared" si="4"/>
        <v>29.669682588763564</v>
      </c>
      <c r="R9" s="73">
        <v>4191</v>
      </c>
      <c r="S9" s="66"/>
      <c r="T9" s="66"/>
      <c r="U9" s="66"/>
      <c r="V9" s="66" t="s">
        <v>90</v>
      </c>
      <c r="W9" s="66"/>
      <c r="X9" s="66"/>
      <c r="Y9" s="66"/>
      <c r="Z9" s="66" t="s">
        <v>90</v>
      </c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120330</v>
      </c>
      <c r="E10" s="73">
        <f t="shared" si="7"/>
        <v>14551</v>
      </c>
      <c r="F10" s="77">
        <f t="shared" si="0"/>
        <v>12.092578741793401</v>
      </c>
      <c r="G10" s="73">
        <v>14551</v>
      </c>
      <c r="H10" s="73"/>
      <c r="I10" s="73">
        <f t="shared" si="8"/>
        <v>105779</v>
      </c>
      <c r="J10" s="77">
        <f t="shared" si="1"/>
        <v>87.9074212582066</v>
      </c>
      <c r="K10" s="73">
        <v>82891</v>
      </c>
      <c r="L10" s="77">
        <f t="shared" si="2"/>
        <v>68.88639574503449</v>
      </c>
      <c r="M10" s="73">
        <v>359</v>
      </c>
      <c r="N10" s="77">
        <f t="shared" si="3"/>
        <v>0.29834621457658106</v>
      </c>
      <c r="O10" s="73">
        <v>22529</v>
      </c>
      <c r="P10" s="73">
        <v>8990</v>
      </c>
      <c r="Q10" s="77">
        <f t="shared" si="4"/>
        <v>18.72267929859553</v>
      </c>
      <c r="R10" s="73">
        <v>1752</v>
      </c>
      <c r="S10" s="66"/>
      <c r="T10" s="66"/>
      <c r="U10" s="66"/>
      <c r="V10" s="66" t="s">
        <v>90</v>
      </c>
      <c r="W10" s="67"/>
      <c r="X10" s="67"/>
      <c r="Y10" s="67"/>
      <c r="Z10" s="67" t="s">
        <v>90</v>
      </c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207182</v>
      </c>
      <c r="E11" s="73">
        <f t="shared" si="7"/>
        <v>18514</v>
      </c>
      <c r="F11" s="77">
        <f t="shared" si="0"/>
        <v>8.936104487841607</v>
      </c>
      <c r="G11" s="73">
        <v>18514</v>
      </c>
      <c r="H11" s="73">
        <v>0</v>
      </c>
      <c r="I11" s="73">
        <f t="shared" si="8"/>
        <v>188668</v>
      </c>
      <c r="J11" s="77">
        <f t="shared" si="1"/>
        <v>91.06389551215838</v>
      </c>
      <c r="K11" s="73">
        <v>55586</v>
      </c>
      <c r="L11" s="77">
        <f t="shared" si="2"/>
        <v>26.829550829705283</v>
      </c>
      <c r="M11" s="73">
        <v>0</v>
      </c>
      <c r="N11" s="77">
        <f t="shared" si="3"/>
        <v>0</v>
      </c>
      <c r="O11" s="73">
        <v>133082</v>
      </c>
      <c r="P11" s="73">
        <v>42392</v>
      </c>
      <c r="Q11" s="77">
        <f t="shared" si="4"/>
        <v>64.2343446824531</v>
      </c>
      <c r="R11" s="73">
        <v>10443</v>
      </c>
      <c r="S11" s="66"/>
      <c r="T11" s="66"/>
      <c r="U11" s="66"/>
      <c r="V11" s="66" t="s">
        <v>90</v>
      </c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216781</v>
      </c>
      <c r="E12" s="74">
        <f t="shared" si="7"/>
        <v>18623</v>
      </c>
      <c r="F12" s="94">
        <f t="shared" si="0"/>
        <v>8.590697524229522</v>
      </c>
      <c r="G12" s="74">
        <v>18623</v>
      </c>
      <c r="H12" s="74">
        <v>0</v>
      </c>
      <c r="I12" s="74">
        <f t="shared" si="8"/>
        <v>198158</v>
      </c>
      <c r="J12" s="94">
        <f t="shared" si="1"/>
        <v>91.40930247577049</v>
      </c>
      <c r="K12" s="74">
        <v>64778</v>
      </c>
      <c r="L12" s="94">
        <f t="shared" si="2"/>
        <v>29.881770081326316</v>
      </c>
      <c r="M12" s="74">
        <v>13680</v>
      </c>
      <c r="N12" s="94">
        <f t="shared" si="3"/>
        <v>6.310516143019915</v>
      </c>
      <c r="O12" s="74">
        <v>119700</v>
      </c>
      <c r="P12" s="74">
        <v>60844</v>
      </c>
      <c r="Q12" s="94">
        <f t="shared" si="4"/>
        <v>55.21701625142425</v>
      </c>
      <c r="R12" s="74">
        <v>7249</v>
      </c>
      <c r="S12" s="68"/>
      <c r="T12" s="68" t="s">
        <v>90</v>
      </c>
      <c r="U12" s="68"/>
      <c r="V12" s="68"/>
      <c r="W12" s="68"/>
      <c r="X12" s="68" t="s">
        <v>90</v>
      </c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50723</v>
      </c>
      <c r="E13" s="74">
        <f t="shared" si="7"/>
        <v>6512</v>
      </c>
      <c r="F13" s="94">
        <f t="shared" si="0"/>
        <v>12.838357352680244</v>
      </c>
      <c r="G13" s="74">
        <v>6512</v>
      </c>
      <c r="H13" s="74">
        <v>0</v>
      </c>
      <c r="I13" s="74">
        <f t="shared" si="8"/>
        <v>44211</v>
      </c>
      <c r="J13" s="94">
        <f t="shared" si="1"/>
        <v>87.16164264731975</v>
      </c>
      <c r="K13" s="74">
        <v>28250</v>
      </c>
      <c r="L13" s="94">
        <f t="shared" si="2"/>
        <v>55.694655284584904</v>
      </c>
      <c r="M13" s="74">
        <v>0</v>
      </c>
      <c r="N13" s="94">
        <f t="shared" si="3"/>
        <v>0</v>
      </c>
      <c r="O13" s="74">
        <v>15961</v>
      </c>
      <c r="P13" s="74">
        <v>5211</v>
      </c>
      <c r="Q13" s="94">
        <f t="shared" si="4"/>
        <v>31.466987362734855</v>
      </c>
      <c r="R13" s="74">
        <v>434</v>
      </c>
      <c r="S13" s="68"/>
      <c r="T13" s="68"/>
      <c r="U13" s="68"/>
      <c r="V13" s="68" t="s">
        <v>90</v>
      </c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78085</v>
      </c>
      <c r="E14" s="74">
        <f t="shared" si="7"/>
        <v>4279</v>
      </c>
      <c r="F14" s="94">
        <f t="shared" si="0"/>
        <v>5.479925721969649</v>
      </c>
      <c r="G14" s="74">
        <v>4279</v>
      </c>
      <c r="H14" s="74">
        <v>0</v>
      </c>
      <c r="I14" s="74">
        <f t="shared" si="8"/>
        <v>73806</v>
      </c>
      <c r="J14" s="94">
        <f t="shared" si="1"/>
        <v>94.52007427803035</v>
      </c>
      <c r="K14" s="74">
        <v>33523</v>
      </c>
      <c r="L14" s="94">
        <f t="shared" si="2"/>
        <v>42.9314208874944</v>
      </c>
      <c r="M14" s="74">
        <v>3257</v>
      </c>
      <c r="N14" s="94">
        <f t="shared" si="3"/>
        <v>4.171095600947685</v>
      </c>
      <c r="O14" s="74">
        <v>37026</v>
      </c>
      <c r="P14" s="74">
        <v>21479</v>
      </c>
      <c r="Q14" s="94">
        <f t="shared" si="4"/>
        <v>47.41755778958827</v>
      </c>
      <c r="R14" s="74">
        <v>1723</v>
      </c>
      <c r="S14" s="68" t="s">
        <v>90</v>
      </c>
      <c r="T14" s="68"/>
      <c r="U14" s="68"/>
      <c r="V14" s="68"/>
      <c r="W14" s="68"/>
      <c r="X14" s="68"/>
      <c r="Y14" s="68"/>
      <c r="Z14" s="68" t="s">
        <v>90</v>
      </c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82587</v>
      </c>
      <c r="E15" s="74">
        <f t="shared" si="7"/>
        <v>9995</v>
      </c>
      <c r="F15" s="94">
        <f t="shared" si="0"/>
        <v>12.102388995846804</v>
      </c>
      <c r="G15" s="74">
        <v>9995</v>
      </c>
      <c r="H15" s="74">
        <v>0</v>
      </c>
      <c r="I15" s="74">
        <f t="shared" si="8"/>
        <v>72592</v>
      </c>
      <c r="J15" s="94">
        <f t="shared" si="1"/>
        <v>87.89761100415319</v>
      </c>
      <c r="K15" s="74">
        <v>24339</v>
      </c>
      <c r="L15" s="94">
        <f t="shared" si="2"/>
        <v>29.47073994696502</v>
      </c>
      <c r="M15" s="74">
        <v>1871</v>
      </c>
      <c r="N15" s="94">
        <f t="shared" si="3"/>
        <v>2.26548972598593</v>
      </c>
      <c r="O15" s="74">
        <v>46382</v>
      </c>
      <c r="P15" s="74">
        <v>27787</v>
      </c>
      <c r="Q15" s="94">
        <f t="shared" si="4"/>
        <v>56.16138133120224</v>
      </c>
      <c r="R15" s="74">
        <v>614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67766</v>
      </c>
      <c r="E16" s="74">
        <f t="shared" si="7"/>
        <v>6822</v>
      </c>
      <c r="F16" s="94">
        <f t="shared" si="0"/>
        <v>10.066995248354631</v>
      </c>
      <c r="G16" s="74">
        <v>6822</v>
      </c>
      <c r="H16" s="74">
        <v>0</v>
      </c>
      <c r="I16" s="74">
        <f t="shared" si="8"/>
        <v>60944</v>
      </c>
      <c r="J16" s="94">
        <f t="shared" si="1"/>
        <v>89.93300475164536</v>
      </c>
      <c r="K16" s="74">
        <v>13499</v>
      </c>
      <c r="L16" s="94">
        <f t="shared" si="2"/>
        <v>19.920018888528173</v>
      </c>
      <c r="M16" s="74">
        <v>0</v>
      </c>
      <c r="N16" s="94">
        <f t="shared" si="3"/>
        <v>0</v>
      </c>
      <c r="O16" s="74">
        <v>47445</v>
      </c>
      <c r="P16" s="74">
        <v>20240</v>
      </c>
      <c r="Q16" s="94">
        <f t="shared" si="4"/>
        <v>70.0129858631172</v>
      </c>
      <c r="R16" s="74">
        <v>534</v>
      </c>
      <c r="S16" s="68" t="s">
        <v>90</v>
      </c>
      <c r="T16" s="68"/>
      <c r="U16" s="68"/>
      <c r="V16" s="68"/>
      <c r="W16" s="68"/>
      <c r="X16" s="68"/>
      <c r="Y16" s="68"/>
      <c r="Z16" s="68" t="s">
        <v>90</v>
      </c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51561</v>
      </c>
      <c r="E17" s="74">
        <f t="shared" si="7"/>
        <v>4956</v>
      </c>
      <c r="F17" s="94">
        <f t="shared" si="0"/>
        <v>9.611915983010414</v>
      </c>
      <c r="G17" s="74">
        <v>4900</v>
      </c>
      <c r="H17" s="74">
        <v>56</v>
      </c>
      <c r="I17" s="74">
        <f t="shared" si="8"/>
        <v>46605</v>
      </c>
      <c r="J17" s="94">
        <f t="shared" si="1"/>
        <v>90.3880840169896</v>
      </c>
      <c r="K17" s="74">
        <v>10460</v>
      </c>
      <c r="L17" s="94">
        <f t="shared" si="2"/>
        <v>20.286650763173718</v>
      </c>
      <c r="M17" s="74">
        <v>1135</v>
      </c>
      <c r="N17" s="94">
        <f t="shared" si="3"/>
        <v>2.2012761583367273</v>
      </c>
      <c r="O17" s="74">
        <v>35010</v>
      </c>
      <c r="P17" s="74">
        <v>14537</v>
      </c>
      <c r="Q17" s="94">
        <f t="shared" si="4"/>
        <v>67.90015709547914</v>
      </c>
      <c r="R17" s="74">
        <v>520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60684</v>
      </c>
      <c r="E18" s="74">
        <f t="shared" si="7"/>
        <v>7069</v>
      </c>
      <c r="F18" s="94">
        <f t="shared" si="0"/>
        <v>11.648869553753872</v>
      </c>
      <c r="G18" s="74">
        <v>7069</v>
      </c>
      <c r="H18" s="74">
        <v>0</v>
      </c>
      <c r="I18" s="74">
        <f t="shared" si="8"/>
        <v>53615</v>
      </c>
      <c r="J18" s="94">
        <f t="shared" si="1"/>
        <v>88.35113044624613</v>
      </c>
      <c r="K18" s="74">
        <v>17149</v>
      </c>
      <c r="L18" s="94">
        <f t="shared" si="2"/>
        <v>28.259508272361742</v>
      </c>
      <c r="M18" s="74">
        <v>0</v>
      </c>
      <c r="N18" s="94">
        <f t="shared" si="3"/>
        <v>0</v>
      </c>
      <c r="O18" s="74">
        <v>36466</v>
      </c>
      <c r="P18" s="74">
        <v>14422</v>
      </c>
      <c r="Q18" s="94">
        <f t="shared" si="4"/>
        <v>60.09162217388438</v>
      </c>
      <c r="R18" s="74">
        <v>406</v>
      </c>
      <c r="S18" s="68" t="s">
        <v>90</v>
      </c>
      <c r="T18" s="68"/>
      <c r="U18" s="68"/>
      <c r="V18" s="68"/>
      <c r="W18" s="68"/>
      <c r="X18" s="68"/>
      <c r="Y18" s="68" t="s">
        <v>90</v>
      </c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51584</v>
      </c>
      <c r="E19" s="74">
        <f t="shared" si="7"/>
        <v>3201</v>
      </c>
      <c r="F19" s="94">
        <f t="shared" si="0"/>
        <v>6.20541253101737</v>
      </c>
      <c r="G19" s="74">
        <v>3201</v>
      </c>
      <c r="H19" s="74">
        <v>0</v>
      </c>
      <c r="I19" s="74">
        <f t="shared" si="8"/>
        <v>48383</v>
      </c>
      <c r="J19" s="94">
        <f t="shared" si="1"/>
        <v>93.79458746898263</v>
      </c>
      <c r="K19" s="74">
        <v>9799</v>
      </c>
      <c r="L19" s="94">
        <f t="shared" si="2"/>
        <v>18.996200372208435</v>
      </c>
      <c r="M19" s="74">
        <v>0</v>
      </c>
      <c r="N19" s="94">
        <f t="shared" si="3"/>
        <v>0</v>
      </c>
      <c r="O19" s="74">
        <v>38584</v>
      </c>
      <c r="P19" s="74">
        <v>16943</v>
      </c>
      <c r="Q19" s="94">
        <f t="shared" si="4"/>
        <v>74.79838709677419</v>
      </c>
      <c r="R19" s="74">
        <v>523</v>
      </c>
      <c r="S19" s="68"/>
      <c r="T19" s="68"/>
      <c r="U19" s="68"/>
      <c r="V19" s="68" t="s">
        <v>90</v>
      </c>
      <c r="W19" s="68"/>
      <c r="X19" s="68"/>
      <c r="Y19" s="68"/>
      <c r="Z19" s="68" t="s">
        <v>90</v>
      </c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14465</v>
      </c>
      <c r="E20" s="74">
        <f t="shared" si="7"/>
        <v>381</v>
      </c>
      <c r="F20" s="94">
        <f t="shared" si="0"/>
        <v>2.6339440027652956</v>
      </c>
      <c r="G20" s="74">
        <v>381</v>
      </c>
      <c r="H20" s="74">
        <v>0</v>
      </c>
      <c r="I20" s="74">
        <f t="shared" si="8"/>
        <v>14084</v>
      </c>
      <c r="J20" s="94">
        <f t="shared" si="1"/>
        <v>97.3660559972347</v>
      </c>
      <c r="K20" s="74">
        <v>3567</v>
      </c>
      <c r="L20" s="94">
        <f t="shared" si="2"/>
        <v>24.659522986519182</v>
      </c>
      <c r="M20" s="74">
        <v>0</v>
      </c>
      <c r="N20" s="94">
        <f t="shared" si="3"/>
        <v>0</v>
      </c>
      <c r="O20" s="74">
        <v>10517</v>
      </c>
      <c r="P20" s="74">
        <v>3567</v>
      </c>
      <c r="Q20" s="94">
        <f t="shared" si="4"/>
        <v>72.70653301071552</v>
      </c>
      <c r="R20" s="74">
        <v>95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20028</v>
      </c>
      <c r="E21" s="74">
        <f t="shared" si="7"/>
        <v>255</v>
      </c>
      <c r="F21" s="94">
        <f t="shared" si="0"/>
        <v>1.2732174955062912</v>
      </c>
      <c r="G21" s="74">
        <v>255</v>
      </c>
      <c r="H21" s="74">
        <v>0</v>
      </c>
      <c r="I21" s="74">
        <f t="shared" si="8"/>
        <v>19773</v>
      </c>
      <c r="J21" s="94">
        <f t="shared" si="1"/>
        <v>98.7267825044937</v>
      </c>
      <c r="K21" s="74">
        <v>10801</v>
      </c>
      <c r="L21" s="94">
        <f t="shared" si="2"/>
        <v>53.92949870181746</v>
      </c>
      <c r="M21" s="74"/>
      <c r="N21" s="94">
        <f t="shared" si="3"/>
        <v>0</v>
      </c>
      <c r="O21" s="74">
        <v>8972</v>
      </c>
      <c r="P21" s="74">
        <v>7925</v>
      </c>
      <c r="Q21" s="94">
        <f t="shared" si="4"/>
        <v>44.797283802676255</v>
      </c>
      <c r="R21" s="74">
        <v>107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1317</v>
      </c>
      <c r="E22" s="74">
        <f t="shared" si="7"/>
        <v>103</v>
      </c>
      <c r="F22" s="94">
        <f t="shared" si="0"/>
        <v>7.820804859529233</v>
      </c>
      <c r="G22" s="74">
        <v>103</v>
      </c>
      <c r="H22" s="74">
        <v>0</v>
      </c>
      <c r="I22" s="74">
        <f t="shared" si="8"/>
        <v>1214</v>
      </c>
      <c r="J22" s="94">
        <f t="shared" si="1"/>
        <v>92.17919514047077</v>
      </c>
      <c r="K22" s="74">
        <v>0</v>
      </c>
      <c r="L22" s="94">
        <f t="shared" si="2"/>
        <v>0</v>
      </c>
      <c r="M22" s="74">
        <v>0</v>
      </c>
      <c r="N22" s="94">
        <f t="shared" si="3"/>
        <v>0</v>
      </c>
      <c r="O22" s="74">
        <v>1214</v>
      </c>
      <c r="P22" s="74">
        <v>1214</v>
      </c>
      <c r="Q22" s="94">
        <f t="shared" si="4"/>
        <v>92.17919514047077</v>
      </c>
      <c r="R22" s="74">
        <v>8</v>
      </c>
      <c r="S22" s="68" t="s">
        <v>90</v>
      </c>
      <c r="T22" s="68"/>
      <c r="U22" s="68"/>
      <c r="V22" s="68"/>
      <c r="W22" s="68"/>
      <c r="X22" s="68"/>
      <c r="Y22" s="68" t="s">
        <v>90</v>
      </c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2260</v>
      </c>
      <c r="E23" s="74">
        <f t="shared" si="7"/>
        <v>565</v>
      </c>
      <c r="F23" s="94">
        <f t="shared" si="0"/>
        <v>25</v>
      </c>
      <c r="G23" s="74">
        <v>565</v>
      </c>
      <c r="H23" s="74">
        <v>0</v>
      </c>
      <c r="I23" s="74">
        <f t="shared" si="8"/>
        <v>1695</v>
      </c>
      <c r="J23" s="94">
        <f t="shared" si="1"/>
        <v>75</v>
      </c>
      <c r="K23" s="74">
        <v>0</v>
      </c>
      <c r="L23" s="94">
        <f t="shared" si="2"/>
        <v>0</v>
      </c>
      <c r="M23" s="74">
        <v>0</v>
      </c>
      <c r="N23" s="94">
        <f t="shared" si="3"/>
        <v>0</v>
      </c>
      <c r="O23" s="74">
        <v>1695</v>
      </c>
      <c r="P23" s="74">
        <v>939</v>
      </c>
      <c r="Q23" s="94">
        <f t="shared" si="4"/>
        <v>75</v>
      </c>
      <c r="R23" s="74">
        <v>7</v>
      </c>
      <c r="S23" s="68"/>
      <c r="T23" s="68"/>
      <c r="U23" s="68"/>
      <c r="V23" s="68" t="s">
        <v>90</v>
      </c>
      <c r="W23" s="68"/>
      <c r="X23" s="68"/>
      <c r="Y23" s="68"/>
      <c r="Z23" s="68" t="s">
        <v>90</v>
      </c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8687</v>
      </c>
      <c r="E24" s="74">
        <f t="shared" si="7"/>
        <v>1995</v>
      </c>
      <c r="F24" s="94">
        <f t="shared" si="0"/>
        <v>22.965350523771153</v>
      </c>
      <c r="G24" s="74">
        <v>1939</v>
      </c>
      <c r="H24" s="74">
        <v>56</v>
      </c>
      <c r="I24" s="74">
        <f t="shared" si="8"/>
        <v>6692</v>
      </c>
      <c r="J24" s="94">
        <f t="shared" si="1"/>
        <v>77.03464947622885</v>
      </c>
      <c r="K24" s="74">
        <v>0</v>
      </c>
      <c r="L24" s="94">
        <f t="shared" si="2"/>
        <v>0</v>
      </c>
      <c r="M24" s="74">
        <v>0</v>
      </c>
      <c r="N24" s="94">
        <f t="shared" si="3"/>
        <v>0</v>
      </c>
      <c r="O24" s="74">
        <v>6692</v>
      </c>
      <c r="P24" s="74">
        <v>1563</v>
      </c>
      <c r="Q24" s="94">
        <f t="shared" si="4"/>
        <v>77.03464947622885</v>
      </c>
      <c r="R24" s="74">
        <v>64</v>
      </c>
      <c r="S24" s="68" t="s">
        <v>90</v>
      </c>
      <c r="T24" s="68"/>
      <c r="U24" s="68"/>
      <c r="V24" s="68"/>
      <c r="W24" s="68"/>
      <c r="X24" s="68"/>
      <c r="Y24" s="68" t="s">
        <v>90</v>
      </c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2338</v>
      </c>
      <c r="E25" s="74">
        <f t="shared" si="7"/>
        <v>861</v>
      </c>
      <c r="F25" s="94">
        <f t="shared" si="0"/>
        <v>36.82634730538922</v>
      </c>
      <c r="G25" s="74">
        <v>861</v>
      </c>
      <c r="H25" s="74">
        <v>0</v>
      </c>
      <c r="I25" s="74">
        <f t="shared" si="8"/>
        <v>1477</v>
      </c>
      <c r="J25" s="94">
        <f t="shared" si="1"/>
        <v>63.17365269461078</v>
      </c>
      <c r="K25" s="74">
        <v>0</v>
      </c>
      <c r="L25" s="94">
        <f t="shared" si="2"/>
        <v>0</v>
      </c>
      <c r="M25" s="74">
        <v>0</v>
      </c>
      <c r="N25" s="94">
        <f t="shared" si="3"/>
        <v>0</v>
      </c>
      <c r="O25" s="74">
        <v>1477</v>
      </c>
      <c r="P25" s="74">
        <v>588</v>
      </c>
      <c r="Q25" s="94">
        <f t="shared" si="4"/>
        <v>63.17365269461078</v>
      </c>
      <c r="R25" s="74">
        <v>6</v>
      </c>
      <c r="S25" s="68" t="s">
        <v>90</v>
      </c>
      <c r="T25" s="68"/>
      <c r="U25" s="68"/>
      <c r="V25" s="68"/>
      <c r="W25" s="68"/>
      <c r="X25" s="68"/>
      <c r="Y25" s="68" t="s">
        <v>90</v>
      </c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13489</v>
      </c>
      <c r="E26" s="74">
        <f t="shared" si="7"/>
        <v>677</v>
      </c>
      <c r="F26" s="94">
        <f t="shared" si="0"/>
        <v>5.018904292386389</v>
      </c>
      <c r="G26" s="74">
        <v>677</v>
      </c>
      <c r="H26" s="74">
        <v>0</v>
      </c>
      <c r="I26" s="74">
        <f t="shared" si="8"/>
        <v>12812</v>
      </c>
      <c r="J26" s="94">
        <f t="shared" si="1"/>
        <v>94.98109570761362</v>
      </c>
      <c r="K26" s="74">
        <v>5921</v>
      </c>
      <c r="L26" s="94">
        <f t="shared" si="2"/>
        <v>43.89502557639558</v>
      </c>
      <c r="M26" s="74">
        <v>0</v>
      </c>
      <c r="N26" s="94">
        <f t="shared" si="3"/>
        <v>0</v>
      </c>
      <c r="O26" s="74">
        <v>6891</v>
      </c>
      <c r="P26" s="74">
        <v>3990</v>
      </c>
      <c r="Q26" s="94">
        <f t="shared" si="4"/>
        <v>51.08607013121803</v>
      </c>
      <c r="R26" s="74">
        <v>76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17879</v>
      </c>
      <c r="E27" s="74">
        <f t="shared" si="7"/>
        <v>2075</v>
      </c>
      <c r="F27" s="94">
        <f t="shared" si="0"/>
        <v>11.605794507522791</v>
      </c>
      <c r="G27" s="74">
        <v>2075</v>
      </c>
      <c r="H27" s="74">
        <v>0</v>
      </c>
      <c r="I27" s="74">
        <f t="shared" si="8"/>
        <v>15804</v>
      </c>
      <c r="J27" s="94">
        <f t="shared" si="1"/>
        <v>88.39420549247721</v>
      </c>
      <c r="K27" s="74">
        <v>7481</v>
      </c>
      <c r="L27" s="94">
        <f t="shared" si="2"/>
        <v>41.84238492085687</v>
      </c>
      <c r="M27" s="74">
        <v>0</v>
      </c>
      <c r="N27" s="94">
        <f t="shared" si="3"/>
        <v>0</v>
      </c>
      <c r="O27" s="74">
        <v>8323</v>
      </c>
      <c r="P27" s="74">
        <v>5670</v>
      </c>
      <c r="Q27" s="94">
        <f t="shared" si="4"/>
        <v>46.55182057162034</v>
      </c>
      <c r="R27" s="74">
        <v>183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5975</v>
      </c>
      <c r="E28" s="74">
        <f t="shared" si="7"/>
        <v>1066</v>
      </c>
      <c r="F28" s="94">
        <f t="shared" si="0"/>
        <v>17.841004184100417</v>
      </c>
      <c r="G28" s="74">
        <v>1066</v>
      </c>
      <c r="H28" s="74">
        <v>0</v>
      </c>
      <c r="I28" s="74">
        <f t="shared" si="8"/>
        <v>4909</v>
      </c>
      <c r="J28" s="94">
        <f t="shared" si="1"/>
        <v>82.15899581589959</v>
      </c>
      <c r="K28" s="74">
        <v>1562</v>
      </c>
      <c r="L28" s="94">
        <f t="shared" si="2"/>
        <v>26.142259414225943</v>
      </c>
      <c r="M28" s="74">
        <v>0</v>
      </c>
      <c r="N28" s="94">
        <f t="shared" si="3"/>
        <v>0</v>
      </c>
      <c r="O28" s="74">
        <v>3347</v>
      </c>
      <c r="P28" s="74">
        <v>1947</v>
      </c>
      <c r="Q28" s="94">
        <f t="shared" si="4"/>
        <v>56.01673640167364</v>
      </c>
      <c r="R28" s="74">
        <v>47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10145</v>
      </c>
      <c r="E29" s="74">
        <f t="shared" si="7"/>
        <v>1518</v>
      </c>
      <c r="F29" s="94">
        <f t="shared" si="0"/>
        <v>14.96303597831444</v>
      </c>
      <c r="G29" s="74">
        <v>1518</v>
      </c>
      <c r="H29" s="74">
        <v>0</v>
      </c>
      <c r="I29" s="74">
        <f t="shared" si="8"/>
        <v>8627</v>
      </c>
      <c r="J29" s="94">
        <f t="shared" si="1"/>
        <v>85.03696402168556</v>
      </c>
      <c r="K29" s="74">
        <v>3769</v>
      </c>
      <c r="L29" s="94">
        <f t="shared" si="2"/>
        <v>37.15130606209955</v>
      </c>
      <c r="M29" s="74">
        <v>0</v>
      </c>
      <c r="N29" s="94">
        <f t="shared" si="3"/>
        <v>0</v>
      </c>
      <c r="O29" s="74">
        <v>4858</v>
      </c>
      <c r="P29" s="74">
        <v>3756</v>
      </c>
      <c r="Q29" s="94">
        <f t="shared" si="4"/>
        <v>47.885657959586005</v>
      </c>
      <c r="R29" s="74">
        <v>89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6974</v>
      </c>
      <c r="E30" s="74">
        <f t="shared" si="7"/>
        <v>286</v>
      </c>
      <c r="F30" s="94">
        <f t="shared" si="0"/>
        <v>4.100946372239748</v>
      </c>
      <c r="G30" s="74">
        <v>286</v>
      </c>
      <c r="H30" s="74">
        <v>0</v>
      </c>
      <c r="I30" s="74">
        <f t="shared" si="8"/>
        <v>6688</v>
      </c>
      <c r="J30" s="94">
        <f t="shared" si="1"/>
        <v>95.89905362776025</v>
      </c>
      <c r="K30" s="74">
        <v>5283</v>
      </c>
      <c r="L30" s="94">
        <f t="shared" si="2"/>
        <v>75.75279609979926</v>
      </c>
      <c r="M30" s="74">
        <v>0</v>
      </c>
      <c r="N30" s="94">
        <f t="shared" si="3"/>
        <v>0</v>
      </c>
      <c r="O30" s="74">
        <v>1405</v>
      </c>
      <c r="P30" s="74">
        <v>1150</v>
      </c>
      <c r="Q30" s="94">
        <f t="shared" si="4"/>
        <v>20.146257527960998</v>
      </c>
      <c r="R30" s="74">
        <v>152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3862</v>
      </c>
      <c r="E31" s="74">
        <f t="shared" si="7"/>
        <v>299</v>
      </c>
      <c r="F31" s="94">
        <f t="shared" si="0"/>
        <v>7.742102537545313</v>
      </c>
      <c r="G31" s="74">
        <v>299</v>
      </c>
      <c r="H31" s="74">
        <v>0</v>
      </c>
      <c r="I31" s="74">
        <f t="shared" si="8"/>
        <v>3563</v>
      </c>
      <c r="J31" s="94">
        <f t="shared" si="1"/>
        <v>92.25789746245468</v>
      </c>
      <c r="K31" s="74">
        <v>0</v>
      </c>
      <c r="L31" s="94">
        <f t="shared" si="2"/>
        <v>0</v>
      </c>
      <c r="M31" s="74">
        <v>0</v>
      </c>
      <c r="N31" s="94">
        <f t="shared" si="3"/>
        <v>0</v>
      </c>
      <c r="O31" s="74">
        <v>3563</v>
      </c>
      <c r="P31" s="74">
        <v>3187</v>
      </c>
      <c r="Q31" s="94">
        <f t="shared" si="4"/>
        <v>92.25789746245468</v>
      </c>
      <c r="R31" s="74">
        <v>19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15372</v>
      </c>
      <c r="E32" s="74">
        <f t="shared" si="7"/>
        <v>3818</v>
      </c>
      <c r="F32" s="94">
        <f t="shared" si="0"/>
        <v>24.837366640645328</v>
      </c>
      <c r="G32" s="74">
        <v>3818</v>
      </c>
      <c r="H32" s="74">
        <v>0</v>
      </c>
      <c r="I32" s="74">
        <f t="shared" si="8"/>
        <v>11554</v>
      </c>
      <c r="J32" s="94">
        <f t="shared" si="1"/>
        <v>75.16263335935467</v>
      </c>
      <c r="K32" s="74">
        <v>2081</v>
      </c>
      <c r="L32" s="94">
        <f t="shared" si="2"/>
        <v>13.5376008326828</v>
      </c>
      <c r="M32" s="74">
        <v>0</v>
      </c>
      <c r="N32" s="94">
        <f t="shared" si="3"/>
        <v>0</v>
      </c>
      <c r="O32" s="74">
        <v>9473</v>
      </c>
      <c r="P32" s="74">
        <v>5751</v>
      </c>
      <c r="Q32" s="94">
        <f t="shared" si="4"/>
        <v>61.62503252667187</v>
      </c>
      <c r="R32" s="74">
        <v>175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4809</v>
      </c>
      <c r="E33" s="74">
        <f t="shared" si="7"/>
        <v>102</v>
      </c>
      <c r="F33" s="94">
        <f t="shared" si="0"/>
        <v>2.1210230817217717</v>
      </c>
      <c r="G33" s="74">
        <v>102</v>
      </c>
      <c r="H33" s="74"/>
      <c r="I33" s="74">
        <f t="shared" si="8"/>
        <v>4707</v>
      </c>
      <c r="J33" s="94">
        <f t="shared" si="1"/>
        <v>97.87897691827823</v>
      </c>
      <c r="K33" s="74">
        <v>810</v>
      </c>
      <c r="L33" s="94">
        <f t="shared" si="2"/>
        <v>16.84341859014348</v>
      </c>
      <c r="M33" s="74">
        <v>0</v>
      </c>
      <c r="N33" s="94">
        <f t="shared" si="3"/>
        <v>0</v>
      </c>
      <c r="O33" s="74">
        <v>3897</v>
      </c>
      <c r="P33" s="74">
        <v>612</v>
      </c>
      <c r="Q33" s="94">
        <f t="shared" si="4"/>
        <v>81.03555832813475</v>
      </c>
      <c r="R33" s="74">
        <v>19</v>
      </c>
      <c r="S33" s="68"/>
      <c r="T33" s="68" t="s">
        <v>90</v>
      </c>
      <c r="U33" s="68"/>
      <c r="V33" s="68"/>
      <c r="W33" s="68"/>
      <c r="X33" s="68" t="s">
        <v>90</v>
      </c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3841</v>
      </c>
      <c r="E34" s="74">
        <f t="shared" si="7"/>
        <v>271</v>
      </c>
      <c r="F34" s="94">
        <f t="shared" si="0"/>
        <v>7.055454308773756</v>
      </c>
      <c r="G34" s="74">
        <v>271</v>
      </c>
      <c r="H34" s="74">
        <v>0</v>
      </c>
      <c r="I34" s="74">
        <f t="shared" si="8"/>
        <v>3570</v>
      </c>
      <c r="J34" s="94">
        <f t="shared" si="1"/>
        <v>92.94454569122624</v>
      </c>
      <c r="K34" s="74">
        <v>2467</v>
      </c>
      <c r="L34" s="94">
        <f t="shared" si="2"/>
        <v>64.2280656079146</v>
      </c>
      <c r="M34" s="74">
        <v>0</v>
      </c>
      <c r="N34" s="94">
        <f t="shared" si="3"/>
        <v>0</v>
      </c>
      <c r="O34" s="74">
        <v>1103</v>
      </c>
      <c r="P34" s="74">
        <v>659</v>
      </c>
      <c r="Q34" s="94">
        <f t="shared" si="4"/>
        <v>28.716480083311634</v>
      </c>
      <c r="R34" s="74">
        <v>12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7549</v>
      </c>
      <c r="E35" s="74">
        <f t="shared" si="7"/>
        <v>582</v>
      </c>
      <c r="F35" s="94">
        <f t="shared" si="0"/>
        <v>7.709630414624454</v>
      </c>
      <c r="G35" s="74">
        <v>582</v>
      </c>
      <c r="H35" s="74">
        <v>0</v>
      </c>
      <c r="I35" s="74">
        <f t="shared" si="8"/>
        <v>6967</v>
      </c>
      <c r="J35" s="94">
        <f t="shared" si="1"/>
        <v>92.29036958537554</v>
      </c>
      <c r="K35" s="74">
        <v>0</v>
      </c>
      <c r="L35" s="94">
        <f t="shared" si="2"/>
        <v>0</v>
      </c>
      <c r="M35" s="74">
        <v>0</v>
      </c>
      <c r="N35" s="94">
        <f t="shared" si="3"/>
        <v>0</v>
      </c>
      <c r="O35" s="74">
        <v>6967</v>
      </c>
      <c r="P35" s="74">
        <v>5612</v>
      </c>
      <c r="Q35" s="94">
        <f t="shared" si="4"/>
        <v>92.29036958537554</v>
      </c>
      <c r="R35" s="74">
        <v>302</v>
      </c>
      <c r="S35" s="68"/>
      <c r="T35" s="68"/>
      <c r="U35" s="68"/>
      <c r="V35" s="68" t="s">
        <v>90</v>
      </c>
      <c r="W35" s="68"/>
      <c r="X35" s="68"/>
      <c r="Y35" s="68"/>
      <c r="Z35" s="68" t="s">
        <v>90</v>
      </c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4">
        <f t="shared" si="6"/>
        <v>20875</v>
      </c>
      <c r="E36" s="74">
        <f t="shared" si="7"/>
        <v>2407</v>
      </c>
      <c r="F36" s="94">
        <f t="shared" si="0"/>
        <v>11.530538922155689</v>
      </c>
      <c r="G36" s="74">
        <v>2407</v>
      </c>
      <c r="H36" s="74">
        <v>0</v>
      </c>
      <c r="I36" s="74">
        <f t="shared" si="8"/>
        <v>18468</v>
      </c>
      <c r="J36" s="94">
        <f t="shared" si="1"/>
        <v>88.46946107784431</v>
      </c>
      <c r="K36" s="74">
        <v>8343</v>
      </c>
      <c r="L36" s="94">
        <f t="shared" si="2"/>
        <v>39.96646706586826</v>
      </c>
      <c r="M36" s="74">
        <v>0</v>
      </c>
      <c r="N36" s="94">
        <f t="shared" si="3"/>
        <v>0</v>
      </c>
      <c r="O36" s="74">
        <v>10125</v>
      </c>
      <c r="P36" s="74">
        <v>4263</v>
      </c>
      <c r="Q36" s="94">
        <f t="shared" si="4"/>
        <v>48.50299401197605</v>
      </c>
      <c r="R36" s="74">
        <v>192</v>
      </c>
      <c r="S36" s="68" t="s">
        <v>90</v>
      </c>
      <c r="T36" s="68"/>
      <c r="U36" s="68"/>
      <c r="V36" s="68"/>
      <c r="W36" s="68" t="s">
        <v>90</v>
      </c>
      <c r="X36" s="68"/>
      <c r="Y36" s="68"/>
      <c r="Z36" s="68"/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4">
        <f t="shared" si="6"/>
        <v>37365</v>
      </c>
      <c r="E37" s="74">
        <f t="shared" si="7"/>
        <v>1730</v>
      </c>
      <c r="F37" s="94">
        <f t="shared" si="0"/>
        <v>4.6300013381506755</v>
      </c>
      <c r="G37" s="74">
        <v>1730</v>
      </c>
      <c r="H37" s="74">
        <v>0</v>
      </c>
      <c r="I37" s="74">
        <f t="shared" si="8"/>
        <v>35635</v>
      </c>
      <c r="J37" s="94">
        <f t="shared" si="1"/>
        <v>95.36999866184932</v>
      </c>
      <c r="K37" s="74">
        <v>21000</v>
      </c>
      <c r="L37" s="94">
        <f t="shared" si="2"/>
        <v>56.202328382175835</v>
      </c>
      <c r="M37" s="74">
        <v>0</v>
      </c>
      <c r="N37" s="94">
        <f t="shared" si="3"/>
        <v>0</v>
      </c>
      <c r="O37" s="74">
        <v>14635</v>
      </c>
      <c r="P37" s="74">
        <v>3671</v>
      </c>
      <c r="Q37" s="94">
        <f t="shared" si="4"/>
        <v>39.16767027967349</v>
      </c>
      <c r="R37" s="74">
        <v>645</v>
      </c>
      <c r="S37" s="68"/>
      <c r="T37" s="68"/>
      <c r="U37" s="68" t="s">
        <v>90</v>
      </c>
      <c r="V37" s="68"/>
      <c r="W37" s="68"/>
      <c r="X37" s="68"/>
      <c r="Y37" s="68" t="s">
        <v>90</v>
      </c>
      <c r="Z37" s="68"/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4">
        <f t="shared" si="6"/>
        <v>15635</v>
      </c>
      <c r="E38" s="74">
        <f t="shared" si="7"/>
        <v>674</v>
      </c>
      <c r="F38" s="94">
        <f t="shared" si="0"/>
        <v>4.310841061720499</v>
      </c>
      <c r="G38" s="74">
        <v>674</v>
      </c>
      <c r="H38" s="74">
        <v>0</v>
      </c>
      <c r="I38" s="74">
        <f t="shared" si="8"/>
        <v>14961</v>
      </c>
      <c r="J38" s="94">
        <f t="shared" si="1"/>
        <v>95.6891589382795</v>
      </c>
      <c r="K38" s="74">
        <v>2249</v>
      </c>
      <c r="L38" s="94">
        <f t="shared" si="2"/>
        <v>14.384393987847776</v>
      </c>
      <c r="M38" s="74">
        <v>0</v>
      </c>
      <c r="N38" s="94">
        <f t="shared" si="3"/>
        <v>0</v>
      </c>
      <c r="O38" s="74">
        <v>12712</v>
      </c>
      <c r="P38" s="74">
        <v>8398</v>
      </c>
      <c r="Q38" s="94">
        <f t="shared" si="4"/>
        <v>81.30476495043172</v>
      </c>
      <c r="R38" s="74">
        <v>142</v>
      </c>
      <c r="S38" s="68" t="s">
        <v>90</v>
      </c>
      <c r="T38" s="68"/>
      <c r="U38" s="68"/>
      <c r="V38" s="68"/>
      <c r="W38" s="68"/>
      <c r="X38" s="68"/>
      <c r="Y38" s="68"/>
      <c r="Z38" s="68" t="s">
        <v>90</v>
      </c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4">
        <f t="shared" si="6"/>
        <v>11172</v>
      </c>
      <c r="E39" s="74">
        <f t="shared" si="7"/>
        <v>131</v>
      </c>
      <c r="F39" s="94">
        <f t="shared" si="0"/>
        <v>1.1725742928750447</v>
      </c>
      <c r="G39" s="74">
        <v>131</v>
      </c>
      <c r="H39" s="74">
        <v>0</v>
      </c>
      <c r="I39" s="74">
        <f t="shared" si="8"/>
        <v>11041</v>
      </c>
      <c r="J39" s="94">
        <f t="shared" si="1"/>
        <v>98.82742570712496</v>
      </c>
      <c r="K39" s="74">
        <v>3272</v>
      </c>
      <c r="L39" s="94">
        <f t="shared" si="2"/>
        <v>29.287504475474403</v>
      </c>
      <c r="M39" s="74">
        <v>0</v>
      </c>
      <c r="N39" s="94">
        <f t="shared" si="3"/>
        <v>0</v>
      </c>
      <c r="O39" s="74">
        <v>7769</v>
      </c>
      <c r="P39" s="74">
        <v>2975</v>
      </c>
      <c r="Q39" s="94">
        <f t="shared" si="4"/>
        <v>69.53992123165055</v>
      </c>
      <c r="R39" s="74">
        <v>130</v>
      </c>
      <c r="S39" s="68" t="s">
        <v>90</v>
      </c>
      <c r="T39" s="68"/>
      <c r="U39" s="68"/>
      <c r="V39" s="68"/>
      <c r="W39" s="68"/>
      <c r="X39" s="68"/>
      <c r="Y39" s="68"/>
      <c r="Z39" s="68" t="s">
        <v>90</v>
      </c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4">
        <f t="shared" si="6"/>
        <v>11513</v>
      </c>
      <c r="E40" s="74">
        <f t="shared" si="7"/>
        <v>1334</v>
      </c>
      <c r="F40" s="94">
        <f t="shared" si="0"/>
        <v>11.586901763224182</v>
      </c>
      <c r="G40" s="74">
        <v>1334</v>
      </c>
      <c r="H40" s="74">
        <v>0</v>
      </c>
      <c r="I40" s="74">
        <f t="shared" si="8"/>
        <v>10179</v>
      </c>
      <c r="J40" s="94">
        <f t="shared" si="1"/>
        <v>88.41309823677582</v>
      </c>
      <c r="K40" s="74">
        <v>1255</v>
      </c>
      <c r="L40" s="94">
        <f t="shared" si="2"/>
        <v>10.900720924172674</v>
      </c>
      <c r="M40" s="74">
        <v>419</v>
      </c>
      <c r="N40" s="94">
        <f t="shared" si="3"/>
        <v>3.6393641969947015</v>
      </c>
      <c r="O40" s="74">
        <v>8505</v>
      </c>
      <c r="P40" s="74">
        <v>2967</v>
      </c>
      <c r="Q40" s="94">
        <f t="shared" si="4"/>
        <v>73.87301311560844</v>
      </c>
      <c r="R40" s="74">
        <v>315</v>
      </c>
      <c r="S40" s="68" t="s">
        <v>90</v>
      </c>
      <c r="T40" s="68"/>
      <c r="U40" s="68"/>
      <c r="V40" s="68"/>
      <c r="W40" s="68"/>
      <c r="X40" s="68"/>
      <c r="Y40" s="68"/>
      <c r="Z40" s="68" t="s">
        <v>90</v>
      </c>
    </row>
    <row r="41" spans="1:26" s="59" customFormat="1" ht="12" customHeight="1">
      <c r="A41" s="60" t="s">
        <v>85</v>
      </c>
      <c r="B41" s="61" t="s">
        <v>155</v>
      </c>
      <c r="C41" s="60" t="s">
        <v>156</v>
      </c>
      <c r="D41" s="74">
        <f t="shared" si="6"/>
        <v>40160</v>
      </c>
      <c r="E41" s="74">
        <f t="shared" si="7"/>
        <v>4751</v>
      </c>
      <c r="F41" s="94">
        <f t="shared" si="0"/>
        <v>11.830179282868526</v>
      </c>
      <c r="G41" s="74">
        <v>4751</v>
      </c>
      <c r="H41" s="74">
        <v>0</v>
      </c>
      <c r="I41" s="74">
        <f t="shared" si="8"/>
        <v>35409</v>
      </c>
      <c r="J41" s="94">
        <f t="shared" si="1"/>
        <v>88.16982071713147</v>
      </c>
      <c r="K41" s="74">
        <v>5598</v>
      </c>
      <c r="L41" s="94">
        <f t="shared" si="2"/>
        <v>13.939243027888445</v>
      </c>
      <c r="M41" s="74">
        <v>0</v>
      </c>
      <c r="N41" s="94">
        <f t="shared" si="3"/>
        <v>0</v>
      </c>
      <c r="O41" s="74">
        <v>29811</v>
      </c>
      <c r="P41" s="74">
        <v>12050</v>
      </c>
      <c r="Q41" s="94">
        <f t="shared" si="4"/>
        <v>74.23057768924302</v>
      </c>
      <c r="R41" s="74">
        <v>6237</v>
      </c>
      <c r="S41" s="68"/>
      <c r="T41" s="68"/>
      <c r="U41" s="68"/>
      <c r="V41" s="68" t="s">
        <v>90</v>
      </c>
      <c r="W41" s="68"/>
      <c r="X41" s="68"/>
      <c r="Y41" s="68"/>
      <c r="Z41" s="68" t="s">
        <v>90</v>
      </c>
    </row>
    <row r="42" spans="1:26" s="59" customFormat="1" ht="12" customHeight="1">
      <c r="A42" s="60" t="s">
        <v>85</v>
      </c>
      <c r="B42" s="61" t="s">
        <v>157</v>
      </c>
      <c r="C42" s="60" t="s">
        <v>158</v>
      </c>
      <c r="D42" s="74">
        <f t="shared" si="6"/>
        <v>26987</v>
      </c>
      <c r="E42" s="74">
        <f t="shared" si="7"/>
        <v>3947</v>
      </c>
      <c r="F42" s="94">
        <f t="shared" si="0"/>
        <v>14.625560455033906</v>
      </c>
      <c r="G42" s="74">
        <v>3947</v>
      </c>
      <c r="H42" s="74">
        <v>0</v>
      </c>
      <c r="I42" s="74">
        <f t="shared" si="8"/>
        <v>23040</v>
      </c>
      <c r="J42" s="94">
        <f t="shared" si="1"/>
        <v>85.3744395449661</v>
      </c>
      <c r="K42" s="74">
        <v>2914</v>
      </c>
      <c r="L42" s="94">
        <f t="shared" si="2"/>
        <v>10.797791529254825</v>
      </c>
      <c r="M42" s="74">
        <v>1585</v>
      </c>
      <c r="N42" s="94">
        <f t="shared" si="3"/>
        <v>5.873198206543892</v>
      </c>
      <c r="O42" s="74">
        <v>18541</v>
      </c>
      <c r="P42" s="74">
        <v>6702</v>
      </c>
      <c r="Q42" s="94">
        <f t="shared" si="4"/>
        <v>68.70344980916737</v>
      </c>
      <c r="R42" s="74">
        <v>427</v>
      </c>
      <c r="S42" s="68" t="s">
        <v>90</v>
      </c>
      <c r="T42" s="68"/>
      <c r="U42" s="68"/>
      <c r="V42" s="68"/>
      <c r="W42" s="68" t="s">
        <v>90</v>
      </c>
      <c r="X42" s="68"/>
      <c r="Y42" s="68"/>
      <c r="Z42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A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7" sqref="AF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159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160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161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162</v>
      </c>
      <c r="AG2" s="151"/>
      <c r="AH2" s="151"/>
      <c r="AI2" s="152"/>
      <c r="AJ2" s="150" t="s">
        <v>163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164</v>
      </c>
      <c r="AU2" s="144"/>
      <c r="AV2" s="144"/>
      <c r="AW2" s="144"/>
      <c r="AX2" s="144"/>
      <c r="AY2" s="144"/>
      <c r="AZ2" s="150" t="s">
        <v>165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166</v>
      </c>
      <c r="E3" s="153" t="s">
        <v>167</v>
      </c>
      <c r="F3" s="151"/>
      <c r="G3" s="152"/>
      <c r="H3" s="156" t="s">
        <v>168</v>
      </c>
      <c r="I3" s="157"/>
      <c r="J3" s="158"/>
      <c r="K3" s="153" t="s">
        <v>169</v>
      </c>
      <c r="L3" s="157"/>
      <c r="M3" s="158"/>
      <c r="N3" s="87" t="s">
        <v>166</v>
      </c>
      <c r="O3" s="153" t="s">
        <v>170</v>
      </c>
      <c r="P3" s="154"/>
      <c r="Q3" s="154"/>
      <c r="R3" s="154"/>
      <c r="S3" s="154"/>
      <c r="T3" s="154"/>
      <c r="U3" s="155"/>
      <c r="V3" s="153" t="s">
        <v>171</v>
      </c>
      <c r="W3" s="154"/>
      <c r="X3" s="154"/>
      <c r="Y3" s="154"/>
      <c r="Z3" s="154"/>
      <c r="AA3" s="154"/>
      <c r="AB3" s="155"/>
      <c r="AC3" s="122" t="s">
        <v>172</v>
      </c>
      <c r="AD3" s="85"/>
      <c r="AE3" s="86"/>
      <c r="AF3" s="146" t="s">
        <v>166</v>
      </c>
      <c r="AG3" s="144" t="s">
        <v>174</v>
      </c>
      <c r="AH3" s="144" t="s">
        <v>176</v>
      </c>
      <c r="AI3" s="144" t="s">
        <v>177</v>
      </c>
      <c r="AJ3" s="145" t="s">
        <v>64</v>
      </c>
      <c r="AK3" s="144" t="s">
        <v>179</v>
      </c>
      <c r="AL3" s="144" t="s">
        <v>180</v>
      </c>
      <c r="AM3" s="144" t="s">
        <v>181</v>
      </c>
      <c r="AN3" s="144" t="s">
        <v>182</v>
      </c>
      <c r="AO3" s="144" t="s">
        <v>183</v>
      </c>
      <c r="AP3" s="144" t="s">
        <v>184</v>
      </c>
      <c r="AQ3" s="144" t="s">
        <v>185</v>
      </c>
      <c r="AR3" s="144" t="s">
        <v>186</v>
      </c>
      <c r="AS3" s="144" t="s">
        <v>187</v>
      </c>
      <c r="AT3" s="146" t="s">
        <v>64</v>
      </c>
      <c r="AU3" s="144" t="s">
        <v>179</v>
      </c>
      <c r="AV3" s="144" t="s">
        <v>180</v>
      </c>
      <c r="AW3" s="144" t="s">
        <v>181</v>
      </c>
      <c r="AX3" s="144" t="s">
        <v>182</v>
      </c>
      <c r="AY3" s="144" t="s">
        <v>183</v>
      </c>
      <c r="AZ3" s="146" t="s">
        <v>64</v>
      </c>
      <c r="BA3" s="144" t="s">
        <v>188</v>
      </c>
      <c r="BB3" s="144" t="s">
        <v>182</v>
      </c>
      <c r="BC3" s="144" t="s">
        <v>183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189</v>
      </c>
      <c r="G4" s="120" t="s">
        <v>190</v>
      </c>
      <c r="H4" s="87" t="s">
        <v>64</v>
      </c>
      <c r="I4" s="120" t="s">
        <v>189</v>
      </c>
      <c r="J4" s="120" t="s">
        <v>190</v>
      </c>
      <c r="K4" s="87" t="s">
        <v>64</v>
      </c>
      <c r="L4" s="120" t="s">
        <v>189</v>
      </c>
      <c r="M4" s="120" t="s">
        <v>190</v>
      </c>
      <c r="N4" s="87"/>
      <c r="O4" s="87" t="s">
        <v>64</v>
      </c>
      <c r="P4" s="120" t="s">
        <v>188</v>
      </c>
      <c r="Q4" s="120" t="s">
        <v>182</v>
      </c>
      <c r="R4" s="120" t="s">
        <v>183</v>
      </c>
      <c r="S4" s="120" t="s">
        <v>192</v>
      </c>
      <c r="T4" s="120" t="s">
        <v>194</v>
      </c>
      <c r="U4" s="120" t="s">
        <v>196</v>
      </c>
      <c r="V4" s="87" t="s">
        <v>64</v>
      </c>
      <c r="W4" s="120" t="s">
        <v>188</v>
      </c>
      <c r="X4" s="120" t="s">
        <v>182</v>
      </c>
      <c r="Y4" s="120" t="s">
        <v>183</v>
      </c>
      <c r="Z4" s="120" t="s">
        <v>192</v>
      </c>
      <c r="AA4" s="120" t="s">
        <v>194</v>
      </c>
      <c r="AB4" s="120" t="s">
        <v>196</v>
      </c>
      <c r="AC4" s="87" t="s">
        <v>64</v>
      </c>
      <c r="AD4" s="120" t="s">
        <v>189</v>
      </c>
      <c r="AE4" s="120" t="s">
        <v>190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197</v>
      </c>
      <c r="E6" s="92" t="s">
        <v>197</v>
      </c>
      <c r="F6" s="92" t="s">
        <v>197</v>
      </c>
      <c r="G6" s="92" t="s">
        <v>197</v>
      </c>
      <c r="H6" s="92" t="s">
        <v>197</v>
      </c>
      <c r="I6" s="92" t="s">
        <v>197</v>
      </c>
      <c r="J6" s="92" t="s">
        <v>197</v>
      </c>
      <c r="K6" s="92" t="s">
        <v>197</v>
      </c>
      <c r="L6" s="92" t="s">
        <v>197</v>
      </c>
      <c r="M6" s="92" t="s">
        <v>197</v>
      </c>
      <c r="N6" s="92" t="s">
        <v>197</v>
      </c>
      <c r="O6" s="92" t="s">
        <v>197</v>
      </c>
      <c r="P6" s="92" t="s">
        <v>197</v>
      </c>
      <c r="Q6" s="92" t="s">
        <v>197</v>
      </c>
      <c r="R6" s="92" t="s">
        <v>197</v>
      </c>
      <c r="S6" s="92" t="s">
        <v>197</v>
      </c>
      <c r="T6" s="92" t="s">
        <v>197</v>
      </c>
      <c r="U6" s="92" t="s">
        <v>197</v>
      </c>
      <c r="V6" s="92" t="s">
        <v>197</v>
      </c>
      <c r="W6" s="92" t="s">
        <v>197</v>
      </c>
      <c r="X6" s="92" t="s">
        <v>197</v>
      </c>
      <c r="Y6" s="92" t="s">
        <v>197</v>
      </c>
      <c r="Z6" s="92" t="s">
        <v>197</v>
      </c>
      <c r="AA6" s="92" t="s">
        <v>197</v>
      </c>
      <c r="AB6" s="92" t="s">
        <v>197</v>
      </c>
      <c r="AC6" s="92" t="s">
        <v>197</v>
      </c>
      <c r="AD6" s="92" t="s">
        <v>197</v>
      </c>
      <c r="AE6" s="92" t="s">
        <v>197</v>
      </c>
      <c r="AF6" s="93" t="s">
        <v>198</v>
      </c>
      <c r="AG6" s="93" t="s">
        <v>198</v>
      </c>
      <c r="AH6" s="93" t="s">
        <v>198</v>
      </c>
      <c r="AI6" s="93" t="s">
        <v>198</v>
      </c>
      <c r="AJ6" s="93" t="s">
        <v>198</v>
      </c>
      <c r="AK6" s="93" t="s">
        <v>198</v>
      </c>
      <c r="AL6" s="93" t="s">
        <v>198</v>
      </c>
      <c r="AM6" s="93" t="s">
        <v>198</v>
      </c>
      <c r="AN6" s="93" t="s">
        <v>198</v>
      </c>
      <c r="AO6" s="93" t="s">
        <v>198</v>
      </c>
      <c r="AP6" s="93" t="s">
        <v>198</v>
      </c>
      <c r="AQ6" s="93" t="s">
        <v>198</v>
      </c>
      <c r="AR6" s="93" t="s">
        <v>198</v>
      </c>
      <c r="AS6" s="93" t="s">
        <v>198</v>
      </c>
      <c r="AT6" s="93" t="s">
        <v>198</v>
      </c>
      <c r="AU6" s="93" t="s">
        <v>198</v>
      </c>
      <c r="AV6" s="93" t="s">
        <v>198</v>
      </c>
      <c r="AW6" s="93" t="s">
        <v>198</v>
      </c>
      <c r="AX6" s="93" t="s">
        <v>198</v>
      </c>
      <c r="AY6" s="93" t="s">
        <v>198</v>
      </c>
      <c r="AZ6" s="93" t="s">
        <v>198</v>
      </c>
      <c r="BA6" s="93" t="s">
        <v>198</v>
      </c>
      <c r="BB6" s="93" t="s">
        <v>198</v>
      </c>
      <c r="BC6" s="93" t="s">
        <v>198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SUM(D8:D42)</f>
        <v>486517</v>
      </c>
      <c r="E7" s="79">
        <f t="shared" si="0"/>
        <v>506</v>
      </c>
      <c r="F7" s="79">
        <f t="shared" si="0"/>
        <v>123</v>
      </c>
      <c r="G7" s="79">
        <f t="shared" si="0"/>
        <v>383</v>
      </c>
      <c r="H7" s="79">
        <f t="shared" si="0"/>
        <v>26566</v>
      </c>
      <c r="I7" s="79">
        <f t="shared" si="0"/>
        <v>7505</v>
      </c>
      <c r="J7" s="79">
        <f t="shared" si="0"/>
        <v>19061</v>
      </c>
      <c r="K7" s="79">
        <f t="shared" si="0"/>
        <v>459445</v>
      </c>
      <c r="L7" s="79">
        <f t="shared" si="0"/>
        <v>83781</v>
      </c>
      <c r="M7" s="79">
        <f t="shared" si="0"/>
        <v>375664</v>
      </c>
      <c r="N7" s="79">
        <f t="shared" si="0"/>
        <v>486586</v>
      </c>
      <c r="O7" s="79">
        <f t="shared" si="0"/>
        <v>91409</v>
      </c>
      <c r="P7" s="79">
        <f t="shared" si="0"/>
        <v>91409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  <c r="U7" s="79">
        <f t="shared" si="0"/>
        <v>0</v>
      </c>
      <c r="V7" s="79">
        <f t="shared" si="0"/>
        <v>395108</v>
      </c>
      <c r="W7" s="79">
        <f t="shared" si="0"/>
        <v>378878</v>
      </c>
      <c r="X7" s="79">
        <f t="shared" si="0"/>
        <v>6905</v>
      </c>
      <c r="Y7" s="79">
        <f t="shared" si="0"/>
        <v>0</v>
      </c>
      <c r="Z7" s="79">
        <f t="shared" si="0"/>
        <v>0</v>
      </c>
      <c r="AA7" s="79">
        <f t="shared" si="0"/>
        <v>0</v>
      </c>
      <c r="AB7" s="79">
        <f t="shared" si="0"/>
        <v>9325</v>
      </c>
      <c r="AC7" s="79">
        <f t="shared" si="0"/>
        <v>69</v>
      </c>
      <c r="AD7" s="79">
        <f t="shared" si="0"/>
        <v>69</v>
      </c>
      <c r="AE7" s="79">
        <f t="shared" si="0"/>
        <v>0</v>
      </c>
      <c r="AF7" s="79">
        <f t="shared" si="0"/>
        <v>3235</v>
      </c>
      <c r="AG7" s="79">
        <f t="shared" si="0"/>
        <v>3235</v>
      </c>
      <c r="AH7" s="79">
        <f t="shared" si="0"/>
        <v>0</v>
      </c>
      <c r="AI7" s="79">
        <f t="shared" si="0"/>
        <v>0</v>
      </c>
      <c r="AJ7" s="79">
        <f aca="true" t="shared" si="1" ref="AJ7:BC7">SUM(AJ8:AJ42)</f>
        <v>65106</v>
      </c>
      <c r="AK7" s="79">
        <f t="shared" si="1"/>
        <v>62605</v>
      </c>
      <c r="AL7" s="79">
        <f t="shared" si="1"/>
        <v>8</v>
      </c>
      <c r="AM7" s="79">
        <f t="shared" si="1"/>
        <v>647</v>
      </c>
      <c r="AN7" s="79">
        <f t="shared" si="1"/>
        <v>2</v>
      </c>
      <c r="AO7" s="79">
        <f t="shared" si="1"/>
        <v>0</v>
      </c>
      <c r="AP7" s="79">
        <f t="shared" si="1"/>
        <v>0</v>
      </c>
      <c r="AQ7" s="79">
        <f t="shared" si="1"/>
        <v>30</v>
      </c>
      <c r="AR7" s="79">
        <f t="shared" si="1"/>
        <v>150</v>
      </c>
      <c r="AS7" s="79">
        <f t="shared" si="1"/>
        <v>1664</v>
      </c>
      <c r="AT7" s="79">
        <f t="shared" si="1"/>
        <v>742</v>
      </c>
      <c r="AU7" s="79">
        <f t="shared" si="1"/>
        <v>742</v>
      </c>
      <c r="AV7" s="79">
        <f t="shared" si="1"/>
        <v>0</v>
      </c>
      <c r="AW7" s="79">
        <f t="shared" si="1"/>
        <v>0</v>
      </c>
      <c r="AX7" s="79">
        <f t="shared" si="1"/>
        <v>0</v>
      </c>
      <c r="AY7" s="79">
        <f t="shared" si="1"/>
        <v>0</v>
      </c>
      <c r="AZ7" s="79">
        <f t="shared" si="1"/>
        <v>1691</v>
      </c>
      <c r="BA7" s="79">
        <f t="shared" si="1"/>
        <v>1295</v>
      </c>
      <c r="BB7" s="79">
        <f t="shared" si="1"/>
        <v>396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42">SUM(E8,+H8,+K8)</f>
        <v>34380</v>
      </c>
      <c r="E8" s="73">
        <f aca="true" t="shared" si="3" ref="E8:E42">SUM(F8:G8)</f>
        <v>337</v>
      </c>
      <c r="F8" s="73">
        <v>123</v>
      </c>
      <c r="G8" s="73">
        <v>214</v>
      </c>
      <c r="H8" s="73">
        <f aca="true" t="shared" si="4" ref="H8:H42">SUM(I8:J8)</f>
        <v>0</v>
      </c>
      <c r="I8" s="73">
        <v>0</v>
      </c>
      <c r="J8" s="73">
        <v>0</v>
      </c>
      <c r="K8" s="73">
        <f aca="true" t="shared" si="5" ref="K8:K42">SUM(L8:M8)</f>
        <v>34043</v>
      </c>
      <c r="L8" s="73">
        <v>5455</v>
      </c>
      <c r="M8" s="73">
        <v>28588</v>
      </c>
      <c r="N8" s="73">
        <f aca="true" t="shared" si="6" ref="N8:N42">SUM(O8,+V8,+AC8)</f>
        <v>34380</v>
      </c>
      <c r="O8" s="73">
        <f aca="true" t="shared" si="7" ref="O8:O42">SUM(P8:U8)</f>
        <v>5578</v>
      </c>
      <c r="P8" s="73">
        <v>5578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42">SUM(W8:AB8)</f>
        <v>28802</v>
      </c>
      <c r="W8" s="73">
        <v>28802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42">SUM(AD8:AE8)</f>
        <v>0</v>
      </c>
      <c r="AD8" s="73">
        <v>0</v>
      </c>
      <c r="AE8" s="73">
        <v>0</v>
      </c>
      <c r="AF8" s="73">
        <f aca="true" t="shared" si="10" ref="AF8:AF42">SUM(AG8:AI8)</f>
        <v>1418</v>
      </c>
      <c r="AG8" s="73">
        <v>1418</v>
      </c>
      <c r="AH8" s="73">
        <v>0</v>
      </c>
      <c r="AI8" s="73">
        <v>0</v>
      </c>
      <c r="AJ8" s="73">
        <f aca="true" t="shared" si="11" ref="AJ8:AJ42">SUM(AK8:AS8)</f>
        <v>1418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1418</v>
      </c>
      <c r="AT8" s="73">
        <f aca="true" t="shared" si="12" ref="AT8:AT42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42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56962</v>
      </c>
      <c r="E9" s="73">
        <f t="shared" si="3"/>
        <v>0</v>
      </c>
      <c r="F9" s="73">
        <v>0</v>
      </c>
      <c r="G9" s="73">
        <v>0</v>
      </c>
      <c r="H9" s="73">
        <f t="shared" si="4"/>
        <v>2067</v>
      </c>
      <c r="I9" s="73">
        <v>2067</v>
      </c>
      <c r="J9" s="73">
        <v>0</v>
      </c>
      <c r="K9" s="73">
        <f t="shared" si="5"/>
        <v>54895</v>
      </c>
      <c r="L9" s="73">
        <v>3179</v>
      </c>
      <c r="M9" s="73">
        <v>51716</v>
      </c>
      <c r="N9" s="73">
        <f t="shared" si="6"/>
        <v>56962</v>
      </c>
      <c r="O9" s="73">
        <f t="shared" si="7"/>
        <v>5246</v>
      </c>
      <c r="P9" s="73">
        <v>5246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51716</v>
      </c>
      <c r="W9" s="73">
        <v>51716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192</v>
      </c>
      <c r="AG9" s="73">
        <v>192</v>
      </c>
      <c r="AH9" s="73">
        <v>0</v>
      </c>
      <c r="AI9" s="73">
        <v>0</v>
      </c>
      <c r="AJ9" s="73">
        <f t="shared" si="11"/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192</v>
      </c>
      <c r="AU9" s="73">
        <v>192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19698</v>
      </c>
      <c r="E10" s="73">
        <f t="shared" si="3"/>
        <v>0</v>
      </c>
      <c r="F10" s="73">
        <v>0</v>
      </c>
      <c r="G10" s="73">
        <v>0</v>
      </c>
      <c r="H10" s="73">
        <f t="shared" si="4"/>
        <v>982</v>
      </c>
      <c r="I10" s="73">
        <v>154</v>
      </c>
      <c r="J10" s="73">
        <v>828</v>
      </c>
      <c r="K10" s="73">
        <f t="shared" si="5"/>
        <v>18716</v>
      </c>
      <c r="L10" s="73">
        <v>13181</v>
      </c>
      <c r="M10" s="73">
        <v>5535</v>
      </c>
      <c r="N10" s="73">
        <f t="shared" si="6"/>
        <v>19698</v>
      </c>
      <c r="O10" s="73">
        <f t="shared" si="7"/>
        <v>13335</v>
      </c>
      <c r="P10" s="73">
        <v>13335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6363</v>
      </c>
      <c r="W10" s="73">
        <v>6363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103</v>
      </c>
      <c r="AG10" s="73">
        <v>103</v>
      </c>
      <c r="AH10" s="73">
        <v>0</v>
      </c>
      <c r="AI10" s="73">
        <v>0</v>
      </c>
      <c r="AJ10" s="73">
        <f t="shared" si="11"/>
        <v>663</v>
      </c>
      <c r="AK10" s="73">
        <v>655</v>
      </c>
      <c r="AL10" s="73">
        <v>8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103</v>
      </c>
      <c r="AU10" s="73">
        <v>103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3</v>
      </c>
      <c r="BA10" s="73">
        <v>3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59958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59958</v>
      </c>
      <c r="L11" s="73">
        <v>11478</v>
      </c>
      <c r="M11" s="73">
        <v>48480</v>
      </c>
      <c r="N11" s="73">
        <f t="shared" si="6"/>
        <v>59958</v>
      </c>
      <c r="O11" s="73">
        <f t="shared" si="7"/>
        <v>11478</v>
      </c>
      <c r="P11" s="73">
        <v>11478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48480</v>
      </c>
      <c r="W11" s="73">
        <v>48480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154</v>
      </c>
      <c r="AG11" s="73">
        <v>154</v>
      </c>
      <c r="AH11" s="73">
        <v>0</v>
      </c>
      <c r="AI11" s="73">
        <v>0</v>
      </c>
      <c r="AJ11" s="73">
        <f t="shared" si="11"/>
        <v>59958</v>
      </c>
      <c r="AK11" s="73">
        <v>59958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154</v>
      </c>
      <c r="AU11" s="73">
        <v>154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63945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63945</v>
      </c>
      <c r="L12" s="74">
        <v>11165</v>
      </c>
      <c r="M12" s="74">
        <v>52780</v>
      </c>
      <c r="N12" s="74">
        <f t="shared" si="6"/>
        <v>63945</v>
      </c>
      <c r="O12" s="74">
        <f t="shared" si="7"/>
        <v>11165</v>
      </c>
      <c r="P12" s="74">
        <v>11165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52780</v>
      </c>
      <c r="W12" s="74">
        <v>52780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140</v>
      </c>
      <c r="AG12" s="74">
        <v>140</v>
      </c>
      <c r="AH12" s="74">
        <v>0</v>
      </c>
      <c r="AI12" s="74">
        <v>0</v>
      </c>
      <c r="AJ12" s="74">
        <f t="shared" si="11"/>
        <v>140</v>
      </c>
      <c r="AK12" s="73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21</v>
      </c>
      <c r="AR12" s="74">
        <v>0</v>
      </c>
      <c r="AS12" s="74">
        <v>119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13926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13926</v>
      </c>
      <c r="L13" s="74">
        <v>3328</v>
      </c>
      <c r="M13" s="74">
        <v>10598</v>
      </c>
      <c r="N13" s="74">
        <f t="shared" si="6"/>
        <v>13926</v>
      </c>
      <c r="O13" s="74">
        <f t="shared" si="7"/>
        <v>3328</v>
      </c>
      <c r="P13" s="74">
        <v>3328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10598</v>
      </c>
      <c r="W13" s="74">
        <v>10598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32</v>
      </c>
      <c r="AG13" s="74">
        <v>32</v>
      </c>
      <c r="AH13" s="74">
        <v>0</v>
      </c>
      <c r="AI13" s="74">
        <v>0</v>
      </c>
      <c r="AJ13" s="74">
        <f t="shared" si="11"/>
        <v>0</v>
      </c>
      <c r="AK13" s="73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32</v>
      </c>
      <c r="AU13" s="74">
        <v>32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14602</v>
      </c>
      <c r="E14" s="74">
        <f t="shared" si="3"/>
        <v>0</v>
      </c>
      <c r="F14" s="74">
        <v>0</v>
      </c>
      <c r="G14" s="74">
        <v>0</v>
      </c>
      <c r="H14" s="74">
        <f t="shared" si="4"/>
        <v>2257</v>
      </c>
      <c r="I14" s="74">
        <v>2257</v>
      </c>
      <c r="J14" s="74">
        <v>0</v>
      </c>
      <c r="K14" s="74">
        <f t="shared" si="5"/>
        <v>12345</v>
      </c>
      <c r="L14" s="74">
        <v>0</v>
      </c>
      <c r="M14" s="74">
        <v>12345</v>
      </c>
      <c r="N14" s="74">
        <f t="shared" si="6"/>
        <v>14602</v>
      </c>
      <c r="O14" s="74">
        <f t="shared" si="7"/>
        <v>2257</v>
      </c>
      <c r="P14" s="74">
        <v>2257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12345</v>
      </c>
      <c r="W14" s="74">
        <v>12345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65</v>
      </c>
      <c r="AG14" s="74">
        <v>65</v>
      </c>
      <c r="AH14" s="74">
        <v>0</v>
      </c>
      <c r="AI14" s="74">
        <v>0</v>
      </c>
      <c r="AJ14" s="74">
        <f t="shared" si="11"/>
        <v>65</v>
      </c>
      <c r="AK14" s="73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65</v>
      </c>
      <c r="AT14" s="74">
        <f t="shared" si="12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33357</v>
      </c>
      <c r="E15" s="74">
        <f t="shared" si="3"/>
        <v>0</v>
      </c>
      <c r="F15" s="74">
        <v>0</v>
      </c>
      <c r="G15" s="74">
        <v>0</v>
      </c>
      <c r="H15" s="74">
        <f t="shared" si="4"/>
        <v>16911</v>
      </c>
      <c r="I15" s="74">
        <v>0</v>
      </c>
      <c r="J15" s="74">
        <v>16911</v>
      </c>
      <c r="K15" s="74">
        <f t="shared" si="5"/>
        <v>16446</v>
      </c>
      <c r="L15" s="74">
        <v>2501</v>
      </c>
      <c r="M15" s="74">
        <v>13945</v>
      </c>
      <c r="N15" s="74">
        <f t="shared" si="6"/>
        <v>33357</v>
      </c>
      <c r="O15" s="74">
        <f t="shared" si="7"/>
        <v>2501</v>
      </c>
      <c r="P15" s="74">
        <v>2501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30856</v>
      </c>
      <c r="W15" s="74">
        <v>14795</v>
      </c>
      <c r="X15" s="74">
        <v>6736</v>
      </c>
      <c r="Y15" s="74">
        <v>0</v>
      </c>
      <c r="Z15" s="74">
        <v>0</v>
      </c>
      <c r="AA15" s="74">
        <v>0</v>
      </c>
      <c r="AB15" s="74">
        <v>9325</v>
      </c>
      <c r="AC15" s="74">
        <f t="shared" si="9"/>
        <v>0</v>
      </c>
      <c r="AD15" s="74">
        <v>0</v>
      </c>
      <c r="AE15" s="74">
        <v>0</v>
      </c>
      <c r="AF15" s="74">
        <f t="shared" si="10"/>
        <v>43</v>
      </c>
      <c r="AG15" s="74">
        <v>43</v>
      </c>
      <c r="AH15" s="74">
        <v>0</v>
      </c>
      <c r="AI15" s="74">
        <v>0</v>
      </c>
      <c r="AJ15" s="74">
        <f t="shared" si="11"/>
        <v>43</v>
      </c>
      <c r="AK15" s="73">
        <v>0</v>
      </c>
      <c r="AL15" s="74">
        <v>0</v>
      </c>
      <c r="AM15" s="74">
        <v>43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396</v>
      </c>
      <c r="BA15" s="74">
        <v>0</v>
      </c>
      <c r="BB15" s="74">
        <v>396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23444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23444</v>
      </c>
      <c r="L16" s="74">
        <v>2952</v>
      </c>
      <c r="M16" s="74">
        <v>20492</v>
      </c>
      <c r="N16" s="74">
        <f t="shared" si="6"/>
        <v>23444</v>
      </c>
      <c r="O16" s="74">
        <f t="shared" si="7"/>
        <v>2952</v>
      </c>
      <c r="P16" s="74">
        <v>2952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20492</v>
      </c>
      <c r="W16" s="74">
        <v>20492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105</v>
      </c>
      <c r="AG16" s="74">
        <v>105</v>
      </c>
      <c r="AH16" s="74">
        <v>0</v>
      </c>
      <c r="AI16" s="74">
        <v>0</v>
      </c>
      <c r="AJ16" s="74">
        <f t="shared" si="11"/>
        <v>0</v>
      </c>
      <c r="AK16" s="73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105</v>
      </c>
      <c r="AU16" s="74">
        <v>105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18129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18129</v>
      </c>
      <c r="L17" s="74">
        <v>2920</v>
      </c>
      <c r="M17" s="74">
        <v>15209</v>
      </c>
      <c r="N17" s="74">
        <f t="shared" si="6"/>
        <v>18162</v>
      </c>
      <c r="O17" s="74">
        <f t="shared" si="7"/>
        <v>2920</v>
      </c>
      <c r="P17" s="74">
        <v>2920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15209</v>
      </c>
      <c r="W17" s="74">
        <v>15209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33</v>
      </c>
      <c r="AD17" s="74">
        <v>33</v>
      </c>
      <c r="AE17" s="74">
        <v>0</v>
      </c>
      <c r="AF17" s="74">
        <f t="shared" si="10"/>
        <v>38</v>
      </c>
      <c r="AG17" s="74">
        <v>38</v>
      </c>
      <c r="AH17" s="74">
        <v>0</v>
      </c>
      <c r="AI17" s="74">
        <v>0</v>
      </c>
      <c r="AJ17" s="74">
        <f t="shared" si="11"/>
        <v>889</v>
      </c>
      <c r="AK17" s="74">
        <v>885</v>
      </c>
      <c r="AL17" s="74"/>
      <c r="AM17" s="74">
        <v>0</v>
      </c>
      <c r="AN17" s="74">
        <v>0</v>
      </c>
      <c r="AO17" s="74">
        <v>0</v>
      </c>
      <c r="AP17" s="74">
        <v>0</v>
      </c>
      <c r="AQ17" s="74">
        <v>4</v>
      </c>
      <c r="AR17" s="74">
        <v>0</v>
      </c>
      <c r="AS17" s="74">
        <v>0</v>
      </c>
      <c r="AT17" s="74">
        <f t="shared" si="12"/>
        <v>34</v>
      </c>
      <c r="AU17" s="74">
        <v>34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29148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29148</v>
      </c>
      <c r="L18" s="74">
        <v>4762</v>
      </c>
      <c r="M18" s="74">
        <v>24386</v>
      </c>
      <c r="N18" s="74">
        <f t="shared" si="6"/>
        <v>29148</v>
      </c>
      <c r="O18" s="74">
        <f t="shared" si="7"/>
        <v>4762</v>
      </c>
      <c r="P18" s="74">
        <v>4762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24386</v>
      </c>
      <c r="W18" s="74">
        <v>24386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77</v>
      </c>
      <c r="AG18" s="74">
        <v>77</v>
      </c>
      <c r="AH18" s="74">
        <v>0</v>
      </c>
      <c r="AI18" s="74">
        <v>0</v>
      </c>
      <c r="AJ18" s="74">
        <f t="shared" si="11"/>
        <v>866</v>
      </c>
      <c r="AK18" s="74">
        <v>866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77</v>
      </c>
      <c r="AU18" s="74">
        <v>77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24586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24586</v>
      </c>
      <c r="L19" s="74">
        <v>8359</v>
      </c>
      <c r="M19" s="74">
        <v>16227</v>
      </c>
      <c r="N19" s="74">
        <f t="shared" si="6"/>
        <v>24586</v>
      </c>
      <c r="O19" s="74">
        <f t="shared" si="7"/>
        <v>8359</v>
      </c>
      <c r="P19" s="74">
        <v>8359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16227</v>
      </c>
      <c r="W19" s="74">
        <v>16227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0</v>
      </c>
      <c r="AG19" s="74">
        <v>0</v>
      </c>
      <c r="AH19" s="74">
        <v>0</v>
      </c>
      <c r="AI19" s="74">
        <v>0</v>
      </c>
      <c r="AJ19" s="74">
        <f t="shared" si="11"/>
        <v>0</v>
      </c>
      <c r="AK19" s="73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3176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3176</v>
      </c>
      <c r="L20" s="74">
        <v>451</v>
      </c>
      <c r="M20" s="74">
        <v>2725</v>
      </c>
      <c r="N20" s="74">
        <f t="shared" si="6"/>
        <v>3176</v>
      </c>
      <c r="O20" s="74">
        <f t="shared" si="7"/>
        <v>451</v>
      </c>
      <c r="P20" s="74">
        <v>451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2725</v>
      </c>
      <c r="W20" s="74">
        <v>2725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0</v>
      </c>
      <c r="AG20" s="74">
        <v>0</v>
      </c>
      <c r="AH20" s="74">
        <v>0</v>
      </c>
      <c r="AI20" s="74">
        <v>0</v>
      </c>
      <c r="AJ20" s="74">
        <f t="shared" si="11"/>
        <v>0</v>
      </c>
      <c r="AK20" s="73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0</v>
      </c>
      <c r="BA20" s="74">
        <v>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3459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3459</v>
      </c>
      <c r="L21" s="74">
        <v>268</v>
      </c>
      <c r="M21" s="74">
        <v>3191</v>
      </c>
      <c r="N21" s="74">
        <f t="shared" si="6"/>
        <v>3459</v>
      </c>
      <c r="O21" s="74">
        <f t="shared" si="7"/>
        <v>268</v>
      </c>
      <c r="P21" s="74">
        <v>268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3191</v>
      </c>
      <c r="W21" s="74">
        <v>3191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8</v>
      </c>
      <c r="AG21" s="74">
        <v>8</v>
      </c>
      <c r="AH21" s="74">
        <v>0</v>
      </c>
      <c r="AI21" s="74">
        <v>0</v>
      </c>
      <c r="AJ21" s="74">
        <f t="shared" si="11"/>
        <v>8</v>
      </c>
      <c r="AK21" s="73">
        <v>0</v>
      </c>
      <c r="AL21" s="74">
        <v>0</v>
      </c>
      <c r="AM21" s="74">
        <v>8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877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877</v>
      </c>
      <c r="L22" s="74">
        <v>145</v>
      </c>
      <c r="M22" s="74">
        <v>732</v>
      </c>
      <c r="N22" s="74">
        <f t="shared" si="6"/>
        <v>877</v>
      </c>
      <c r="O22" s="74">
        <f t="shared" si="7"/>
        <v>145</v>
      </c>
      <c r="P22" s="74">
        <v>145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732</v>
      </c>
      <c r="W22" s="74">
        <v>732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3</v>
      </c>
      <c r="AG22" s="74">
        <v>3</v>
      </c>
      <c r="AH22" s="74">
        <v>0</v>
      </c>
      <c r="AI22" s="74">
        <v>0</v>
      </c>
      <c r="AJ22" s="74">
        <f t="shared" si="11"/>
        <v>3</v>
      </c>
      <c r="AK22" s="73">
        <v>0</v>
      </c>
      <c r="AL22" s="74">
        <v>0</v>
      </c>
      <c r="AM22" s="74">
        <v>1</v>
      </c>
      <c r="AN22" s="74">
        <v>2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877</v>
      </c>
      <c r="BA22" s="74">
        <v>877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1397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1397</v>
      </c>
      <c r="L23" s="74">
        <v>291</v>
      </c>
      <c r="M23" s="74">
        <v>1106</v>
      </c>
      <c r="N23" s="74">
        <f t="shared" si="6"/>
        <v>1397</v>
      </c>
      <c r="O23" s="74">
        <f t="shared" si="7"/>
        <v>291</v>
      </c>
      <c r="P23" s="74">
        <v>291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1106</v>
      </c>
      <c r="W23" s="74">
        <v>1106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7</v>
      </c>
      <c r="AG23" s="74">
        <v>7</v>
      </c>
      <c r="AH23" s="74">
        <v>0</v>
      </c>
      <c r="AI23" s="74">
        <v>0</v>
      </c>
      <c r="AJ23" s="74">
        <f t="shared" si="11"/>
        <v>1</v>
      </c>
      <c r="AK23" s="73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1</v>
      </c>
      <c r="AS23" s="74">
        <v>0</v>
      </c>
      <c r="AT23" s="74">
        <f t="shared" si="12"/>
        <v>6</v>
      </c>
      <c r="AU23" s="74">
        <v>6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5812</v>
      </c>
      <c r="E24" s="74">
        <f t="shared" si="3"/>
        <v>0</v>
      </c>
      <c r="F24" s="74">
        <v>0</v>
      </c>
      <c r="G24" s="74">
        <v>0</v>
      </c>
      <c r="H24" s="74">
        <f t="shared" si="4"/>
        <v>1424</v>
      </c>
      <c r="I24" s="74">
        <v>1424</v>
      </c>
      <c r="J24" s="74">
        <v>0</v>
      </c>
      <c r="K24" s="74">
        <f t="shared" si="5"/>
        <v>4388</v>
      </c>
      <c r="L24" s="74">
        <v>0</v>
      </c>
      <c r="M24" s="74">
        <v>4388</v>
      </c>
      <c r="N24" s="74">
        <f t="shared" si="6"/>
        <v>5848</v>
      </c>
      <c r="O24" s="74">
        <f t="shared" si="7"/>
        <v>1424</v>
      </c>
      <c r="P24" s="74">
        <v>1424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4388</v>
      </c>
      <c r="W24" s="74">
        <v>4388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36</v>
      </c>
      <c r="AD24" s="74">
        <v>36</v>
      </c>
      <c r="AE24" s="74">
        <v>0</v>
      </c>
      <c r="AF24" s="74">
        <f t="shared" si="10"/>
        <v>15</v>
      </c>
      <c r="AG24" s="74">
        <v>15</v>
      </c>
      <c r="AH24" s="74">
        <v>0</v>
      </c>
      <c r="AI24" s="74">
        <v>0</v>
      </c>
      <c r="AJ24" s="74">
        <f t="shared" si="11"/>
        <v>0</v>
      </c>
      <c r="AK24" s="73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15</v>
      </c>
      <c r="AU24" s="74">
        <v>15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1759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/>
      <c r="J25" s="74"/>
      <c r="K25" s="74">
        <f t="shared" si="5"/>
        <v>1759</v>
      </c>
      <c r="L25" s="74">
        <v>678</v>
      </c>
      <c r="M25" s="74">
        <v>1081</v>
      </c>
      <c r="N25" s="74">
        <f t="shared" si="6"/>
        <v>1759</v>
      </c>
      <c r="O25" s="74">
        <f t="shared" si="7"/>
        <v>678</v>
      </c>
      <c r="P25" s="74">
        <v>678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1081</v>
      </c>
      <c r="W25" s="74">
        <v>1081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5</v>
      </c>
      <c r="AG25" s="74">
        <v>5</v>
      </c>
      <c r="AH25" s="74">
        <v>0</v>
      </c>
      <c r="AI25" s="74">
        <v>0</v>
      </c>
      <c r="AJ25" s="74">
        <f t="shared" si="11"/>
        <v>0</v>
      </c>
      <c r="AK25" s="73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5</v>
      </c>
      <c r="AU25" s="74">
        <v>5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2992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2992</v>
      </c>
      <c r="L26" s="74">
        <v>319</v>
      </c>
      <c r="M26" s="74">
        <v>2673</v>
      </c>
      <c r="N26" s="74">
        <f t="shared" si="6"/>
        <v>2992</v>
      </c>
      <c r="O26" s="74">
        <f t="shared" si="7"/>
        <v>319</v>
      </c>
      <c r="P26" s="74">
        <v>319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2673</v>
      </c>
      <c r="W26" s="74">
        <v>2673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11</v>
      </c>
      <c r="AG26" s="74">
        <v>11</v>
      </c>
      <c r="AH26" s="74">
        <v>0</v>
      </c>
      <c r="AI26" s="74">
        <v>0</v>
      </c>
      <c r="AJ26" s="74">
        <f t="shared" si="11"/>
        <v>246</v>
      </c>
      <c r="AK26" s="74">
        <v>241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5</v>
      </c>
      <c r="AR26" s="74">
        <v>0</v>
      </c>
      <c r="AS26" s="74">
        <v>0</v>
      </c>
      <c r="AT26" s="74">
        <f t="shared" si="12"/>
        <v>6</v>
      </c>
      <c r="AU26" s="74">
        <v>6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3643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3643</v>
      </c>
      <c r="L27" s="74">
        <v>1124</v>
      </c>
      <c r="M27" s="74">
        <v>2519</v>
      </c>
      <c r="N27" s="74">
        <f t="shared" si="6"/>
        <v>3643</v>
      </c>
      <c r="O27" s="74">
        <f t="shared" si="7"/>
        <v>1124</v>
      </c>
      <c r="P27" s="74">
        <v>1124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2519</v>
      </c>
      <c r="W27" s="74">
        <v>2519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174</v>
      </c>
      <c r="AG27" s="74">
        <v>174</v>
      </c>
      <c r="AH27" s="74">
        <v>0</v>
      </c>
      <c r="AI27" s="74">
        <v>0</v>
      </c>
      <c r="AJ27" s="74">
        <f t="shared" si="11"/>
        <v>174</v>
      </c>
      <c r="AK27" s="73">
        <v>0</v>
      </c>
      <c r="AL27" s="74">
        <v>0</v>
      </c>
      <c r="AM27" s="74">
        <v>174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3127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3127</v>
      </c>
      <c r="L28" s="74">
        <v>572</v>
      </c>
      <c r="M28" s="74">
        <v>2555</v>
      </c>
      <c r="N28" s="74">
        <f t="shared" si="6"/>
        <v>3127</v>
      </c>
      <c r="O28" s="74">
        <f t="shared" si="7"/>
        <v>572</v>
      </c>
      <c r="P28" s="74">
        <v>572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2555</v>
      </c>
      <c r="W28" s="74">
        <v>2555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6</v>
      </c>
      <c r="AG28" s="74">
        <v>6</v>
      </c>
      <c r="AH28" s="74">
        <v>0</v>
      </c>
      <c r="AI28" s="74">
        <v>0</v>
      </c>
      <c r="AJ28" s="74">
        <f t="shared" si="11"/>
        <v>6</v>
      </c>
      <c r="AK28" s="73">
        <v>0</v>
      </c>
      <c r="AL28" s="74">
        <v>0</v>
      </c>
      <c r="AM28" s="74">
        <v>1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5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28</v>
      </c>
      <c r="BA28" s="74">
        <v>28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4126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4126</v>
      </c>
      <c r="L29" s="74">
        <v>695</v>
      </c>
      <c r="M29" s="74">
        <v>3431</v>
      </c>
      <c r="N29" s="74">
        <f t="shared" si="6"/>
        <v>4126</v>
      </c>
      <c r="O29" s="74">
        <f t="shared" si="7"/>
        <v>695</v>
      </c>
      <c r="P29" s="74">
        <v>695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3431</v>
      </c>
      <c r="W29" s="74">
        <v>3431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9</v>
      </c>
      <c r="AG29" s="74">
        <v>9</v>
      </c>
      <c r="AH29" s="74">
        <v>0</v>
      </c>
      <c r="AI29" s="74">
        <v>0</v>
      </c>
      <c r="AJ29" s="74">
        <f t="shared" si="11"/>
        <v>9</v>
      </c>
      <c r="AK29" s="73">
        <v>0</v>
      </c>
      <c r="AL29" s="74">
        <v>0</v>
      </c>
      <c r="AM29" s="74">
        <v>2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7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37</v>
      </c>
      <c r="BA29" s="74">
        <v>37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1546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1546</v>
      </c>
      <c r="L30" s="74">
        <v>84</v>
      </c>
      <c r="M30" s="74">
        <v>1462</v>
      </c>
      <c r="N30" s="74">
        <f t="shared" si="6"/>
        <v>1546</v>
      </c>
      <c r="O30" s="74">
        <f t="shared" si="7"/>
        <v>84</v>
      </c>
      <c r="P30" s="74">
        <v>84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1462</v>
      </c>
      <c r="W30" s="74">
        <v>1462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3</v>
      </c>
      <c r="AG30" s="74">
        <v>3</v>
      </c>
      <c r="AH30" s="74">
        <v>0</v>
      </c>
      <c r="AI30" s="74">
        <v>0</v>
      </c>
      <c r="AJ30" s="74">
        <f t="shared" si="11"/>
        <v>3</v>
      </c>
      <c r="AK30" s="73">
        <v>0</v>
      </c>
      <c r="AL30" s="74">
        <v>0</v>
      </c>
      <c r="AM30" s="74">
        <v>1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2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14</v>
      </c>
      <c r="BA30" s="74">
        <v>14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1555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1555</v>
      </c>
      <c r="L31" s="74">
        <v>312</v>
      </c>
      <c r="M31" s="74">
        <v>1243</v>
      </c>
      <c r="N31" s="74">
        <f t="shared" si="6"/>
        <v>1555</v>
      </c>
      <c r="O31" s="74">
        <f t="shared" si="7"/>
        <v>312</v>
      </c>
      <c r="P31" s="74">
        <v>312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1243</v>
      </c>
      <c r="W31" s="74">
        <v>1243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74</v>
      </c>
      <c r="AG31" s="74">
        <v>74</v>
      </c>
      <c r="AH31" s="74">
        <v>0</v>
      </c>
      <c r="AI31" s="74">
        <v>0</v>
      </c>
      <c r="AJ31" s="74">
        <f t="shared" si="11"/>
        <v>74</v>
      </c>
      <c r="AK31" s="73">
        <v>0</v>
      </c>
      <c r="AL31" s="74">
        <v>0</v>
      </c>
      <c r="AM31" s="74">
        <v>74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7163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7163</v>
      </c>
      <c r="L32" s="74">
        <v>2293</v>
      </c>
      <c r="M32" s="74">
        <v>4870</v>
      </c>
      <c r="N32" s="74">
        <f t="shared" si="6"/>
        <v>7163</v>
      </c>
      <c r="O32" s="74">
        <f t="shared" si="7"/>
        <v>2293</v>
      </c>
      <c r="P32" s="74">
        <v>2293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4870</v>
      </c>
      <c r="W32" s="74">
        <v>4870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343</v>
      </c>
      <c r="AG32" s="74">
        <v>343</v>
      </c>
      <c r="AH32" s="74">
        <v>0</v>
      </c>
      <c r="AI32" s="74">
        <v>0</v>
      </c>
      <c r="AJ32" s="74">
        <f t="shared" si="11"/>
        <v>343</v>
      </c>
      <c r="AK32" s="73">
        <v>0</v>
      </c>
      <c r="AL32" s="74">
        <v>0</v>
      </c>
      <c r="AM32" s="74">
        <v>343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2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3146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3146</v>
      </c>
      <c r="L33" s="74">
        <v>420</v>
      </c>
      <c r="M33" s="74">
        <v>2726</v>
      </c>
      <c r="N33" s="74">
        <f t="shared" si="6"/>
        <v>3146</v>
      </c>
      <c r="O33" s="74">
        <f t="shared" si="7"/>
        <v>420</v>
      </c>
      <c r="P33" s="74">
        <v>420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2726</v>
      </c>
      <c r="W33" s="74">
        <v>2726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0</v>
      </c>
      <c r="AG33" s="74">
        <v>0</v>
      </c>
      <c r="AH33" s="74">
        <v>0</v>
      </c>
      <c r="AI33" s="74">
        <v>0</v>
      </c>
      <c r="AJ33" s="74">
        <f t="shared" si="11"/>
        <v>0</v>
      </c>
      <c r="AK33" s="73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0</v>
      </c>
      <c r="BA33" s="74">
        <v>0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725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725</v>
      </c>
      <c r="L34" s="74">
        <v>203</v>
      </c>
      <c r="M34" s="74">
        <v>522</v>
      </c>
      <c r="N34" s="74">
        <f t="shared" si="6"/>
        <v>725</v>
      </c>
      <c r="O34" s="74">
        <f t="shared" si="7"/>
        <v>203</v>
      </c>
      <c r="P34" s="74">
        <v>203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522</v>
      </c>
      <c r="W34" s="74">
        <v>522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2</v>
      </c>
      <c r="AG34" s="74">
        <v>2</v>
      </c>
      <c r="AH34" s="74">
        <v>0</v>
      </c>
      <c r="AI34" s="74">
        <v>0</v>
      </c>
      <c r="AJ34" s="74">
        <f t="shared" si="11"/>
        <v>0</v>
      </c>
      <c r="AK34" s="73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2</v>
      </c>
      <c r="AU34" s="74">
        <v>2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144</v>
      </c>
      <c r="D35" s="74">
        <f t="shared" si="2"/>
        <v>2033</v>
      </c>
      <c r="E35" s="74">
        <f t="shared" si="3"/>
        <v>169</v>
      </c>
      <c r="F35" s="74">
        <v>0</v>
      </c>
      <c r="G35" s="74">
        <v>169</v>
      </c>
      <c r="H35" s="74">
        <f t="shared" si="4"/>
        <v>386</v>
      </c>
      <c r="I35" s="74">
        <v>0</v>
      </c>
      <c r="J35" s="74">
        <v>386</v>
      </c>
      <c r="K35" s="74">
        <f t="shared" si="5"/>
        <v>1478</v>
      </c>
      <c r="L35" s="74">
        <v>503</v>
      </c>
      <c r="M35" s="74">
        <v>975</v>
      </c>
      <c r="N35" s="74">
        <f t="shared" si="6"/>
        <v>2033</v>
      </c>
      <c r="O35" s="74">
        <f t="shared" si="7"/>
        <v>503</v>
      </c>
      <c r="P35" s="74">
        <v>503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1530</v>
      </c>
      <c r="W35" s="74">
        <v>1361</v>
      </c>
      <c r="X35" s="74">
        <v>169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3</v>
      </c>
      <c r="AG35" s="74">
        <v>3</v>
      </c>
      <c r="AH35" s="74">
        <v>0</v>
      </c>
      <c r="AI35" s="74">
        <v>0</v>
      </c>
      <c r="AJ35" s="74">
        <f t="shared" si="11"/>
        <v>3</v>
      </c>
      <c r="AK35" s="73">
        <v>0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3</v>
      </c>
      <c r="AS35" s="74">
        <v>0</v>
      </c>
      <c r="AT35" s="74">
        <f t="shared" si="12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145</v>
      </c>
      <c r="C36" s="68" t="s">
        <v>146</v>
      </c>
      <c r="D36" s="74">
        <f t="shared" si="2"/>
        <v>6953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6953</v>
      </c>
      <c r="L36" s="74">
        <v>1083</v>
      </c>
      <c r="M36" s="74">
        <v>5870</v>
      </c>
      <c r="N36" s="74">
        <f t="shared" si="6"/>
        <v>6953</v>
      </c>
      <c r="O36" s="74">
        <f t="shared" si="7"/>
        <v>1083</v>
      </c>
      <c r="P36" s="74">
        <v>1083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5870</v>
      </c>
      <c r="W36" s="74">
        <v>5870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34</v>
      </c>
      <c r="AG36" s="74">
        <v>34</v>
      </c>
      <c r="AH36" s="74">
        <v>0</v>
      </c>
      <c r="AI36" s="74">
        <v>0</v>
      </c>
      <c r="AJ36" s="74">
        <f t="shared" si="11"/>
        <v>34</v>
      </c>
      <c r="AK36" s="73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34</v>
      </c>
      <c r="AS36" s="74">
        <v>0</v>
      </c>
      <c r="AT36" s="74">
        <f t="shared" si="12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336</v>
      </c>
      <c r="BA36" s="74">
        <v>336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147</v>
      </c>
      <c r="C37" s="68" t="s">
        <v>148</v>
      </c>
      <c r="D37" s="74">
        <f t="shared" si="2"/>
        <v>4693</v>
      </c>
      <c r="E37" s="74">
        <f t="shared" si="3"/>
        <v>0</v>
      </c>
      <c r="F37" s="74">
        <v>0</v>
      </c>
      <c r="G37" s="74">
        <v>0</v>
      </c>
      <c r="H37" s="74">
        <f t="shared" si="4"/>
        <v>0</v>
      </c>
      <c r="I37" s="74">
        <v>0</v>
      </c>
      <c r="J37" s="74">
        <v>0</v>
      </c>
      <c r="K37" s="74">
        <f t="shared" si="5"/>
        <v>4693</v>
      </c>
      <c r="L37" s="74">
        <v>850</v>
      </c>
      <c r="M37" s="74">
        <v>3843</v>
      </c>
      <c r="N37" s="74">
        <f t="shared" si="6"/>
        <v>4693</v>
      </c>
      <c r="O37" s="74">
        <f t="shared" si="7"/>
        <v>850</v>
      </c>
      <c r="P37" s="74">
        <v>850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8"/>
        <v>3843</v>
      </c>
      <c r="W37" s="74">
        <v>3843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14</v>
      </c>
      <c r="AG37" s="74">
        <v>14</v>
      </c>
      <c r="AH37" s="74">
        <v>0</v>
      </c>
      <c r="AI37" s="74">
        <v>0</v>
      </c>
      <c r="AJ37" s="74">
        <f t="shared" si="11"/>
        <v>3</v>
      </c>
      <c r="AK37" s="73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3</v>
      </c>
      <c r="AS37" s="74">
        <v>0</v>
      </c>
      <c r="AT37" s="74">
        <f t="shared" si="12"/>
        <v>11</v>
      </c>
      <c r="AU37" s="74">
        <v>11</v>
      </c>
      <c r="AV37" s="74">
        <v>0</v>
      </c>
      <c r="AW37" s="74">
        <v>0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149</v>
      </c>
      <c r="C38" s="68" t="s">
        <v>150</v>
      </c>
      <c r="D38" s="74">
        <f t="shared" si="2"/>
        <v>4477</v>
      </c>
      <c r="E38" s="74">
        <f t="shared" si="3"/>
        <v>0</v>
      </c>
      <c r="F38" s="74">
        <v>0</v>
      </c>
      <c r="G38" s="74">
        <v>0</v>
      </c>
      <c r="H38" s="74">
        <f t="shared" si="4"/>
        <v>651</v>
      </c>
      <c r="I38" s="74">
        <v>651</v>
      </c>
      <c r="J38" s="74">
        <v>0</v>
      </c>
      <c r="K38" s="74">
        <f t="shared" si="5"/>
        <v>3826</v>
      </c>
      <c r="L38" s="74">
        <v>0</v>
      </c>
      <c r="M38" s="74">
        <v>3826</v>
      </c>
      <c r="N38" s="74">
        <f t="shared" si="6"/>
        <v>4477</v>
      </c>
      <c r="O38" s="74">
        <f t="shared" si="7"/>
        <v>651</v>
      </c>
      <c r="P38" s="74">
        <v>651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3826</v>
      </c>
      <c r="W38" s="74">
        <v>3826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20</v>
      </c>
      <c r="AG38" s="74">
        <v>20</v>
      </c>
      <c r="AH38" s="74">
        <v>0</v>
      </c>
      <c r="AI38" s="74">
        <v>0</v>
      </c>
      <c r="AJ38" s="74">
        <f t="shared" si="11"/>
        <v>20</v>
      </c>
      <c r="AK38" s="73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20</v>
      </c>
      <c r="AT38" s="74">
        <f t="shared" si="12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151</v>
      </c>
      <c r="C39" s="68" t="s">
        <v>152</v>
      </c>
      <c r="D39" s="74">
        <f t="shared" si="2"/>
        <v>2557</v>
      </c>
      <c r="E39" s="74">
        <f t="shared" si="3"/>
        <v>0</v>
      </c>
      <c r="F39" s="74">
        <v>0</v>
      </c>
      <c r="G39" s="74">
        <v>0</v>
      </c>
      <c r="H39" s="74">
        <f t="shared" si="4"/>
        <v>238</v>
      </c>
      <c r="I39" s="74">
        <v>238</v>
      </c>
      <c r="J39" s="74">
        <v>0</v>
      </c>
      <c r="K39" s="74">
        <f t="shared" si="5"/>
        <v>2319</v>
      </c>
      <c r="L39" s="74">
        <v>0</v>
      </c>
      <c r="M39" s="74">
        <v>2319</v>
      </c>
      <c r="N39" s="74">
        <f t="shared" si="6"/>
        <v>2557</v>
      </c>
      <c r="O39" s="74">
        <f t="shared" si="7"/>
        <v>238</v>
      </c>
      <c r="P39" s="74">
        <v>238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2319</v>
      </c>
      <c r="W39" s="74">
        <v>2319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11</v>
      </c>
      <c r="AG39" s="74">
        <v>11</v>
      </c>
      <c r="AH39" s="74">
        <v>0</v>
      </c>
      <c r="AI39" s="74">
        <v>0</v>
      </c>
      <c r="AJ39" s="74">
        <f t="shared" si="11"/>
        <v>11</v>
      </c>
      <c r="AK39" s="73">
        <v>0</v>
      </c>
      <c r="AL39" s="74">
        <v>0</v>
      </c>
      <c r="AM39" s="74">
        <v>0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11</v>
      </c>
      <c r="AT39" s="74">
        <f t="shared" si="12"/>
        <v>0</v>
      </c>
      <c r="AU39" s="74"/>
      <c r="AV39" s="74">
        <v>0</v>
      </c>
      <c r="AW39" s="74">
        <v>0</v>
      </c>
      <c r="AX39" s="74">
        <v>0</v>
      </c>
      <c r="AY39" s="74">
        <v>0</v>
      </c>
      <c r="AZ39" s="74">
        <f t="shared" si="13"/>
        <v>0</v>
      </c>
      <c r="BA39" s="74">
        <v>0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153</v>
      </c>
      <c r="C40" s="68" t="s">
        <v>154</v>
      </c>
      <c r="D40" s="74">
        <f t="shared" si="2"/>
        <v>3936</v>
      </c>
      <c r="E40" s="74">
        <f t="shared" si="3"/>
        <v>0</v>
      </c>
      <c r="F40" s="74">
        <v>0</v>
      </c>
      <c r="G40" s="74">
        <v>0</v>
      </c>
      <c r="H40" s="74">
        <f t="shared" si="4"/>
        <v>714</v>
      </c>
      <c r="I40" s="74">
        <v>714</v>
      </c>
      <c r="J40" s="74">
        <v>0</v>
      </c>
      <c r="K40" s="74">
        <f t="shared" si="5"/>
        <v>3222</v>
      </c>
      <c r="L40" s="74">
        <v>0</v>
      </c>
      <c r="M40" s="74">
        <v>3222</v>
      </c>
      <c r="N40" s="74">
        <f t="shared" si="6"/>
        <v>3936</v>
      </c>
      <c r="O40" s="74">
        <f t="shared" si="7"/>
        <v>714</v>
      </c>
      <c r="P40" s="74">
        <v>714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t="shared" si="8"/>
        <v>3222</v>
      </c>
      <c r="W40" s="74">
        <v>3222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t="shared" si="9"/>
        <v>0</v>
      </c>
      <c r="AD40" s="74">
        <v>0</v>
      </c>
      <c r="AE40" s="74">
        <v>0</v>
      </c>
      <c r="AF40" s="74">
        <f t="shared" si="10"/>
        <v>17</v>
      </c>
      <c r="AG40" s="74">
        <v>17</v>
      </c>
      <c r="AH40" s="74">
        <v>0</v>
      </c>
      <c r="AI40" s="74">
        <v>0</v>
      </c>
      <c r="AJ40" s="74">
        <f t="shared" si="11"/>
        <v>17</v>
      </c>
      <c r="AK40" s="73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17</v>
      </c>
      <c r="AT40" s="74">
        <f t="shared" si="12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f t="shared" si="13"/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155</v>
      </c>
      <c r="C41" s="68" t="s">
        <v>156</v>
      </c>
      <c r="D41" s="74">
        <f t="shared" si="2"/>
        <v>14212</v>
      </c>
      <c r="E41" s="74">
        <f t="shared" si="3"/>
        <v>0</v>
      </c>
      <c r="F41" s="74">
        <v>0</v>
      </c>
      <c r="G41" s="74">
        <v>0</v>
      </c>
      <c r="H41" s="74">
        <f t="shared" si="4"/>
        <v>0</v>
      </c>
      <c r="I41" s="74">
        <v>0</v>
      </c>
      <c r="J41" s="74">
        <v>0</v>
      </c>
      <c r="K41" s="74">
        <f t="shared" si="5"/>
        <v>14212</v>
      </c>
      <c r="L41" s="74">
        <v>2193</v>
      </c>
      <c r="M41" s="74">
        <v>12019</v>
      </c>
      <c r="N41" s="74">
        <f t="shared" si="6"/>
        <v>14212</v>
      </c>
      <c r="O41" s="74">
        <f t="shared" si="7"/>
        <v>2193</v>
      </c>
      <c r="P41" s="74">
        <v>2193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8"/>
        <v>12019</v>
      </c>
      <c r="W41" s="74">
        <v>12019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9"/>
        <v>0</v>
      </c>
      <c r="AD41" s="74">
        <v>0</v>
      </c>
      <c r="AE41" s="74">
        <v>0</v>
      </c>
      <c r="AF41" s="74">
        <f t="shared" si="10"/>
        <v>68</v>
      </c>
      <c r="AG41" s="74">
        <v>68</v>
      </c>
      <c r="AH41" s="74">
        <v>0</v>
      </c>
      <c r="AI41" s="74">
        <v>0</v>
      </c>
      <c r="AJ41" s="74">
        <f t="shared" si="11"/>
        <v>68</v>
      </c>
      <c r="AK41" s="73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68</v>
      </c>
      <c r="AS41" s="74">
        <v>0</v>
      </c>
      <c r="AT41" s="74">
        <f t="shared" si="12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f t="shared" si="13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157</v>
      </c>
      <c r="C42" s="68" t="s">
        <v>158</v>
      </c>
      <c r="D42" s="74">
        <f t="shared" si="2"/>
        <v>11018</v>
      </c>
      <c r="E42" s="74">
        <f t="shared" si="3"/>
        <v>0</v>
      </c>
      <c r="F42" s="74">
        <v>0</v>
      </c>
      <c r="G42" s="74">
        <v>0</v>
      </c>
      <c r="H42" s="74">
        <f t="shared" si="4"/>
        <v>936</v>
      </c>
      <c r="I42" s="74">
        <v>0</v>
      </c>
      <c r="J42" s="74">
        <v>936</v>
      </c>
      <c r="K42" s="74">
        <f t="shared" si="5"/>
        <v>10082</v>
      </c>
      <c r="L42" s="74">
        <v>2017</v>
      </c>
      <c r="M42" s="74">
        <v>8065</v>
      </c>
      <c r="N42" s="74">
        <f t="shared" si="6"/>
        <v>11018</v>
      </c>
      <c r="O42" s="74">
        <f t="shared" si="7"/>
        <v>2017</v>
      </c>
      <c r="P42" s="74">
        <v>2017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8"/>
        <v>9001</v>
      </c>
      <c r="W42" s="74">
        <v>9001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9"/>
        <v>0</v>
      </c>
      <c r="AD42" s="74">
        <v>0</v>
      </c>
      <c r="AE42" s="74">
        <v>0</v>
      </c>
      <c r="AF42" s="74">
        <f t="shared" si="10"/>
        <v>41</v>
      </c>
      <c r="AG42" s="74">
        <v>41</v>
      </c>
      <c r="AH42" s="74">
        <v>0</v>
      </c>
      <c r="AI42" s="74">
        <v>0</v>
      </c>
      <c r="AJ42" s="74">
        <f t="shared" si="11"/>
        <v>41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41</v>
      </c>
      <c r="AS42" s="74">
        <v>0</v>
      </c>
      <c r="AT42" s="74">
        <f t="shared" si="12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f t="shared" si="13"/>
        <v>0</v>
      </c>
      <c r="BA42" s="74">
        <v>0</v>
      </c>
      <c r="BB42" s="74">
        <v>0</v>
      </c>
      <c r="BC42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199</v>
      </c>
      <c r="C2" s="126" t="s">
        <v>86</v>
      </c>
      <c r="D2" s="123" t="s">
        <v>200</v>
      </c>
      <c r="E2" s="3"/>
      <c r="F2" s="3"/>
      <c r="G2" s="3"/>
      <c r="H2" s="3"/>
      <c r="I2" s="3"/>
      <c r="J2" s="3"/>
      <c r="K2" s="3"/>
      <c r="L2" s="3" t="str">
        <f>LEFT(C2,2)</f>
        <v>10</v>
      </c>
      <c r="M2" s="3" t="str">
        <f>IF(L2&lt;&gt;"",VLOOKUP(L2,$AI$6:$AJ$52,2,FALSE),"-")</f>
        <v>群馬県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42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201</v>
      </c>
      <c r="G6" s="160"/>
      <c r="H6" s="38" t="s">
        <v>202</v>
      </c>
      <c r="I6" s="38" t="s">
        <v>203</v>
      </c>
      <c r="J6" s="38" t="s">
        <v>204</v>
      </c>
      <c r="K6" s="5" t="s">
        <v>205</v>
      </c>
      <c r="L6" s="15" t="s">
        <v>206</v>
      </c>
      <c r="M6" s="39" t="s">
        <v>207</v>
      </c>
      <c r="AF6" s="11">
        <f>+'水洗化人口等'!B6</f>
        <v>0</v>
      </c>
      <c r="AG6" s="11">
        <v>6</v>
      </c>
      <c r="AI6" s="42" t="s">
        <v>208</v>
      </c>
      <c r="AJ6" s="3" t="s">
        <v>53</v>
      </c>
    </row>
    <row r="7" spans="2:36" ht="16.5" customHeight="1">
      <c r="B7" s="168" t="s">
        <v>209</v>
      </c>
      <c r="C7" s="6" t="s">
        <v>210</v>
      </c>
      <c r="D7" s="16">
        <f>AD7</f>
        <v>144744</v>
      </c>
      <c r="F7" s="163" t="s">
        <v>211</v>
      </c>
      <c r="G7" s="7" t="s">
        <v>173</v>
      </c>
      <c r="H7" s="17">
        <f aca="true" t="shared" si="0" ref="H7:H12">AD14</f>
        <v>91409</v>
      </c>
      <c r="I7" s="17">
        <f aca="true" t="shared" si="1" ref="I7:I12">AD24</f>
        <v>378878</v>
      </c>
      <c r="J7" s="17">
        <f aca="true" t="shared" si="2" ref="J7:J12">SUM(H7:I7)</f>
        <v>470287</v>
      </c>
      <c r="K7" s="18">
        <f aca="true" t="shared" si="3" ref="K7:K12">IF(J$13&gt;0,J7/J$13,0)</f>
        <v>0.9666404257199646</v>
      </c>
      <c r="L7" s="19">
        <f>AD34</f>
        <v>3235</v>
      </c>
      <c r="M7" s="20">
        <f>AD37</f>
        <v>1295</v>
      </c>
      <c r="AA7" s="4" t="s">
        <v>210</v>
      </c>
      <c r="AB7" s="45" t="s">
        <v>212</v>
      </c>
      <c r="AC7" s="45" t="s">
        <v>213</v>
      </c>
      <c r="AD7" s="11">
        <f aca="true" ca="1" t="shared" si="4" ref="AD7:AD53">IF(AD$2=0,INDIRECT(AB7&amp;"!"&amp;AC7&amp;$AG$2),0)</f>
        <v>144744</v>
      </c>
      <c r="AF7" s="42" t="str">
        <f>+'水洗化人口等'!B7</f>
        <v>10000</v>
      </c>
      <c r="AG7" s="11">
        <v>7</v>
      </c>
      <c r="AI7" s="42" t="s">
        <v>214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112</v>
      </c>
      <c r="F8" s="164"/>
      <c r="G8" s="7" t="s">
        <v>175</v>
      </c>
      <c r="H8" s="17">
        <f t="shared" si="0"/>
        <v>0</v>
      </c>
      <c r="I8" s="17">
        <f t="shared" si="1"/>
        <v>6905</v>
      </c>
      <c r="J8" s="17">
        <f t="shared" si="2"/>
        <v>6905</v>
      </c>
      <c r="K8" s="18">
        <f t="shared" si="3"/>
        <v>0.014192720912116123</v>
      </c>
      <c r="L8" s="19">
        <f>AD35</f>
        <v>0</v>
      </c>
      <c r="M8" s="20">
        <f>AD38</f>
        <v>396</v>
      </c>
      <c r="AA8" s="4" t="s">
        <v>69</v>
      </c>
      <c r="AB8" s="45" t="s">
        <v>212</v>
      </c>
      <c r="AC8" s="45" t="s">
        <v>215</v>
      </c>
      <c r="AD8" s="11">
        <f ca="1" t="shared" si="4"/>
        <v>112</v>
      </c>
      <c r="AF8" s="42" t="str">
        <f>+'水洗化人口等'!B8</f>
        <v>10201</v>
      </c>
      <c r="AG8" s="11">
        <v>8</v>
      </c>
      <c r="AI8" s="42" t="s">
        <v>216</v>
      </c>
      <c r="AJ8" s="3" t="s">
        <v>51</v>
      </c>
    </row>
    <row r="9" spans="2:36" ht="16.5" customHeight="1">
      <c r="B9" s="170"/>
      <c r="C9" s="8" t="s">
        <v>217</v>
      </c>
      <c r="D9" s="22">
        <f>SUM(D7:D8)</f>
        <v>144856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218</v>
      </c>
      <c r="AB9" s="45" t="s">
        <v>212</v>
      </c>
      <c r="AC9" s="45" t="s">
        <v>219</v>
      </c>
      <c r="AD9" s="11">
        <f ca="1" t="shared" si="4"/>
        <v>895442</v>
      </c>
      <c r="AF9" s="42" t="str">
        <f>+'水洗化人口等'!B9</f>
        <v>10202</v>
      </c>
      <c r="AG9" s="11">
        <v>9</v>
      </c>
      <c r="AI9" s="42" t="s">
        <v>220</v>
      </c>
      <c r="AJ9" s="3" t="s">
        <v>50</v>
      </c>
    </row>
    <row r="10" spans="2:36" ht="16.5" customHeight="1">
      <c r="B10" s="171" t="s">
        <v>221</v>
      </c>
      <c r="C10" s="124" t="s">
        <v>218</v>
      </c>
      <c r="D10" s="21">
        <f>AD9</f>
        <v>895442</v>
      </c>
      <c r="F10" s="164"/>
      <c r="G10" s="7" t="s">
        <v>191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222</v>
      </c>
      <c r="M10" s="24" t="s">
        <v>222</v>
      </c>
      <c r="AA10" s="4" t="s">
        <v>223</v>
      </c>
      <c r="AB10" s="45" t="s">
        <v>212</v>
      </c>
      <c r="AC10" s="45" t="s">
        <v>224</v>
      </c>
      <c r="AD10" s="11">
        <f ca="1" t="shared" si="4"/>
        <v>25771</v>
      </c>
      <c r="AF10" s="42" t="str">
        <f>+'水洗化人口等'!B10</f>
        <v>10203</v>
      </c>
      <c r="AG10" s="11">
        <v>10</v>
      </c>
      <c r="AI10" s="42" t="s">
        <v>225</v>
      </c>
      <c r="AJ10" s="3" t="s">
        <v>49</v>
      </c>
    </row>
    <row r="11" spans="2:36" ht="16.5" customHeight="1">
      <c r="B11" s="172"/>
      <c r="C11" s="7" t="s">
        <v>223</v>
      </c>
      <c r="D11" s="21">
        <f>AD10</f>
        <v>25771</v>
      </c>
      <c r="F11" s="164"/>
      <c r="G11" s="7" t="s">
        <v>193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222</v>
      </c>
      <c r="M11" s="24" t="s">
        <v>222</v>
      </c>
      <c r="AA11" s="4" t="s">
        <v>226</v>
      </c>
      <c r="AB11" s="45" t="s">
        <v>212</v>
      </c>
      <c r="AC11" s="45" t="s">
        <v>227</v>
      </c>
      <c r="AD11" s="11">
        <f ca="1" t="shared" si="4"/>
        <v>934807</v>
      </c>
      <c r="AF11" s="42" t="str">
        <f>+'水洗化人口等'!B11</f>
        <v>10204</v>
      </c>
      <c r="AG11" s="11">
        <v>11</v>
      </c>
      <c r="AI11" s="42" t="s">
        <v>228</v>
      </c>
      <c r="AJ11" s="3" t="s">
        <v>48</v>
      </c>
    </row>
    <row r="12" spans="2:36" ht="16.5" customHeight="1">
      <c r="B12" s="172"/>
      <c r="C12" s="7" t="s">
        <v>226</v>
      </c>
      <c r="D12" s="21">
        <f>AD11</f>
        <v>934807</v>
      </c>
      <c r="F12" s="164"/>
      <c r="G12" s="7" t="s">
        <v>195</v>
      </c>
      <c r="H12" s="17">
        <f t="shared" si="0"/>
        <v>0</v>
      </c>
      <c r="I12" s="17">
        <f t="shared" si="1"/>
        <v>9325</v>
      </c>
      <c r="J12" s="17">
        <f t="shared" si="2"/>
        <v>9325</v>
      </c>
      <c r="K12" s="18">
        <f t="shared" si="3"/>
        <v>0.01916685336791931</v>
      </c>
      <c r="L12" s="23" t="s">
        <v>222</v>
      </c>
      <c r="M12" s="24" t="s">
        <v>222</v>
      </c>
      <c r="AA12" s="4" t="s">
        <v>229</v>
      </c>
      <c r="AB12" s="45" t="s">
        <v>212</v>
      </c>
      <c r="AC12" s="45" t="s">
        <v>230</v>
      </c>
      <c r="AD12" s="11">
        <f ca="1" t="shared" si="4"/>
        <v>392311</v>
      </c>
      <c r="AF12" s="42" t="str">
        <f>+'水洗化人口等'!B12</f>
        <v>10205</v>
      </c>
      <c r="AG12" s="11">
        <v>12</v>
      </c>
      <c r="AI12" s="42" t="s">
        <v>231</v>
      </c>
      <c r="AJ12" s="3" t="s">
        <v>47</v>
      </c>
    </row>
    <row r="13" spans="2:36" ht="16.5" customHeight="1">
      <c r="B13" s="173"/>
      <c r="C13" s="8" t="s">
        <v>217</v>
      </c>
      <c r="D13" s="22">
        <f>SUM(D10:D12)</f>
        <v>1856020</v>
      </c>
      <c r="F13" s="165"/>
      <c r="G13" s="7" t="s">
        <v>217</v>
      </c>
      <c r="H13" s="17">
        <f>SUM(H7:H12)</f>
        <v>91409</v>
      </c>
      <c r="I13" s="17">
        <f>SUM(I7:I12)</f>
        <v>395108</v>
      </c>
      <c r="J13" s="17">
        <f>SUM(J7:J12)</f>
        <v>486517</v>
      </c>
      <c r="K13" s="18">
        <v>1</v>
      </c>
      <c r="L13" s="23" t="s">
        <v>222</v>
      </c>
      <c r="M13" s="24" t="s">
        <v>222</v>
      </c>
      <c r="AA13" s="4" t="s">
        <v>60</v>
      </c>
      <c r="AB13" s="45" t="s">
        <v>212</v>
      </c>
      <c r="AC13" s="45" t="s">
        <v>232</v>
      </c>
      <c r="AD13" s="11">
        <f ca="1" t="shared" si="4"/>
        <v>42233</v>
      </c>
      <c r="AF13" s="42" t="str">
        <f>+'水洗化人口等'!B13</f>
        <v>10206</v>
      </c>
      <c r="AG13" s="11">
        <v>13</v>
      </c>
      <c r="AI13" s="42" t="s">
        <v>233</v>
      </c>
      <c r="AJ13" s="3" t="s">
        <v>46</v>
      </c>
    </row>
    <row r="14" spans="2:36" ht="16.5" customHeight="1" thickBot="1">
      <c r="B14" s="161" t="s">
        <v>234</v>
      </c>
      <c r="C14" s="162"/>
      <c r="D14" s="25">
        <f>SUM(D9,D13)</f>
        <v>2000876</v>
      </c>
      <c r="F14" s="166" t="s">
        <v>235</v>
      </c>
      <c r="G14" s="167"/>
      <c r="H14" s="17">
        <f>AD20</f>
        <v>69</v>
      </c>
      <c r="I14" s="17">
        <f>AD30</f>
        <v>0</v>
      </c>
      <c r="J14" s="17">
        <f>SUM(H14:I14)</f>
        <v>69</v>
      </c>
      <c r="K14" s="26" t="s">
        <v>222</v>
      </c>
      <c r="L14" s="23" t="s">
        <v>222</v>
      </c>
      <c r="M14" s="24" t="s">
        <v>222</v>
      </c>
      <c r="AA14" s="4" t="s">
        <v>173</v>
      </c>
      <c r="AB14" s="45" t="s">
        <v>236</v>
      </c>
      <c r="AC14" s="45" t="s">
        <v>230</v>
      </c>
      <c r="AD14" s="11">
        <f ca="1" t="shared" si="4"/>
        <v>91409</v>
      </c>
      <c r="AF14" s="42" t="str">
        <f>+'水洗化人口等'!B14</f>
        <v>10207</v>
      </c>
      <c r="AG14" s="11">
        <v>14</v>
      </c>
      <c r="AI14" s="42" t="s">
        <v>237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42233</v>
      </c>
      <c r="F15" s="161" t="s">
        <v>54</v>
      </c>
      <c r="G15" s="162"/>
      <c r="H15" s="27">
        <f>SUM(H13:H14)</f>
        <v>91478</v>
      </c>
      <c r="I15" s="27">
        <f>SUM(I13:I14)</f>
        <v>395108</v>
      </c>
      <c r="J15" s="27">
        <f>SUM(J13:J14)</f>
        <v>486586</v>
      </c>
      <c r="K15" s="28" t="s">
        <v>222</v>
      </c>
      <c r="L15" s="29">
        <f>SUM(L7:L9)</f>
        <v>3235</v>
      </c>
      <c r="M15" s="30">
        <f>SUM(M7:M9)</f>
        <v>1691</v>
      </c>
      <c r="AA15" s="4" t="s">
        <v>175</v>
      </c>
      <c r="AB15" s="45" t="s">
        <v>236</v>
      </c>
      <c r="AC15" s="45" t="s">
        <v>238</v>
      </c>
      <c r="AD15" s="11">
        <f ca="1" t="shared" si="4"/>
        <v>0</v>
      </c>
      <c r="AF15" s="42" t="str">
        <f>+'水洗化人口等'!B15</f>
        <v>10208</v>
      </c>
      <c r="AG15" s="11">
        <v>15</v>
      </c>
      <c r="AI15" s="42" t="s">
        <v>239</v>
      </c>
      <c r="AJ15" s="3" t="s">
        <v>44</v>
      </c>
    </row>
    <row r="16" spans="2:36" ht="16.5" customHeight="1" thickBot="1">
      <c r="B16" s="125" t="s">
        <v>240</v>
      </c>
      <c r="AA16" s="4" t="s">
        <v>1</v>
      </c>
      <c r="AB16" s="45" t="s">
        <v>236</v>
      </c>
      <c r="AC16" s="45" t="s">
        <v>232</v>
      </c>
      <c r="AD16" s="11">
        <f ca="1" t="shared" si="4"/>
        <v>0</v>
      </c>
      <c r="AF16" s="42" t="str">
        <f>+'水洗化人口等'!B16</f>
        <v>10209</v>
      </c>
      <c r="AG16" s="11">
        <v>16</v>
      </c>
      <c r="AI16" s="42" t="s">
        <v>241</v>
      </c>
      <c r="AJ16" s="3" t="s">
        <v>43</v>
      </c>
    </row>
    <row r="17" spans="3:36" ht="16.5" customHeight="1" thickBot="1">
      <c r="C17" s="31">
        <f>AD12</f>
        <v>392311</v>
      </c>
      <c r="D17" s="4" t="s">
        <v>242</v>
      </c>
      <c r="J17" s="14"/>
      <c r="AA17" s="4" t="s">
        <v>191</v>
      </c>
      <c r="AB17" s="45" t="s">
        <v>236</v>
      </c>
      <c r="AC17" s="45" t="s">
        <v>243</v>
      </c>
      <c r="AD17" s="11">
        <f ca="1" t="shared" si="4"/>
        <v>0</v>
      </c>
      <c r="AF17" s="42" t="str">
        <f>+'水洗化人口等'!B17</f>
        <v>10210</v>
      </c>
      <c r="AG17" s="11">
        <v>17</v>
      </c>
      <c r="AI17" s="42" t="s">
        <v>244</v>
      </c>
      <c r="AJ17" s="3" t="s">
        <v>42</v>
      </c>
    </row>
    <row r="18" spans="6:36" ht="30" customHeight="1">
      <c r="F18" s="159" t="s">
        <v>245</v>
      </c>
      <c r="G18" s="160"/>
      <c r="H18" s="38" t="s">
        <v>202</v>
      </c>
      <c r="I18" s="38" t="s">
        <v>203</v>
      </c>
      <c r="J18" s="41" t="s">
        <v>204</v>
      </c>
      <c r="AA18" s="4" t="s">
        <v>193</v>
      </c>
      <c r="AB18" s="45" t="s">
        <v>236</v>
      </c>
      <c r="AC18" s="45" t="s">
        <v>246</v>
      </c>
      <c r="AD18" s="11">
        <f ca="1" t="shared" si="4"/>
        <v>0</v>
      </c>
      <c r="AF18" s="42" t="str">
        <f>+'水洗化人口等'!B18</f>
        <v>10211</v>
      </c>
      <c r="AG18" s="11">
        <v>18</v>
      </c>
      <c r="AI18" s="42" t="s">
        <v>247</v>
      </c>
      <c r="AJ18" s="3" t="s">
        <v>41</v>
      </c>
    </row>
    <row r="19" spans="3:36" ht="16.5" customHeight="1">
      <c r="C19" s="40" t="s">
        <v>248</v>
      </c>
      <c r="D19" s="10">
        <f>IF(D$14&gt;0,D13/D$14,0)</f>
        <v>0.9276037095752061</v>
      </c>
      <c r="F19" s="166" t="s">
        <v>249</v>
      </c>
      <c r="G19" s="167"/>
      <c r="H19" s="17">
        <f>AD21</f>
        <v>123</v>
      </c>
      <c r="I19" s="17">
        <f>AD31</f>
        <v>383</v>
      </c>
      <c r="J19" s="21">
        <f>SUM(H19:I19)</f>
        <v>506</v>
      </c>
      <c r="AA19" s="4" t="s">
        <v>195</v>
      </c>
      <c r="AB19" s="45" t="s">
        <v>236</v>
      </c>
      <c r="AC19" s="45" t="s">
        <v>250</v>
      </c>
      <c r="AD19" s="11">
        <f ca="1" t="shared" si="4"/>
        <v>0</v>
      </c>
      <c r="AF19" s="42" t="str">
        <f>+'水洗化人口等'!B19</f>
        <v>10212</v>
      </c>
      <c r="AG19" s="11">
        <v>19</v>
      </c>
      <c r="AI19" s="42" t="s">
        <v>251</v>
      </c>
      <c r="AJ19" s="3" t="s">
        <v>40</v>
      </c>
    </row>
    <row r="20" spans="3:36" ht="16.5" customHeight="1">
      <c r="C20" s="40" t="s">
        <v>252</v>
      </c>
      <c r="D20" s="10">
        <f>IF(D$14&gt;0,D9/D$14,0)</f>
        <v>0.07239629042479394</v>
      </c>
      <c r="F20" s="166" t="s">
        <v>253</v>
      </c>
      <c r="G20" s="167"/>
      <c r="H20" s="17">
        <f>AD22</f>
        <v>7505</v>
      </c>
      <c r="I20" s="17">
        <f>AD32</f>
        <v>19061</v>
      </c>
      <c r="J20" s="21">
        <f>SUM(H20:I20)</f>
        <v>26566</v>
      </c>
      <c r="AA20" s="4" t="s">
        <v>235</v>
      </c>
      <c r="AB20" s="45" t="s">
        <v>236</v>
      </c>
      <c r="AC20" s="45" t="s">
        <v>254</v>
      </c>
      <c r="AD20" s="11">
        <f ca="1" t="shared" si="4"/>
        <v>69</v>
      </c>
      <c r="AF20" s="42" t="str">
        <f>+'水洗化人口等'!B20</f>
        <v>10344</v>
      </c>
      <c r="AG20" s="11">
        <v>20</v>
      </c>
      <c r="AI20" s="42" t="s">
        <v>255</v>
      </c>
      <c r="AJ20" s="3" t="s">
        <v>39</v>
      </c>
    </row>
    <row r="21" spans="3:36" ht="16.5" customHeight="1">
      <c r="C21" s="40" t="s">
        <v>256</v>
      </c>
      <c r="D21" s="10">
        <f>IF(D$14&gt;0,D10/D$14,0)</f>
        <v>0.44752498405698304</v>
      </c>
      <c r="F21" s="166" t="s">
        <v>257</v>
      </c>
      <c r="G21" s="167"/>
      <c r="H21" s="17">
        <f>AD23</f>
        <v>83781</v>
      </c>
      <c r="I21" s="17">
        <f>AD33</f>
        <v>375664</v>
      </c>
      <c r="J21" s="21">
        <f>SUM(H21:I21)</f>
        <v>459445</v>
      </c>
      <c r="AA21" s="4" t="s">
        <v>249</v>
      </c>
      <c r="AB21" s="45" t="s">
        <v>236</v>
      </c>
      <c r="AC21" s="45" t="s">
        <v>258</v>
      </c>
      <c r="AD21" s="11">
        <f ca="1" t="shared" si="4"/>
        <v>123</v>
      </c>
      <c r="AF21" s="42" t="str">
        <f>+'水洗化人口等'!B21</f>
        <v>10345</v>
      </c>
      <c r="AG21" s="11">
        <v>21</v>
      </c>
      <c r="AI21" s="42" t="s">
        <v>259</v>
      </c>
      <c r="AJ21" s="3" t="s">
        <v>38</v>
      </c>
    </row>
    <row r="22" spans="3:36" ht="16.5" customHeight="1" thickBot="1">
      <c r="C22" s="40" t="s">
        <v>260</v>
      </c>
      <c r="D22" s="10">
        <f>IF(D$14&gt;0,D12/D$14,0)</f>
        <v>0.4671988668962994</v>
      </c>
      <c r="F22" s="161" t="s">
        <v>54</v>
      </c>
      <c r="G22" s="162"/>
      <c r="H22" s="27">
        <f>SUM(H19:H21)</f>
        <v>91409</v>
      </c>
      <c r="I22" s="27">
        <f>SUM(I19:I21)</f>
        <v>395108</v>
      </c>
      <c r="J22" s="32">
        <f>SUM(J19:J21)</f>
        <v>486517</v>
      </c>
      <c r="AA22" s="4" t="s">
        <v>253</v>
      </c>
      <c r="AB22" s="45" t="s">
        <v>236</v>
      </c>
      <c r="AC22" s="45" t="s">
        <v>261</v>
      </c>
      <c r="AD22" s="11">
        <f ca="1" t="shared" si="4"/>
        <v>7505</v>
      </c>
      <c r="AF22" s="42" t="str">
        <f>+'水洗化人口等'!B22</f>
        <v>10366</v>
      </c>
      <c r="AG22" s="11">
        <v>22</v>
      </c>
      <c r="AI22" s="42" t="s">
        <v>262</v>
      </c>
      <c r="AJ22" s="3" t="s">
        <v>37</v>
      </c>
    </row>
    <row r="23" spans="3:36" ht="16.5" customHeight="1">
      <c r="C23" s="40" t="s">
        <v>263</v>
      </c>
      <c r="D23" s="10">
        <f>IF(D$14&gt;0,C17/D$14,0)</f>
        <v>0.19606962150578047</v>
      </c>
      <c r="F23" s="9"/>
      <c r="J23" s="33"/>
      <c r="AA23" s="4" t="s">
        <v>257</v>
      </c>
      <c r="AB23" s="45" t="s">
        <v>236</v>
      </c>
      <c r="AC23" s="45" t="s">
        <v>264</v>
      </c>
      <c r="AD23" s="11">
        <f ca="1" t="shared" si="4"/>
        <v>83781</v>
      </c>
      <c r="AF23" s="42" t="str">
        <f>+'水洗化人口等'!B23</f>
        <v>10367</v>
      </c>
      <c r="AG23" s="11">
        <v>23</v>
      </c>
      <c r="AI23" s="42" t="s">
        <v>265</v>
      </c>
      <c r="AJ23" s="3" t="s">
        <v>36</v>
      </c>
    </row>
    <row r="24" spans="3:36" ht="16.5" customHeight="1" thickBot="1">
      <c r="C24" s="40" t="s">
        <v>266</v>
      </c>
      <c r="D24" s="10">
        <f>IF(D$9&gt;0,D7/D$9,0)</f>
        <v>0.9992268183575412</v>
      </c>
      <c r="J24" s="34" t="s">
        <v>267</v>
      </c>
      <c r="AA24" s="4" t="s">
        <v>173</v>
      </c>
      <c r="AB24" s="45" t="s">
        <v>236</v>
      </c>
      <c r="AC24" s="45" t="s">
        <v>268</v>
      </c>
      <c r="AD24" s="11">
        <f ca="1" t="shared" si="4"/>
        <v>378878</v>
      </c>
      <c r="AF24" s="42" t="str">
        <f>+'水洗化人口等'!B24</f>
        <v>10382</v>
      </c>
      <c r="AG24" s="11">
        <v>24</v>
      </c>
      <c r="AI24" s="42" t="s">
        <v>269</v>
      </c>
      <c r="AJ24" s="3" t="s">
        <v>35</v>
      </c>
    </row>
    <row r="25" spans="3:36" ht="16.5" customHeight="1">
      <c r="C25" s="40" t="s">
        <v>270</v>
      </c>
      <c r="D25" s="10">
        <f>IF(D$9&gt;0,D8/D$9,0)</f>
        <v>0.0007731816424587176</v>
      </c>
      <c r="F25" s="184" t="s">
        <v>6</v>
      </c>
      <c r="G25" s="185"/>
      <c r="H25" s="185"/>
      <c r="I25" s="174" t="s">
        <v>271</v>
      </c>
      <c r="J25" s="176" t="s">
        <v>272</v>
      </c>
      <c r="AA25" s="4" t="s">
        <v>175</v>
      </c>
      <c r="AB25" s="45" t="s">
        <v>236</v>
      </c>
      <c r="AC25" s="45" t="s">
        <v>273</v>
      </c>
      <c r="AD25" s="11">
        <f ca="1" t="shared" si="4"/>
        <v>6905</v>
      </c>
      <c r="AF25" s="42" t="str">
        <f>+'水洗化人口等'!B25</f>
        <v>10383</v>
      </c>
      <c r="AG25" s="11">
        <v>25</v>
      </c>
      <c r="AI25" s="42" t="s">
        <v>274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236</v>
      </c>
      <c r="AC26" s="45" t="s">
        <v>275</v>
      </c>
      <c r="AD26" s="11">
        <f ca="1" t="shared" si="4"/>
        <v>0</v>
      </c>
      <c r="AF26" s="42" t="str">
        <f>+'水洗化人口等'!B26</f>
        <v>10384</v>
      </c>
      <c r="AG26" s="11">
        <v>26</v>
      </c>
      <c r="AI26" s="42" t="s">
        <v>276</v>
      </c>
      <c r="AJ26" s="3" t="s">
        <v>33</v>
      </c>
    </row>
    <row r="27" spans="6:36" ht="16.5" customHeight="1">
      <c r="F27" s="178" t="s">
        <v>178</v>
      </c>
      <c r="G27" s="179"/>
      <c r="H27" s="180"/>
      <c r="I27" s="19">
        <f aca="true" t="shared" si="5" ref="I27:I35">AD40</f>
        <v>62605</v>
      </c>
      <c r="J27" s="35">
        <f>AD49</f>
        <v>742</v>
      </c>
      <c r="AA27" s="4" t="s">
        <v>191</v>
      </c>
      <c r="AB27" s="45" t="s">
        <v>236</v>
      </c>
      <c r="AC27" s="45" t="s">
        <v>277</v>
      </c>
      <c r="AD27" s="11">
        <f ca="1" t="shared" si="4"/>
        <v>0</v>
      </c>
      <c r="AF27" s="42" t="str">
        <f>+'水洗化人口等'!B27</f>
        <v>10421</v>
      </c>
      <c r="AG27" s="11">
        <v>27</v>
      </c>
      <c r="AI27" s="42" t="s">
        <v>278</v>
      </c>
      <c r="AJ27" s="3" t="s">
        <v>32</v>
      </c>
    </row>
    <row r="28" spans="6:36" ht="16.5" customHeight="1">
      <c r="F28" s="181" t="s">
        <v>279</v>
      </c>
      <c r="G28" s="182"/>
      <c r="H28" s="183"/>
      <c r="I28" s="19">
        <f t="shared" si="5"/>
        <v>8</v>
      </c>
      <c r="J28" s="35">
        <f>AD50</f>
        <v>0</v>
      </c>
      <c r="AA28" s="4" t="s">
        <v>193</v>
      </c>
      <c r="AB28" s="45" t="s">
        <v>236</v>
      </c>
      <c r="AC28" s="45" t="s">
        <v>280</v>
      </c>
      <c r="AD28" s="11">
        <f ca="1" t="shared" si="4"/>
        <v>0</v>
      </c>
      <c r="AF28" s="42" t="str">
        <f>+'水洗化人口等'!B28</f>
        <v>10424</v>
      </c>
      <c r="AG28" s="11">
        <v>28</v>
      </c>
      <c r="AI28" s="42" t="s">
        <v>281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647</v>
      </c>
      <c r="J29" s="35">
        <f>AD51</f>
        <v>0</v>
      </c>
      <c r="AA29" s="4" t="s">
        <v>195</v>
      </c>
      <c r="AB29" s="45" t="s">
        <v>236</v>
      </c>
      <c r="AC29" s="45" t="s">
        <v>282</v>
      </c>
      <c r="AD29" s="11">
        <f ca="1" t="shared" si="4"/>
        <v>9325</v>
      </c>
      <c r="AF29" s="42" t="str">
        <f>+'水洗化人口等'!B29</f>
        <v>10425</v>
      </c>
      <c r="AG29" s="11">
        <v>29</v>
      </c>
      <c r="AI29" s="42" t="s">
        <v>283</v>
      </c>
      <c r="AJ29" s="3" t="s">
        <v>30</v>
      </c>
    </row>
    <row r="30" spans="6:36" ht="16.5" customHeight="1">
      <c r="F30" s="178" t="s">
        <v>175</v>
      </c>
      <c r="G30" s="179"/>
      <c r="H30" s="180"/>
      <c r="I30" s="19">
        <f t="shared" si="5"/>
        <v>2</v>
      </c>
      <c r="J30" s="35">
        <f>AD52</f>
        <v>0</v>
      </c>
      <c r="AA30" s="4" t="s">
        <v>235</v>
      </c>
      <c r="AB30" s="45" t="s">
        <v>236</v>
      </c>
      <c r="AC30" s="45" t="s">
        <v>284</v>
      </c>
      <c r="AD30" s="11">
        <f ca="1" t="shared" si="4"/>
        <v>0</v>
      </c>
      <c r="AF30" s="42" t="str">
        <f>+'水洗化人口等'!B30</f>
        <v>10426</v>
      </c>
      <c r="AG30" s="11">
        <v>30</v>
      </c>
      <c r="AI30" s="42" t="s">
        <v>285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249</v>
      </c>
      <c r="AB31" s="45" t="s">
        <v>236</v>
      </c>
      <c r="AC31" s="45" t="s">
        <v>213</v>
      </c>
      <c r="AD31" s="11">
        <f ca="1" t="shared" si="4"/>
        <v>383</v>
      </c>
      <c r="AF31" s="42" t="str">
        <f>+'水洗化人口等'!B31</f>
        <v>10428</v>
      </c>
      <c r="AG31" s="11">
        <v>31</v>
      </c>
      <c r="AI31" s="42" t="s">
        <v>286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222</v>
      </c>
      <c r="AA32" s="4" t="s">
        <v>253</v>
      </c>
      <c r="AB32" s="45" t="s">
        <v>236</v>
      </c>
      <c r="AC32" s="45" t="s">
        <v>287</v>
      </c>
      <c r="AD32" s="11">
        <f ca="1" t="shared" si="4"/>
        <v>19061</v>
      </c>
      <c r="AF32" s="42" t="str">
        <f>+'水洗化人口等'!B32</f>
        <v>10429</v>
      </c>
      <c r="AG32" s="11">
        <v>32</v>
      </c>
      <c r="AI32" s="42" t="s">
        <v>288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30</v>
      </c>
      <c r="J33" s="24" t="s">
        <v>222</v>
      </c>
      <c r="AA33" s="4" t="s">
        <v>257</v>
      </c>
      <c r="AB33" s="45" t="s">
        <v>236</v>
      </c>
      <c r="AC33" s="45" t="s">
        <v>224</v>
      </c>
      <c r="AD33" s="11">
        <f ca="1" t="shared" si="4"/>
        <v>375664</v>
      </c>
      <c r="AF33" s="42" t="str">
        <f>+'水洗化人口等'!B33</f>
        <v>10443</v>
      </c>
      <c r="AG33" s="11">
        <v>33</v>
      </c>
      <c r="AI33" s="42" t="s">
        <v>289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150</v>
      </c>
      <c r="J34" s="24" t="s">
        <v>222</v>
      </c>
      <c r="AA34" s="4" t="s">
        <v>173</v>
      </c>
      <c r="AB34" s="45" t="s">
        <v>236</v>
      </c>
      <c r="AC34" s="45" t="s">
        <v>290</v>
      </c>
      <c r="AD34" s="45">
        <f ca="1" t="shared" si="4"/>
        <v>3235</v>
      </c>
      <c r="AF34" s="42" t="str">
        <f>+'水洗化人口等'!B34</f>
        <v>10444</v>
      </c>
      <c r="AG34" s="11">
        <v>34</v>
      </c>
      <c r="AI34" s="42" t="s">
        <v>291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1664</v>
      </c>
      <c r="J35" s="24" t="s">
        <v>222</v>
      </c>
      <c r="AA35" s="4" t="s">
        <v>175</v>
      </c>
      <c r="AB35" s="45" t="s">
        <v>236</v>
      </c>
      <c r="AC35" s="45" t="s">
        <v>292</v>
      </c>
      <c r="AD35" s="45">
        <f ca="1" t="shared" si="4"/>
        <v>0</v>
      </c>
      <c r="AF35" s="42" t="str">
        <f>+'水洗化人口等'!B35</f>
        <v>10448</v>
      </c>
      <c r="AG35" s="11">
        <v>35</v>
      </c>
      <c r="AI35" s="42" t="s">
        <v>293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65106</v>
      </c>
      <c r="J36" s="37">
        <f>SUM(J27:J31)</f>
        <v>742</v>
      </c>
      <c r="AA36" s="4" t="s">
        <v>1</v>
      </c>
      <c r="AB36" s="45" t="s">
        <v>236</v>
      </c>
      <c r="AC36" s="45" t="s">
        <v>294</v>
      </c>
      <c r="AD36" s="45">
        <f ca="1" t="shared" si="4"/>
        <v>0</v>
      </c>
      <c r="AF36" s="42" t="str">
        <f>+'水洗化人口等'!B36</f>
        <v>10449</v>
      </c>
      <c r="AG36" s="11">
        <v>36</v>
      </c>
      <c r="AI36" s="42" t="s">
        <v>295</v>
      </c>
      <c r="AJ36" s="3" t="s">
        <v>23</v>
      </c>
    </row>
    <row r="37" spans="27:36" ht="13.5" hidden="1">
      <c r="AA37" s="4" t="s">
        <v>173</v>
      </c>
      <c r="AB37" s="45" t="s">
        <v>236</v>
      </c>
      <c r="AC37" s="45" t="s">
        <v>296</v>
      </c>
      <c r="AD37" s="45">
        <f ca="1" t="shared" si="4"/>
        <v>1295</v>
      </c>
      <c r="AF37" s="42" t="str">
        <f>+'水洗化人口等'!B37</f>
        <v>10464</v>
      </c>
      <c r="AG37" s="11">
        <v>37</v>
      </c>
      <c r="AI37" s="42" t="s">
        <v>297</v>
      </c>
      <c r="AJ37" s="3" t="s">
        <v>22</v>
      </c>
    </row>
    <row r="38" spans="27:36" ht="13.5" hidden="1">
      <c r="AA38" s="4" t="s">
        <v>175</v>
      </c>
      <c r="AB38" s="45" t="s">
        <v>236</v>
      </c>
      <c r="AC38" s="45" t="s">
        <v>298</v>
      </c>
      <c r="AD38" s="45">
        <f ca="1" t="shared" si="4"/>
        <v>396</v>
      </c>
      <c r="AF38" s="42" t="str">
        <f>+'水洗化人口等'!B38</f>
        <v>10521</v>
      </c>
      <c r="AG38" s="11">
        <v>38</v>
      </c>
      <c r="AI38" s="42" t="s">
        <v>299</v>
      </c>
      <c r="AJ38" s="3" t="s">
        <v>21</v>
      </c>
    </row>
    <row r="39" spans="27:36" ht="13.5" hidden="1">
      <c r="AA39" s="4" t="s">
        <v>1</v>
      </c>
      <c r="AB39" s="45" t="s">
        <v>236</v>
      </c>
      <c r="AC39" s="45" t="s">
        <v>300</v>
      </c>
      <c r="AD39" s="45">
        <f ca="1" t="shared" si="4"/>
        <v>0</v>
      </c>
      <c r="AF39" s="42" t="str">
        <f>+'水洗化人口等'!B39</f>
        <v>10522</v>
      </c>
      <c r="AG39" s="11">
        <v>39</v>
      </c>
      <c r="AI39" s="42" t="s">
        <v>301</v>
      </c>
      <c r="AJ39" s="3" t="s">
        <v>20</v>
      </c>
    </row>
    <row r="40" spans="27:36" ht="13.5" hidden="1">
      <c r="AA40" s="4" t="s">
        <v>178</v>
      </c>
      <c r="AB40" s="45" t="s">
        <v>236</v>
      </c>
      <c r="AC40" s="45" t="s">
        <v>302</v>
      </c>
      <c r="AD40" s="45">
        <f ca="1" t="shared" si="4"/>
        <v>62605</v>
      </c>
      <c r="AF40" s="42" t="str">
        <f>+'水洗化人口等'!B40</f>
        <v>10523</v>
      </c>
      <c r="AG40" s="11">
        <v>40</v>
      </c>
      <c r="AI40" s="42" t="s">
        <v>303</v>
      </c>
      <c r="AJ40" s="3" t="s">
        <v>19</v>
      </c>
    </row>
    <row r="41" spans="27:36" ht="13.5" hidden="1">
      <c r="AA41" s="4" t="s">
        <v>279</v>
      </c>
      <c r="AB41" s="45" t="s">
        <v>236</v>
      </c>
      <c r="AC41" s="45" t="s">
        <v>304</v>
      </c>
      <c r="AD41" s="45">
        <f ca="1" t="shared" si="4"/>
        <v>8</v>
      </c>
      <c r="AF41" s="42" t="str">
        <f>+'水洗化人口等'!B41</f>
        <v>10524</v>
      </c>
      <c r="AG41" s="11">
        <v>41</v>
      </c>
      <c r="AI41" s="42" t="s">
        <v>305</v>
      </c>
      <c r="AJ41" s="3" t="s">
        <v>18</v>
      </c>
    </row>
    <row r="42" spans="27:36" ht="13.5" hidden="1">
      <c r="AA42" s="4" t="s">
        <v>0</v>
      </c>
      <c r="AB42" s="45" t="s">
        <v>236</v>
      </c>
      <c r="AC42" s="45" t="s">
        <v>306</v>
      </c>
      <c r="AD42" s="45">
        <f ca="1" t="shared" si="4"/>
        <v>647</v>
      </c>
      <c r="AF42" s="42" t="str">
        <f>+'水洗化人口等'!B42</f>
        <v>10525</v>
      </c>
      <c r="AG42" s="11">
        <v>42</v>
      </c>
      <c r="AI42" s="42" t="s">
        <v>307</v>
      </c>
      <c r="AJ42" s="3" t="s">
        <v>17</v>
      </c>
    </row>
    <row r="43" spans="27:36" ht="13.5" hidden="1">
      <c r="AA43" s="4" t="s">
        <v>175</v>
      </c>
      <c r="AB43" s="45" t="s">
        <v>236</v>
      </c>
      <c r="AC43" s="45" t="s">
        <v>308</v>
      </c>
      <c r="AD43" s="45">
        <f ca="1" t="shared" si="4"/>
        <v>2</v>
      </c>
      <c r="AF43" s="42">
        <f>+'水洗化人口等'!B43</f>
        <v>0</v>
      </c>
      <c r="AG43" s="11">
        <v>43</v>
      </c>
      <c r="AI43" s="42" t="s">
        <v>309</v>
      </c>
      <c r="AJ43" s="3" t="s">
        <v>16</v>
      </c>
    </row>
    <row r="44" spans="27:36" ht="13.5" hidden="1">
      <c r="AA44" s="4" t="s">
        <v>1</v>
      </c>
      <c r="AB44" s="45" t="s">
        <v>236</v>
      </c>
      <c r="AC44" s="45" t="s">
        <v>310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311</v>
      </c>
      <c r="AJ44" s="3" t="s">
        <v>15</v>
      </c>
    </row>
    <row r="45" spans="27:36" ht="13.5" hidden="1">
      <c r="AA45" s="4" t="s">
        <v>2</v>
      </c>
      <c r="AB45" s="45" t="s">
        <v>236</v>
      </c>
      <c r="AC45" s="45" t="s">
        <v>312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313</v>
      </c>
      <c r="AJ45" s="3" t="s">
        <v>14</v>
      </c>
    </row>
    <row r="46" spans="27:36" ht="13.5" hidden="1">
      <c r="AA46" s="4" t="s">
        <v>3</v>
      </c>
      <c r="AB46" s="45" t="s">
        <v>236</v>
      </c>
      <c r="AC46" s="45" t="s">
        <v>314</v>
      </c>
      <c r="AD46" s="45">
        <f ca="1" t="shared" si="4"/>
        <v>30</v>
      </c>
      <c r="AF46" s="42">
        <f>+'水洗化人口等'!B46</f>
        <v>0</v>
      </c>
      <c r="AG46" s="11">
        <v>46</v>
      </c>
      <c r="AI46" s="42" t="s">
        <v>315</v>
      </c>
      <c r="AJ46" s="3" t="s">
        <v>13</v>
      </c>
    </row>
    <row r="47" spans="27:36" ht="13.5" hidden="1">
      <c r="AA47" s="4" t="s">
        <v>4</v>
      </c>
      <c r="AB47" s="45" t="s">
        <v>236</v>
      </c>
      <c r="AC47" s="45" t="s">
        <v>316</v>
      </c>
      <c r="AD47" s="45">
        <f ca="1" t="shared" si="4"/>
        <v>150</v>
      </c>
      <c r="AF47" s="42">
        <f>+'水洗化人口等'!B47</f>
        <v>0</v>
      </c>
      <c r="AG47" s="11">
        <v>47</v>
      </c>
      <c r="AI47" s="42" t="s">
        <v>317</v>
      </c>
      <c r="AJ47" s="3" t="s">
        <v>12</v>
      </c>
    </row>
    <row r="48" spans="27:36" ht="13.5" hidden="1">
      <c r="AA48" s="4" t="s">
        <v>5</v>
      </c>
      <c r="AB48" s="45" t="s">
        <v>236</v>
      </c>
      <c r="AC48" s="45" t="s">
        <v>318</v>
      </c>
      <c r="AD48" s="45">
        <f ca="1" t="shared" si="4"/>
        <v>1664</v>
      </c>
      <c r="AF48" s="42">
        <f>+'水洗化人口等'!B48</f>
        <v>0</v>
      </c>
      <c r="AG48" s="11">
        <v>48</v>
      </c>
      <c r="AI48" s="42" t="s">
        <v>319</v>
      </c>
      <c r="AJ48" s="3" t="s">
        <v>11</v>
      </c>
    </row>
    <row r="49" spans="27:36" ht="13.5" hidden="1">
      <c r="AA49" s="4" t="s">
        <v>178</v>
      </c>
      <c r="AB49" s="45" t="s">
        <v>236</v>
      </c>
      <c r="AC49" s="45" t="s">
        <v>320</v>
      </c>
      <c r="AD49" s="45">
        <f ca="1" t="shared" si="4"/>
        <v>742</v>
      </c>
      <c r="AF49" s="42">
        <f>+'水洗化人口等'!B49</f>
        <v>0</v>
      </c>
      <c r="AG49" s="11">
        <v>49</v>
      </c>
      <c r="AI49" s="42" t="s">
        <v>321</v>
      </c>
      <c r="AJ49" s="3" t="s">
        <v>10</v>
      </c>
    </row>
    <row r="50" spans="27:36" ht="13.5" hidden="1">
      <c r="AA50" s="4" t="s">
        <v>279</v>
      </c>
      <c r="AB50" s="45" t="s">
        <v>236</v>
      </c>
      <c r="AC50" s="45" t="s">
        <v>322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323</v>
      </c>
      <c r="AJ50" s="3" t="s">
        <v>9</v>
      </c>
    </row>
    <row r="51" spans="27:36" ht="13.5" hidden="1">
      <c r="AA51" s="4" t="s">
        <v>0</v>
      </c>
      <c r="AB51" s="45" t="s">
        <v>236</v>
      </c>
      <c r="AC51" s="45" t="s">
        <v>324</v>
      </c>
      <c r="AD51" s="45">
        <f ca="1" t="shared" si="4"/>
        <v>0</v>
      </c>
      <c r="AF51" s="42">
        <f>+'水洗化人口等'!B51</f>
        <v>0</v>
      </c>
      <c r="AG51" s="11">
        <v>51</v>
      </c>
      <c r="AI51" s="42" t="s">
        <v>325</v>
      </c>
      <c r="AJ51" s="3" t="s">
        <v>8</v>
      </c>
    </row>
    <row r="52" spans="27:36" ht="13.5" hidden="1">
      <c r="AA52" s="4" t="s">
        <v>175</v>
      </c>
      <c r="AB52" s="45" t="s">
        <v>236</v>
      </c>
      <c r="AC52" s="45" t="s">
        <v>326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327</v>
      </c>
      <c r="AJ52" s="3" t="s">
        <v>7</v>
      </c>
    </row>
    <row r="53" spans="27:33" ht="13.5" hidden="1">
      <c r="AA53" s="4" t="s">
        <v>1</v>
      </c>
      <c r="AB53" s="45" t="s">
        <v>236</v>
      </c>
      <c r="AC53" s="45" t="s">
        <v>328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2013-10-21T07:20:38Z</dcterms:modified>
  <cp:category/>
  <cp:version/>
  <cp:contentType/>
  <cp:contentStatus/>
</cp:coreProperties>
</file>