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'し尿処理状況'!$2:$51</definedName>
    <definedName name="_xlnm.Print_Area" localSheetId="0">'水洗化人口等'!$2:$51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<sst xmlns="http://schemas.openxmlformats.org/spreadsheetml/2006/main" count="838" uniqueCount="387">
  <si>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</si>
  <si>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</si>
  <si>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</si>
  <si>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</si>
  <si>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</si>
  <si>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</si>
  <si>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</si>
  <si>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</si>
  <si>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</si>
  <si>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</si>
  <si>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</si>
  <si>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</si>
  <si>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</si>
  <si>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</si>
  <si>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</si>
  <si>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</si>
  <si>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</si>
  <si>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</si>
  <si>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</si>
  <si>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</si>
  <si>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</si>
  <si>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</si>
  <si>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</si>
  <si>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</si>
  <si>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</si>
  <si>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</si>
  <si>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</si>
  <si>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</si>
  <si>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</si>
  <si>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</si>
  <si>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</si>
  <si>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</si>
  <si>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</si>
  <si>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</si>
  <si>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</si>
  <si>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</si>
  <si>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</si>
  <si>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</si>
  <si>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</si>
  <si>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</si>
  <si>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</si>
  <si>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</si>
  <si>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</si>
  <si>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</si>
  <si>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</si>
  <si>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</si>
  <si>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</si>
  <si>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</si>
  <si>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</si>
  <si>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</si>
  <si>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</si>
  <si>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</si>
  <si>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</si>
  <si>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</si>
  <si>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</si>
  <si>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</si>
  <si>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</si>
  <si>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</si>
  <si>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</si>
  <si>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</si>
  <si>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</si>
  <si>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</si>
  <si>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</si>
  <si>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</si>
  <si>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</si>
  <si>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</si>
  <si>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</si>
  <si>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</si>
  <si>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</si>
  <si>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</si>
  <si>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</si>
  <si>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</si>
  <si>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</si>
  <si>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</si>
  <si>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</si>
  <si>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</si>
  <si>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</si>
  <si>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</si>
  <si>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</si>
  <si>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</si>
  <si>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</si>
  <si>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</si>
  <si>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</si>
  <si>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</si>
  <si>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</si>
  <si>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茨城県</t>
  </si>
  <si>
    <t>08000</t>
  </si>
  <si>
    <t>08000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</si>
  <si>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</si>
  <si>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</si>
  <si>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</si>
  <si>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</si>
  <si>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</si>
  <si>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</si>
  <si>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</si>
  <si>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</si>
  <si>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</si>
  <si>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</si>
  <si>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</si>
  <si>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</si>
  <si>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</si>
  <si>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</si>
  <si>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</si>
  <si>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</si>
  <si>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</si>
  <si>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</si>
  <si>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</si>
  <si>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</si>
  <si>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</si>
  <si>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</si>
  <si>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</si>
  <si>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</si>
  <si>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</si>
  <si>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</si>
  <si>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</si>
  <si>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</si>
  <si>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</si>
  <si>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</si>
  <si>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</si>
  <si>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</si>
  <si>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</si>
  <si>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</si>
  <si>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</si>
  <si>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</si>
  <si>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</si>
  <si>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</si>
  <si>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</si>
  <si>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</si>
  <si>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</si>
  <si>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</si>
  <si>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</si>
  <si>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</si>
  <si>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</si>
  <si>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</si>
  <si>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</si>
  <si>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</si>
  <si>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</si>
  <si>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</si>
  <si>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</si>
  <si>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</si>
  <si>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</si>
  <si>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</si>
  <si>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</si>
  <si>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</si>
  <si>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</si>
  <si>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</si>
  <si>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</si>
  <si>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</si>
  <si>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</si>
  <si>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</si>
  <si>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</si>
  <si>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</si>
  <si>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</si>
  <si>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</si>
  <si>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</si>
  <si>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</si>
  <si>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</si>
  <si>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</si>
  <si>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</si>
  <si>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</si>
  <si>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</si>
  <si>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</si>
  <si>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</si>
  <si>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</si>
  <si>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</si>
  <si>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</si>
  <si>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</si>
  <si>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</si>
  <si>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</si>
  <si>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</si>
  <si>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</si>
  <si>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</si>
  <si>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</si>
  <si>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</si>
  <si>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</si>
  <si>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</si>
  <si>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</si>
  <si>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</si>
  <si>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</si>
  <si>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</si>
  <si>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</si>
  <si>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</si>
  <si>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</si>
  <si>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</si>
  <si>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</si>
  <si>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</si>
  <si>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</si>
  <si>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</si>
  <si>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</si>
  <si>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</si>
  <si>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</si>
  <si>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</si>
  <si>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</si>
  <si>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</si>
  <si>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</si>
  <si>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</si>
  <si>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</si>
  <si>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</si>
  <si>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</si>
  <si>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</si>
  <si>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</si>
  <si>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</si>
  <si>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</si>
  <si>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</si>
  <si>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</si>
  <si>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</si>
  <si>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</si>
  <si>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</si>
  <si>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</si>
  <si>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</si>
  <si>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</si>
  <si>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</si>
  <si>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</si>
  <si>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</si>
  <si>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</si>
  <si>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</si>
  <si>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</si>
  <si>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茨城県</t>
  </si>
  <si>
    <t>08000</t>
  </si>
  <si>
    <t>茨城県</t>
  </si>
  <si>
    <t>08201</t>
  </si>
  <si>
    <t>水戸市</t>
  </si>
  <si>
    <t>08202</t>
  </si>
  <si>
    <t>日立市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</si>
  <si>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</si>
  <si>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</si>
  <si>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</si>
  <si>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</si>
  <si>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</si>
  <si>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</si>
  <si>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</si>
  <si>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</si>
  <si>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</si>
  <si>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</si>
  <si>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</si>
  <si>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</si>
  <si>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08224</t>
  </si>
  <si>
    <t>守谷市</t>
  </si>
  <si>
    <t>08230</t>
  </si>
  <si>
    <t>かすみがうら市</t>
  </si>
  <si>
    <t>茨城県</t>
  </si>
  <si>
    <t>08231</t>
  </si>
  <si>
    <t>桜川市</t>
  </si>
  <si>
    <t>08232</t>
  </si>
  <si>
    <t>神栖市</t>
  </si>
  <si>
    <t>茨城県</t>
  </si>
  <si>
    <t>08233</t>
  </si>
  <si>
    <t>行方市</t>
  </si>
  <si>
    <t>08234</t>
  </si>
  <si>
    <t>鉾田市</t>
  </si>
  <si>
    <t>茨城県</t>
  </si>
  <si>
    <t>08236</t>
  </si>
  <si>
    <t>小美玉市</t>
  </si>
  <si>
    <t>08302</t>
  </si>
  <si>
    <t>茨城町</t>
  </si>
  <si>
    <t>08341</t>
  </si>
  <si>
    <t>東海村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</si>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</sst>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56</v>
      </c>
      <c r="B2" s="141" t="s">
        <v>57</v>
      </c>
      <c r="C2" s="14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64</v>
      </c>
      <c r="F4" s="134" t="s">
        <v>67</v>
      </c>
      <c r="G4" s="134" t="s">
        <v>68</v>
      </c>
      <c r="H4" s="134" t="s">
        <v>70</v>
      </c>
      <c r="I4" s="137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8" t="s">
        <v>76</v>
      </c>
      <c r="P4" s="107"/>
      <c r="Q4" s="134" t="s">
        <v>77</v>
      </c>
      <c r="R4" s="108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SUM(D8:D51)</f>
        <v>2969553</v>
      </c>
      <c r="E7" s="73">
        <f>SUM(E8:E51)</f>
        <v>259790</v>
      </c>
      <c r="F7" s="77">
        <f aca="true" t="shared" si="0" ref="F7:F51">IF(D7&gt;0,E7/D7*100,"-")</f>
        <v>8.748454733759594</v>
      </c>
      <c r="G7" s="73">
        <f>SUM(G8:G51)</f>
        <v>259370</v>
      </c>
      <c r="H7" s="73">
        <f>SUM(H8:H51)</f>
        <v>420</v>
      </c>
      <c r="I7" s="73">
        <f>SUM(I8:I51)</f>
        <v>2709763</v>
      </c>
      <c r="J7" s="77">
        <f aca="true" t="shared" si="1" ref="J7:J51">IF($D7&gt;0,I7/$D7*100,"-")</f>
        <v>91.25154526624041</v>
      </c>
      <c r="K7" s="73">
        <f>SUM(K8:K51)</f>
        <v>1548395</v>
      </c>
      <c r="L7" s="77">
        <f aca="true" t="shared" si="2" ref="L7:L51">IF($D7&gt;0,K7/$D7*100,"-")</f>
        <v>52.14235947295771</v>
      </c>
      <c r="M7" s="73">
        <f>SUM(M8:M51)</f>
        <v>12341</v>
      </c>
      <c r="N7" s="77">
        <f aca="true" t="shared" si="3" ref="N7:N51">IF($D7&gt;0,M7/$D7*100,"-")</f>
        <v>0.41558443307797505</v>
      </c>
      <c r="O7" s="73">
        <f>SUM(O8:O51)</f>
        <v>1149027</v>
      </c>
      <c r="P7" s="73">
        <f>SUM(P8:P51)</f>
        <v>572959</v>
      </c>
      <c r="Q7" s="77">
        <f aca="true" t="shared" si="4" ref="Q7:Q51">IF($D7&gt;0,O7/$D7*100,"-")</f>
        <v>38.69360136020472</v>
      </c>
      <c r="R7" s="73">
        <f>SUM(R8:R51)</f>
        <v>52877</v>
      </c>
      <c r="S7" s="112">
        <f aca="true" t="shared" si="5" ref="S7:Z7">COUNTIF(S8:S51,"○")</f>
        <v>25</v>
      </c>
      <c r="T7" s="112">
        <f t="shared" si="5"/>
        <v>3</v>
      </c>
      <c r="U7" s="112">
        <f t="shared" si="5"/>
        <v>0</v>
      </c>
      <c r="V7" s="112">
        <f t="shared" si="5"/>
        <v>16</v>
      </c>
      <c r="W7" s="112">
        <f t="shared" si="5"/>
        <v>25</v>
      </c>
      <c r="X7" s="112">
        <f t="shared" si="5"/>
        <v>1</v>
      </c>
      <c r="Y7" s="112">
        <f t="shared" si="5"/>
        <v>0</v>
      </c>
      <c r="Z7" s="112">
        <f t="shared" si="5"/>
        <v>18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51">+SUM(E8,+I8)</f>
        <v>267751</v>
      </c>
      <c r="E8" s="74">
        <f aca="true" t="shared" si="7" ref="E8:E51">+SUM(G8,+H8)</f>
        <v>23601</v>
      </c>
      <c r="F8" s="78">
        <f t="shared" si="0"/>
        <v>8.814532905572715</v>
      </c>
      <c r="G8" s="74">
        <v>23601</v>
      </c>
      <c r="H8" s="74">
        <v>0</v>
      </c>
      <c r="I8" s="74">
        <f aca="true" t="shared" si="8" ref="I8:I51">+SUM(K8,+M8,+O8)</f>
        <v>244150</v>
      </c>
      <c r="J8" s="78">
        <f t="shared" si="1"/>
        <v>91.18546709442728</v>
      </c>
      <c r="K8" s="74">
        <v>162737</v>
      </c>
      <c r="L8" s="78">
        <f t="shared" si="2"/>
        <v>60.779231450115965</v>
      </c>
      <c r="M8" s="74"/>
      <c r="N8" s="78">
        <f t="shared" si="3"/>
        <v>0</v>
      </c>
      <c r="O8" s="74">
        <v>81413</v>
      </c>
      <c r="P8" s="74">
        <v>55286</v>
      </c>
      <c r="Q8" s="78">
        <f t="shared" si="4"/>
        <v>30.40623564431132</v>
      </c>
      <c r="R8" s="74">
        <v>3076</v>
      </c>
      <c r="S8" s="66" t="s">
        <v>90</v>
      </c>
      <c r="T8" s="66"/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194289</v>
      </c>
      <c r="E9" s="74">
        <f t="shared" si="7"/>
        <v>3985</v>
      </c>
      <c r="F9" s="78">
        <f t="shared" si="0"/>
        <v>2.051068253992763</v>
      </c>
      <c r="G9" s="74">
        <v>3985</v>
      </c>
      <c r="H9" s="74">
        <v>0</v>
      </c>
      <c r="I9" s="74">
        <f t="shared" si="8"/>
        <v>190304</v>
      </c>
      <c r="J9" s="78">
        <f t="shared" si="1"/>
        <v>97.94893174600723</v>
      </c>
      <c r="K9" s="74">
        <v>187203</v>
      </c>
      <c r="L9" s="78">
        <f t="shared" si="2"/>
        <v>96.35285579729165</v>
      </c>
      <c r="M9" s="74">
        <v>0</v>
      </c>
      <c r="N9" s="78">
        <f t="shared" si="3"/>
        <v>0</v>
      </c>
      <c r="O9" s="74">
        <v>3101</v>
      </c>
      <c r="P9" s="74">
        <v>2666</v>
      </c>
      <c r="Q9" s="78">
        <f t="shared" si="4"/>
        <v>1.5960759487155731</v>
      </c>
      <c r="R9" s="74">
        <v>1348</v>
      </c>
      <c r="S9" s="66"/>
      <c r="T9" s="66" t="s">
        <v>90</v>
      </c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143265</v>
      </c>
      <c r="E10" s="74">
        <f t="shared" si="7"/>
        <v>10250</v>
      </c>
      <c r="F10" s="78">
        <f t="shared" si="0"/>
        <v>7.154573692109029</v>
      </c>
      <c r="G10" s="74">
        <v>10250</v>
      </c>
      <c r="H10" s="74">
        <v>0</v>
      </c>
      <c r="I10" s="74">
        <f t="shared" si="8"/>
        <v>133015</v>
      </c>
      <c r="J10" s="78">
        <f t="shared" si="1"/>
        <v>92.84542630789096</v>
      </c>
      <c r="K10" s="74">
        <v>117204</v>
      </c>
      <c r="L10" s="78">
        <f t="shared" si="2"/>
        <v>81.80923463511675</v>
      </c>
      <c r="M10" s="74">
        <v>0</v>
      </c>
      <c r="N10" s="78">
        <f t="shared" si="3"/>
        <v>0</v>
      </c>
      <c r="O10" s="74">
        <v>15811</v>
      </c>
      <c r="P10" s="74">
        <v>8749</v>
      </c>
      <c r="Q10" s="78">
        <f t="shared" si="4"/>
        <v>11.03619167277423</v>
      </c>
      <c r="R10" s="74">
        <v>3394</v>
      </c>
      <c r="S10" s="66"/>
      <c r="T10" s="66" t="s">
        <v>90</v>
      </c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144367</v>
      </c>
      <c r="E11" s="74">
        <f t="shared" si="7"/>
        <v>11721</v>
      </c>
      <c r="F11" s="78">
        <f t="shared" si="0"/>
        <v>8.118891436408598</v>
      </c>
      <c r="G11" s="74">
        <v>11721</v>
      </c>
      <c r="H11" s="74">
        <v>0</v>
      </c>
      <c r="I11" s="74">
        <f t="shared" si="8"/>
        <v>132646</v>
      </c>
      <c r="J11" s="78">
        <f t="shared" si="1"/>
        <v>91.88110856359141</v>
      </c>
      <c r="K11" s="74">
        <v>65489</v>
      </c>
      <c r="L11" s="78">
        <f t="shared" si="2"/>
        <v>45.36285993336428</v>
      </c>
      <c r="M11" s="74">
        <v>0</v>
      </c>
      <c r="N11" s="78">
        <f t="shared" si="3"/>
        <v>0</v>
      </c>
      <c r="O11" s="74">
        <v>67157</v>
      </c>
      <c r="P11" s="74">
        <v>30030</v>
      </c>
      <c r="Q11" s="78">
        <f t="shared" si="4"/>
        <v>46.51824863022713</v>
      </c>
      <c r="R11" s="74">
        <v>2362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79690</v>
      </c>
      <c r="E12" s="75">
        <f t="shared" si="7"/>
        <v>11479</v>
      </c>
      <c r="F12" s="95">
        <f t="shared" si="0"/>
        <v>14.404567699836868</v>
      </c>
      <c r="G12" s="75">
        <v>11479</v>
      </c>
      <c r="H12" s="75">
        <v>0</v>
      </c>
      <c r="I12" s="75">
        <f t="shared" si="8"/>
        <v>68211</v>
      </c>
      <c r="J12" s="95">
        <f t="shared" si="1"/>
        <v>85.59543230016314</v>
      </c>
      <c r="K12" s="75">
        <v>33930</v>
      </c>
      <c r="L12" s="95">
        <f t="shared" si="2"/>
        <v>42.57748776508972</v>
      </c>
      <c r="M12" s="75">
        <v>0</v>
      </c>
      <c r="N12" s="95">
        <f t="shared" si="3"/>
        <v>0</v>
      </c>
      <c r="O12" s="75">
        <v>34281</v>
      </c>
      <c r="P12" s="75">
        <v>18825</v>
      </c>
      <c r="Q12" s="95">
        <f t="shared" si="4"/>
        <v>43.01794453507341</v>
      </c>
      <c r="R12" s="75">
        <v>1102</v>
      </c>
      <c r="S12" s="68"/>
      <c r="T12" s="68" t="s">
        <v>90</v>
      </c>
      <c r="U12" s="68"/>
      <c r="V12" s="68"/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53694</v>
      </c>
      <c r="E13" s="75">
        <f t="shared" si="7"/>
        <v>3091</v>
      </c>
      <c r="F13" s="95">
        <f t="shared" si="0"/>
        <v>5.756695347711103</v>
      </c>
      <c r="G13" s="75">
        <v>3091</v>
      </c>
      <c r="H13" s="75">
        <v>0</v>
      </c>
      <c r="I13" s="75">
        <f t="shared" si="8"/>
        <v>50603</v>
      </c>
      <c r="J13" s="95">
        <f t="shared" si="1"/>
        <v>94.2433046522889</v>
      </c>
      <c r="K13" s="75">
        <v>26682</v>
      </c>
      <c r="L13" s="95">
        <f t="shared" si="2"/>
        <v>49.69270309531792</v>
      </c>
      <c r="M13" s="75">
        <v>0</v>
      </c>
      <c r="N13" s="95">
        <f t="shared" si="3"/>
        <v>0</v>
      </c>
      <c r="O13" s="75">
        <v>23921</v>
      </c>
      <c r="P13" s="75">
        <v>10157</v>
      </c>
      <c r="Q13" s="95">
        <f t="shared" si="4"/>
        <v>44.55060155697098</v>
      </c>
      <c r="R13" s="75">
        <v>1783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79225</v>
      </c>
      <c r="E14" s="75">
        <f t="shared" si="7"/>
        <v>1816</v>
      </c>
      <c r="F14" s="95">
        <f t="shared" si="0"/>
        <v>2.2922057431366363</v>
      </c>
      <c r="G14" s="75">
        <v>1816</v>
      </c>
      <c r="H14" s="75">
        <v>0</v>
      </c>
      <c r="I14" s="75">
        <f t="shared" si="8"/>
        <v>77409</v>
      </c>
      <c r="J14" s="95">
        <f t="shared" si="1"/>
        <v>97.70779425686337</v>
      </c>
      <c r="K14" s="75">
        <v>61443</v>
      </c>
      <c r="L14" s="95">
        <f t="shared" si="2"/>
        <v>77.5550646891764</v>
      </c>
      <c r="M14" s="75">
        <v>0</v>
      </c>
      <c r="N14" s="95">
        <f t="shared" si="3"/>
        <v>0</v>
      </c>
      <c r="O14" s="75">
        <v>15966</v>
      </c>
      <c r="P14" s="75">
        <v>4666</v>
      </c>
      <c r="Q14" s="95">
        <f t="shared" si="4"/>
        <v>20.15272956768697</v>
      </c>
      <c r="R14" s="75">
        <v>1093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44547</v>
      </c>
      <c r="E15" s="75">
        <f t="shared" si="7"/>
        <v>3437</v>
      </c>
      <c r="F15" s="95">
        <f t="shared" si="0"/>
        <v>7.715446606954453</v>
      </c>
      <c r="G15" s="75">
        <v>3437</v>
      </c>
      <c r="H15" s="75">
        <v>0</v>
      </c>
      <c r="I15" s="75">
        <f t="shared" si="8"/>
        <v>41110</v>
      </c>
      <c r="J15" s="95">
        <f t="shared" si="1"/>
        <v>92.28455339304554</v>
      </c>
      <c r="K15" s="75">
        <v>7467</v>
      </c>
      <c r="L15" s="95">
        <f t="shared" si="2"/>
        <v>16.762071519967677</v>
      </c>
      <c r="M15" s="75">
        <v>0</v>
      </c>
      <c r="N15" s="95">
        <f t="shared" si="3"/>
        <v>0</v>
      </c>
      <c r="O15" s="75">
        <v>33643</v>
      </c>
      <c r="P15" s="75">
        <v>13891</v>
      </c>
      <c r="Q15" s="95">
        <f t="shared" si="4"/>
        <v>75.52248187307788</v>
      </c>
      <c r="R15" s="75">
        <v>1719</v>
      </c>
      <c r="S15" s="68"/>
      <c r="T15" s="68"/>
      <c r="U15" s="68"/>
      <c r="V15" s="68" t="s">
        <v>90</v>
      </c>
      <c r="W15" s="68"/>
      <c r="X15" s="68"/>
      <c r="Y15" s="68"/>
      <c r="Z15" s="68" t="s">
        <v>90</v>
      </c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66279</v>
      </c>
      <c r="E16" s="75">
        <f t="shared" si="7"/>
        <v>11950</v>
      </c>
      <c r="F16" s="95">
        <f t="shared" si="0"/>
        <v>18.02984354018618</v>
      </c>
      <c r="G16" s="75">
        <v>11950</v>
      </c>
      <c r="H16" s="75">
        <v>0</v>
      </c>
      <c r="I16" s="75">
        <f t="shared" si="8"/>
        <v>54329</v>
      </c>
      <c r="J16" s="95">
        <f t="shared" si="1"/>
        <v>81.97015645981381</v>
      </c>
      <c r="K16" s="75">
        <v>8060</v>
      </c>
      <c r="L16" s="95">
        <f t="shared" si="2"/>
        <v>12.160714555138128</v>
      </c>
      <c r="M16" s="75">
        <v>0</v>
      </c>
      <c r="N16" s="95">
        <f t="shared" si="3"/>
        <v>0</v>
      </c>
      <c r="O16" s="75">
        <v>46269</v>
      </c>
      <c r="P16" s="75">
        <v>0</v>
      </c>
      <c r="Q16" s="95">
        <f t="shared" si="4"/>
        <v>69.80944190467568</v>
      </c>
      <c r="R16" s="75">
        <v>4975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55311</v>
      </c>
      <c r="E17" s="75">
        <f t="shared" si="7"/>
        <v>4934</v>
      </c>
      <c r="F17" s="95">
        <f t="shared" si="0"/>
        <v>8.920467899694454</v>
      </c>
      <c r="G17" s="75">
        <v>4934</v>
      </c>
      <c r="H17" s="75">
        <v>0</v>
      </c>
      <c r="I17" s="75">
        <f t="shared" si="8"/>
        <v>50377</v>
      </c>
      <c r="J17" s="95">
        <f t="shared" si="1"/>
        <v>91.07953210030556</v>
      </c>
      <c r="K17" s="75">
        <v>14670</v>
      </c>
      <c r="L17" s="95">
        <f t="shared" si="2"/>
        <v>26.522753159407713</v>
      </c>
      <c r="M17" s="75">
        <v>315</v>
      </c>
      <c r="N17" s="95">
        <f t="shared" si="3"/>
        <v>0.5695069696805337</v>
      </c>
      <c r="O17" s="75">
        <v>35392</v>
      </c>
      <c r="P17" s="75">
        <v>25918</v>
      </c>
      <c r="Q17" s="95">
        <f t="shared" si="4"/>
        <v>63.9872719712173</v>
      </c>
      <c r="R17" s="75">
        <v>113</v>
      </c>
      <c r="S17" s="68"/>
      <c r="T17" s="68"/>
      <c r="U17" s="68"/>
      <c r="V17" s="68" t="s">
        <v>90</v>
      </c>
      <c r="W17" s="68"/>
      <c r="X17" s="68"/>
      <c r="Y17" s="68"/>
      <c r="Z17" s="68" t="s">
        <v>90</v>
      </c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31486</v>
      </c>
      <c r="E18" s="75">
        <f t="shared" si="7"/>
        <v>3469</v>
      </c>
      <c r="F18" s="95">
        <f t="shared" si="0"/>
        <v>11.017595121641364</v>
      </c>
      <c r="G18" s="75">
        <v>3469</v>
      </c>
      <c r="H18" s="75">
        <v>0</v>
      </c>
      <c r="I18" s="75">
        <f t="shared" si="8"/>
        <v>28017</v>
      </c>
      <c r="J18" s="95">
        <f t="shared" si="1"/>
        <v>88.98240487835864</v>
      </c>
      <c r="K18" s="75">
        <v>23193</v>
      </c>
      <c r="L18" s="95">
        <f t="shared" si="2"/>
        <v>73.66130978847741</v>
      </c>
      <c r="M18" s="75">
        <v>0</v>
      </c>
      <c r="N18" s="95">
        <f t="shared" si="3"/>
        <v>0</v>
      </c>
      <c r="O18" s="75">
        <v>4824</v>
      </c>
      <c r="P18" s="75">
        <v>2271</v>
      </c>
      <c r="Q18" s="95">
        <f t="shared" si="4"/>
        <v>15.321095089881217</v>
      </c>
      <c r="R18" s="75">
        <v>144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48053</v>
      </c>
      <c r="E19" s="75">
        <f t="shared" si="7"/>
        <v>7518</v>
      </c>
      <c r="F19" s="95">
        <f t="shared" si="0"/>
        <v>15.645225063991841</v>
      </c>
      <c r="G19" s="75">
        <v>7518</v>
      </c>
      <c r="H19" s="75">
        <v>0</v>
      </c>
      <c r="I19" s="75">
        <f t="shared" si="8"/>
        <v>40535</v>
      </c>
      <c r="J19" s="95">
        <f t="shared" si="1"/>
        <v>84.35477493600816</v>
      </c>
      <c r="K19" s="75">
        <v>3365</v>
      </c>
      <c r="L19" s="95">
        <f t="shared" si="2"/>
        <v>7.0026845358250265</v>
      </c>
      <c r="M19" s="75">
        <v>0</v>
      </c>
      <c r="N19" s="95">
        <f t="shared" si="3"/>
        <v>0</v>
      </c>
      <c r="O19" s="75">
        <v>37170</v>
      </c>
      <c r="P19" s="75">
        <v>22403</v>
      </c>
      <c r="Q19" s="95">
        <f t="shared" si="4"/>
        <v>77.35209040018313</v>
      </c>
      <c r="R19" s="75">
        <v>221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79227</v>
      </c>
      <c r="E20" s="75">
        <f t="shared" si="7"/>
        <v>11582</v>
      </c>
      <c r="F20" s="95">
        <f t="shared" si="0"/>
        <v>14.618753707700657</v>
      </c>
      <c r="G20" s="75">
        <v>11582</v>
      </c>
      <c r="H20" s="75">
        <v>0</v>
      </c>
      <c r="I20" s="75">
        <f t="shared" si="8"/>
        <v>67645</v>
      </c>
      <c r="J20" s="95">
        <f t="shared" si="1"/>
        <v>85.38124629229934</v>
      </c>
      <c r="K20" s="75">
        <v>26333</v>
      </c>
      <c r="L20" s="95">
        <f t="shared" si="2"/>
        <v>33.237406439723834</v>
      </c>
      <c r="M20" s="75">
        <v>0</v>
      </c>
      <c r="N20" s="95">
        <f t="shared" si="3"/>
        <v>0</v>
      </c>
      <c r="O20" s="75">
        <v>41312</v>
      </c>
      <c r="P20" s="75">
        <v>17863</v>
      </c>
      <c r="Q20" s="95">
        <f t="shared" si="4"/>
        <v>52.14383985257551</v>
      </c>
      <c r="R20" s="75">
        <v>557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110117</v>
      </c>
      <c r="E21" s="75">
        <f t="shared" si="7"/>
        <v>5725</v>
      </c>
      <c r="F21" s="95">
        <f t="shared" si="0"/>
        <v>5.199015592506153</v>
      </c>
      <c r="G21" s="75">
        <v>5725</v>
      </c>
      <c r="H21" s="75">
        <v>0</v>
      </c>
      <c r="I21" s="75">
        <f t="shared" si="8"/>
        <v>104392</v>
      </c>
      <c r="J21" s="95">
        <f t="shared" si="1"/>
        <v>94.80098440749384</v>
      </c>
      <c r="K21" s="75">
        <v>69538</v>
      </c>
      <c r="L21" s="95">
        <f t="shared" si="2"/>
        <v>63.14919585531753</v>
      </c>
      <c r="M21" s="75">
        <v>0</v>
      </c>
      <c r="N21" s="95">
        <f t="shared" si="3"/>
        <v>0</v>
      </c>
      <c r="O21" s="75">
        <v>34854</v>
      </c>
      <c r="P21" s="75">
        <v>16052</v>
      </c>
      <c r="Q21" s="95">
        <f t="shared" si="4"/>
        <v>31.651788552176324</v>
      </c>
      <c r="R21" s="75">
        <v>1284</v>
      </c>
      <c r="S21" s="68" t="s">
        <v>90</v>
      </c>
      <c r="T21" s="68"/>
      <c r="U21" s="68"/>
      <c r="V21" s="68"/>
      <c r="W21" s="68"/>
      <c r="X21" s="68"/>
      <c r="Y21" s="68"/>
      <c r="Z21" s="68" t="s">
        <v>90</v>
      </c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81607</v>
      </c>
      <c r="E22" s="75">
        <f t="shared" si="7"/>
        <v>1124</v>
      </c>
      <c r="F22" s="95">
        <f t="shared" si="0"/>
        <v>1.3773328268408347</v>
      </c>
      <c r="G22" s="75">
        <v>1124</v>
      </c>
      <c r="H22" s="75">
        <v>0</v>
      </c>
      <c r="I22" s="75">
        <f t="shared" si="8"/>
        <v>80483</v>
      </c>
      <c r="J22" s="95">
        <f t="shared" si="1"/>
        <v>98.62266717315916</v>
      </c>
      <c r="K22" s="75">
        <v>68339</v>
      </c>
      <c r="L22" s="95">
        <f t="shared" si="2"/>
        <v>83.7415907949073</v>
      </c>
      <c r="M22" s="75">
        <v>0</v>
      </c>
      <c r="N22" s="95">
        <f t="shared" si="3"/>
        <v>0</v>
      </c>
      <c r="O22" s="75">
        <v>12144</v>
      </c>
      <c r="P22" s="75">
        <v>4932</v>
      </c>
      <c r="Q22" s="95">
        <f t="shared" si="4"/>
        <v>14.881076378251864</v>
      </c>
      <c r="R22" s="75">
        <v>1354</v>
      </c>
      <c r="S22" s="68"/>
      <c r="T22" s="68"/>
      <c r="U22" s="68"/>
      <c r="V22" s="68" t="s">
        <v>90</v>
      </c>
      <c r="W22" s="68"/>
      <c r="X22" s="68"/>
      <c r="Y22" s="68"/>
      <c r="Z22" s="68" t="s">
        <v>90</v>
      </c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5">
        <f t="shared" si="6"/>
        <v>207628</v>
      </c>
      <c r="E23" s="75">
        <f t="shared" si="7"/>
        <v>10387</v>
      </c>
      <c r="F23" s="95">
        <f t="shared" si="0"/>
        <v>5.0026971314080955</v>
      </c>
      <c r="G23" s="75">
        <v>10387</v>
      </c>
      <c r="H23" s="75">
        <v>0</v>
      </c>
      <c r="I23" s="75">
        <f t="shared" si="8"/>
        <v>197241</v>
      </c>
      <c r="J23" s="95">
        <f t="shared" si="1"/>
        <v>94.9973028685919</v>
      </c>
      <c r="K23" s="75">
        <v>157209</v>
      </c>
      <c r="L23" s="95">
        <f t="shared" si="2"/>
        <v>75.7166663455796</v>
      </c>
      <c r="M23" s="75">
        <v>0</v>
      </c>
      <c r="N23" s="95">
        <f t="shared" si="3"/>
        <v>0</v>
      </c>
      <c r="O23" s="75">
        <v>40032</v>
      </c>
      <c r="P23" s="75">
        <v>16667</v>
      </c>
      <c r="Q23" s="95">
        <f t="shared" si="4"/>
        <v>19.28063652301231</v>
      </c>
      <c r="R23" s="75">
        <v>7625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5">
        <f t="shared" si="6"/>
        <v>158498</v>
      </c>
      <c r="E24" s="75">
        <f t="shared" si="7"/>
        <v>13335</v>
      </c>
      <c r="F24" s="95">
        <f t="shared" si="0"/>
        <v>8.413355373569383</v>
      </c>
      <c r="G24" s="75">
        <v>13335</v>
      </c>
      <c r="H24" s="75">
        <v>0</v>
      </c>
      <c r="I24" s="75">
        <f t="shared" si="8"/>
        <v>145163</v>
      </c>
      <c r="J24" s="95">
        <f t="shared" si="1"/>
        <v>91.58664462643061</v>
      </c>
      <c r="K24" s="75">
        <v>78657</v>
      </c>
      <c r="L24" s="95">
        <f t="shared" si="2"/>
        <v>49.62649370969981</v>
      </c>
      <c r="M24" s="75">
        <v>0</v>
      </c>
      <c r="N24" s="95">
        <f t="shared" si="3"/>
        <v>0</v>
      </c>
      <c r="O24" s="75">
        <v>66506</v>
      </c>
      <c r="P24" s="75">
        <v>23990</v>
      </c>
      <c r="Q24" s="95">
        <f t="shared" si="4"/>
        <v>41.96015091673081</v>
      </c>
      <c r="R24" s="75">
        <v>1355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5">
        <f t="shared" si="6"/>
        <v>66562</v>
      </c>
      <c r="E25" s="75">
        <f t="shared" si="7"/>
        <v>1000</v>
      </c>
      <c r="F25" s="95">
        <f t="shared" si="0"/>
        <v>1.5023587031639676</v>
      </c>
      <c r="G25" s="75">
        <v>1000</v>
      </c>
      <c r="H25" s="75">
        <v>0</v>
      </c>
      <c r="I25" s="75">
        <f t="shared" si="8"/>
        <v>65562</v>
      </c>
      <c r="J25" s="95">
        <f t="shared" si="1"/>
        <v>98.49764129683604</v>
      </c>
      <c r="K25" s="75">
        <v>34343</v>
      </c>
      <c r="L25" s="95">
        <f t="shared" si="2"/>
        <v>51.59550494276013</v>
      </c>
      <c r="M25" s="75">
        <v>0</v>
      </c>
      <c r="N25" s="95">
        <f t="shared" si="3"/>
        <v>0</v>
      </c>
      <c r="O25" s="75">
        <v>31219</v>
      </c>
      <c r="P25" s="75">
        <v>20436</v>
      </c>
      <c r="Q25" s="95">
        <f t="shared" si="4"/>
        <v>46.9021363540759</v>
      </c>
      <c r="R25" s="75">
        <v>803</v>
      </c>
      <c r="S25" s="68"/>
      <c r="T25" s="68"/>
      <c r="U25" s="68"/>
      <c r="V25" s="68" t="s">
        <v>90</v>
      </c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5">
        <f t="shared" si="6"/>
        <v>30086</v>
      </c>
      <c r="E26" s="75">
        <f t="shared" si="7"/>
        <v>2439</v>
      </c>
      <c r="F26" s="95">
        <f t="shared" si="0"/>
        <v>8.106760619557269</v>
      </c>
      <c r="G26" s="75">
        <v>2439</v>
      </c>
      <c r="H26" s="75">
        <v>0</v>
      </c>
      <c r="I26" s="75">
        <f t="shared" si="8"/>
        <v>27647</v>
      </c>
      <c r="J26" s="95">
        <f t="shared" si="1"/>
        <v>91.89323938044272</v>
      </c>
      <c r="K26" s="75">
        <v>18175</v>
      </c>
      <c r="L26" s="95">
        <f t="shared" si="2"/>
        <v>60.41015754836137</v>
      </c>
      <c r="M26" s="75">
        <v>0</v>
      </c>
      <c r="N26" s="95">
        <f t="shared" si="3"/>
        <v>0</v>
      </c>
      <c r="O26" s="75">
        <v>9472</v>
      </c>
      <c r="P26" s="75">
        <v>2965</v>
      </c>
      <c r="Q26" s="95">
        <f t="shared" si="4"/>
        <v>31.483081832081368</v>
      </c>
      <c r="R26" s="75">
        <v>361</v>
      </c>
      <c r="S26" s="68"/>
      <c r="T26" s="68"/>
      <c r="U26" s="68"/>
      <c r="V26" s="68" t="s">
        <v>90</v>
      </c>
      <c r="W26" s="68"/>
      <c r="X26" s="68"/>
      <c r="Y26" s="68"/>
      <c r="Z26" s="68" t="s">
        <v>90</v>
      </c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5">
        <f t="shared" si="6"/>
        <v>62719</v>
      </c>
      <c r="E27" s="75">
        <f t="shared" si="7"/>
        <v>412</v>
      </c>
      <c r="F27" s="95">
        <f t="shared" si="0"/>
        <v>0.6568982286069611</v>
      </c>
      <c r="G27" s="75">
        <v>412</v>
      </c>
      <c r="H27" s="75">
        <v>0</v>
      </c>
      <c r="I27" s="75">
        <f t="shared" si="8"/>
        <v>62307</v>
      </c>
      <c r="J27" s="95">
        <f t="shared" si="1"/>
        <v>99.34310177139304</v>
      </c>
      <c r="K27" s="75">
        <v>60874</v>
      </c>
      <c r="L27" s="95">
        <f t="shared" si="2"/>
        <v>97.05830768985476</v>
      </c>
      <c r="M27" s="75">
        <v>0</v>
      </c>
      <c r="N27" s="95">
        <f t="shared" si="3"/>
        <v>0</v>
      </c>
      <c r="O27" s="75">
        <v>1433</v>
      </c>
      <c r="P27" s="75">
        <v>316</v>
      </c>
      <c r="Q27" s="95">
        <f t="shared" si="4"/>
        <v>2.2847940815382897</v>
      </c>
      <c r="R27" s="75">
        <v>772</v>
      </c>
      <c r="S27" s="68"/>
      <c r="T27" s="68"/>
      <c r="U27" s="68"/>
      <c r="V27" s="68" t="s">
        <v>90</v>
      </c>
      <c r="W27" s="68"/>
      <c r="X27" s="68"/>
      <c r="Y27" s="68"/>
      <c r="Z27" s="68" t="s">
        <v>90</v>
      </c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5">
        <f t="shared" si="6"/>
        <v>44586</v>
      </c>
      <c r="E28" s="75">
        <f t="shared" si="7"/>
        <v>15007</v>
      </c>
      <c r="F28" s="95">
        <f t="shared" si="0"/>
        <v>33.658547526129276</v>
      </c>
      <c r="G28" s="75">
        <v>15007</v>
      </c>
      <c r="H28" s="75">
        <v>0</v>
      </c>
      <c r="I28" s="75">
        <f t="shared" si="8"/>
        <v>29579</v>
      </c>
      <c r="J28" s="95">
        <f t="shared" si="1"/>
        <v>66.34145247387072</v>
      </c>
      <c r="K28" s="75">
        <v>8350</v>
      </c>
      <c r="L28" s="95">
        <f t="shared" si="2"/>
        <v>18.727851792042348</v>
      </c>
      <c r="M28" s="75">
        <v>0</v>
      </c>
      <c r="N28" s="95">
        <f t="shared" si="3"/>
        <v>0</v>
      </c>
      <c r="O28" s="75">
        <v>21229</v>
      </c>
      <c r="P28" s="75">
        <v>17501</v>
      </c>
      <c r="Q28" s="95">
        <f t="shared" si="4"/>
        <v>47.61360068182838</v>
      </c>
      <c r="R28" s="75">
        <v>270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5">
        <f t="shared" si="6"/>
        <v>55865</v>
      </c>
      <c r="E29" s="75">
        <f t="shared" si="7"/>
        <v>7022</v>
      </c>
      <c r="F29" s="95">
        <f t="shared" si="0"/>
        <v>12.56958739819207</v>
      </c>
      <c r="G29" s="75">
        <v>7022</v>
      </c>
      <c r="H29" s="75">
        <v>0</v>
      </c>
      <c r="I29" s="75">
        <f t="shared" si="8"/>
        <v>48843</v>
      </c>
      <c r="J29" s="95">
        <f t="shared" si="1"/>
        <v>87.43041260180793</v>
      </c>
      <c r="K29" s="75">
        <v>24956</v>
      </c>
      <c r="L29" s="95">
        <f t="shared" si="2"/>
        <v>44.67197708762195</v>
      </c>
      <c r="M29" s="75">
        <v>0</v>
      </c>
      <c r="N29" s="95">
        <f t="shared" si="3"/>
        <v>0</v>
      </c>
      <c r="O29" s="75">
        <v>23887</v>
      </c>
      <c r="P29" s="75">
        <v>13901</v>
      </c>
      <c r="Q29" s="95">
        <f t="shared" si="4"/>
        <v>42.75843551418598</v>
      </c>
      <c r="R29" s="75">
        <v>197</v>
      </c>
      <c r="S29" s="68" t="s">
        <v>90</v>
      </c>
      <c r="T29" s="68"/>
      <c r="U29" s="68"/>
      <c r="V29" s="68"/>
      <c r="W29" s="68"/>
      <c r="X29" s="68" t="s">
        <v>90</v>
      </c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5">
        <f t="shared" si="6"/>
        <v>108918</v>
      </c>
      <c r="E30" s="75">
        <f t="shared" si="7"/>
        <v>5674</v>
      </c>
      <c r="F30" s="95">
        <f t="shared" si="0"/>
        <v>5.2094236030775445</v>
      </c>
      <c r="G30" s="75">
        <v>5674</v>
      </c>
      <c r="H30" s="75">
        <v>0</v>
      </c>
      <c r="I30" s="75">
        <f t="shared" si="8"/>
        <v>103244</v>
      </c>
      <c r="J30" s="95">
        <f t="shared" si="1"/>
        <v>94.79057639692246</v>
      </c>
      <c r="K30" s="75">
        <v>46885</v>
      </c>
      <c r="L30" s="95">
        <f t="shared" si="2"/>
        <v>43.046144806184465</v>
      </c>
      <c r="M30" s="75">
        <v>5839</v>
      </c>
      <c r="N30" s="95">
        <f t="shared" si="3"/>
        <v>5.3609137149047905</v>
      </c>
      <c r="O30" s="75">
        <v>50520</v>
      </c>
      <c r="P30" s="75">
        <v>36649</v>
      </c>
      <c r="Q30" s="95">
        <f t="shared" si="4"/>
        <v>46.3835178758332</v>
      </c>
      <c r="R30" s="75">
        <v>1818</v>
      </c>
      <c r="S30" s="68"/>
      <c r="T30" s="68"/>
      <c r="U30" s="68"/>
      <c r="V30" s="68" t="s">
        <v>90</v>
      </c>
      <c r="W30" s="68"/>
      <c r="X30" s="68"/>
      <c r="Y30" s="68"/>
      <c r="Z30" s="68" t="s">
        <v>90</v>
      </c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5">
        <f t="shared" si="6"/>
        <v>56105</v>
      </c>
      <c r="E31" s="75">
        <f t="shared" si="7"/>
        <v>6079</v>
      </c>
      <c r="F31" s="95">
        <f t="shared" si="0"/>
        <v>10.83504144015685</v>
      </c>
      <c r="G31" s="75">
        <v>6079</v>
      </c>
      <c r="H31" s="75">
        <v>0</v>
      </c>
      <c r="I31" s="75">
        <f t="shared" si="8"/>
        <v>50026</v>
      </c>
      <c r="J31" s="95">
        <f t="shared" si="1"/>
        <v>89.16495855984316</v>
      </c>
      <c r="K31" s="75">
        <v>12028</v>
      </c>
      <c r="L31" s="95">
        <f t="shared" si="2"/>
        <v>21.438374476428127</v>
      </c>
      <c r="M31" s="75">
        <v>0</v>
      </c>
      <c r="N31" s="95">
        <f t="shared" si="3"/>
        <v>0</v>
      </c>
      <c r="O31" s="75">
        <v>37998</v>
      </c>
      <c r="P31" s="75">
        <v>14988</v>
      </c>
      <c r="Q31" s="95">
        <f t="shared" si="4"/>
        <v>67.72658408341502</v>
      </c>
      <c r="R31" s="75">
        <v>1547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5">
        <f t="shared" si="6"/>
        <v>45906</v>
      </c>
      <c r="E32" s="75">
        <f t="shared" si="7"/>
        <v>10407</v>
      </c>
      <c r="F32" s="95">
        <f t="shared" si="0"/>
        <v>22.67023918442034</v>
      </c>
      <c r="G32" s="75">
        <v>10407</v>
      </c>
      <c r="H32" s="75">
        <v>0</v>
      </c>
      <c r="I32" s="75">
        <f t="shared" si="8"/>
        <v>35499</v>
      </c>
      <c r="J32" s="95">
        <f t="shared" si="1"/>
        <v>77.32976081557966</v>
      </c>
      <c r="K32" s="75">
        <v>9537</v>
      </c>
      <c r="L32" s="95">
        <f t="shared" si="2"/>
        <v>20.775062083387795</v>
      </c>
      <c r="M32" s="75">
        <v>0</v>
      </c>
      <c r="N32" s="95">
        <f t="shared" si="3"/>
        <v>0</v>
      </c>
      <c r="O32" s="75">
        <v>25962</v>
      </c>
      <c r="P32" s="75">
        <v>16610</v>
      </c>
      <c r="Q32" s="95">
        <f t="shared" si="4"/>
        <v>56.554698732191866</v>
      </c>
      <c r="R32" s="75">
        <v>790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5">
        <f t="shared" si="6"/>
        <v>43786</v>
      </c>
      <c r="E33" s="75">
        <f t="shared" si="7"/>
        <v>1231</v>
      </c>
      <c r="F33" s="95">
        <f t="shared" si="0"/>
        <v>2.8114009043986665</v>
      </c>
      <c r="G33" s="75">
        <v>1231</v>
      </c>
      <c r="H33" s="75">
        <v>0</v>
      </c>
      <c r="I33" s="75">
        <f t="shared" si="8"/>
        <v>42555</v>
      </c>
      <c r="J33" s="95">
        <f t="shared" si="1"/>
        <v>97.18859909560133</v>
      </c>
      <c r="K33" s="75">
        <v>24566</v>
      </c>
      <c r="L33" s="95">
        <f t="shared" si="2"/>
        <v>56.10469099712236</v>
      </c>
      <c r="M33" s="75">
        <v>0</v>
      </c>
      <c r="N33" s="95">
        <f t="shared" si="3"/>
        <v>0</v>
      </c>
      <c r="O33" s="75">
        <v>17989</v>
      </c>
      <c r="P33" s="75">
        <v>12751</v>
      </c>
      <c r="Q33" s="95">
        <f t="shared" si="4"/>
        <v>41.083908098478965</v>
      </c>
      <c r="R33" s="75">
        <v>1101</v>
      </c>
      <c r="S33" s="68"/>
      <c r="T33" s="68"/>
      <c r="U33" s="68"/>
      <c r="V33" s="68" t="s">
        <v>90</v>
      </c>
      <c r="W33" s="68"/>
      <c r="X33" s="68"/>
      <c r="Y33" s="68"/>
      <c r="Z33" s="68" t="s">
        <v>90</v>
      </c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5">
        <f t="shared" si="6"/>
        <v>46864</v>
      </c>
      <c r="E34" s="75">
        <f t="shared" si="7"/>
        <v>10434</v>
      </c>
      <c r="F34" s="95">
        <f t="shared" si="0"/>
        <v>22.264424718333903</v>
      </c>
      <c r="G34" s="75">
        <v>10434</v>
      </c>
      <c r="H34" s="75">
        <v>0</v>
      </c>
      <c r="I34" s="75">
        <f t="shared" si="8"/>
        <v>36430</v>
      </c>
      <c r="J34" s="95">
        <f t="shared" si="1"/>
        <v>77.7355752816661</v>
      </c>
      <c r="K34" s="75">
        <v>2637</v>
      </c>
      <c r="L34" s="95">
        <f t="shared" si="2"/>
        <v>5.6269204506657555</v>
      </c>
      <c r="M34" s="75">
        <v>0</v>
      </c>
      <c r="N34" s="95">
        <f t="shared" si="3"/>
        <v>0</v>
      </c>
      <c r="O34" s="75">
        <v>33793</v>
      </c>
      <c r="P34" s="75">
        <v>15632</v>
      </c>
      <c r="Q34" s="95">
        <f t="shared" si="4"/>
        <v>72.10865483100034</v>
      </c>
      <c r="R34" s="75">
        <v>266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5">
        <f t="shared" si="6"/>
        <v>92257</v>
      </c>
      <c r="E35" s="75">
        <f t="shared" si="7"/>
        <v>2023</v>
      </c>
      <c r="F35" s="95">
        <f t="shared" si="0"/>
        <v>2.1927875391569205</v>
      </c>
      <c r="G35" s="75">
        <v>2023</v>
      </c>
      <c r="H35" s="75">
        <v>0</v>
      </c>
      <c r="I35" s="75">
        <f t="shared" si="8"/>
        <v>90234</v>
      </c>
      <c r="J35" s="95">
        <f t="shared" si="1"/>
        <v>97.80721246084309</v>
      </c>
      <c r="K35" s="75">
        <v>33839</v>
      </c>
      <c r="L35" s="95">
        <f t="shared" si="2"/>
        <v>36.67905958355463</v>
      </c>
      <c r="M35" s="75">
        <v>0</v>
      </c>
      <c r="N35" s="95">
        <f t="shared" si="3"/>
        <v>0</v>
      </c>
      <c r="O35" s="75">
        <v>56395</v>
      </c>
      <c r="P35" s="75">
        <v>36260</v>
      </c>
      <c r="Q35" s="95">
        <f t="shared" si="4"/>
        <v>61.12815287728844</v>
      </c>
      <c r="R35" s="75">
        <v>2537</v>
      </c>
      <c r="S35" s="68" t="s">
        <v>90</v>
      </c>
      <c r="T35" s="68"/>
      <c r="U35" s="68"/>
      <c r="V35" s="68"/>
      <c r="W35" s="68" t="s">
        <v>90</v>
      </c>
      <c r="X35" s="68"/>
      <c r="Y35" s="68"/>
      <c r="Z35" s="68"/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5">
        <f t="shared" si="6"/>
        <v>38012</v>
      </c>
      <c r="E36" s="75">
        <f t="shared" si="7"/>
        <v>317</v>
      </c>
      <c r="F36" s="95">
        <f t="shared" si="0"/>
        <v>0.8339471745764495</v>
      </c>
      <c r="G36" s="75">
        <v>317</v>
      </c>
      <c r="H36" s="75">
        <v>0</v>
      </c>
      <c r="I36" s="75">
        <f t="shared" si="8"/>
        <v>37695</v>
      </c>
      <c r="J36" s="95">
        <f t="shared" si="1"/>
        <v>99.16605282542355</v>
      </c>
      <c r="K36" s="75">
        <v>7804</v>
      </c>
      <c r="L36" s="95">
        <f t="shared" si="2"/>
        <v>20.530358834052404</v>
      </c>
      <c r="M36" s="75">
        <v>0</v>
      </c>
      <c r="N36" s="95">
        <f t="shared" si="3"/>
        <v>0</v>
      </c>
      <c r="O36" s="75">
        <v>29891</v>
      </c>
      <c r="P36" s="75">
        <v>13736</v>
      </c>
      <c r="Q36" s="95">
        <f t="shared" si="4"/>
        <v>78.63569399137114</v>
      </c>
      <c r="R36" s="75">
        <v>845</v>
      </c>
      <c r="S36" s="68"/>
      <c r="T36" s="68"/>
      <c r="U36" s="68"/>
      <c r="V36" s="68" t="s">
        <v>90</v>
      </c>
      <c r="W36" s="68"/>
      <c r="X36" s="68"/>
      <c r="Y36" s="68"/>
      <c r="Z36" s="68" t="s">
        <v>90</v>
      </c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5">
        <f t="shared" si="6"/>
        <v>50743</v>
      </c>
      <c r="E37" s="75">
        <f t="shared" si="7"/>
        <v>5257</v>
      </c>
      <c r="F37" s="95">
        <f t="shared" si="0"/>
        <v>10.360049662022348</v>
      </c>
      <c r="G37" s="75">
        <v>5257</v>
      </c>
      <c r="H37" s="75">
        <v>0</v>
      </c>
      <c r="I37" s="75">
        <f t="shared" si="8"/>
        <v>45486</v>
      </c>
      <c r="J37" s="95">
        <f t="shared" si="1"/>
        <v>89.63995033797765</v>
      </c>
      <c r="K37" s="75">
        <v>0</v>
      </c>
      <c r="L37" s="95">
        <f t="shared" si="2"/>
        <v>0</v>
      </c>
      <c r="M37" s="75">
        <v>0</v>
      </c>
      <c r="N37" s="95">
        <f t="shared" si="3"/>
        <v>0</v>
      </c>
      <c r="O37" s="75">
        <v>45486</v>
      </c>
      <c r="P37" s="75">
        <v>19378</v>
      </c>
      <c r="Q37" s="95">
        <f t="shared" si="4"/>
        <v>89.63995033797765</v>
      </c>
      <c r="R37" s="75">
        <v>1933</v>
      </c>
      <c r="S37" s="68"/>
      <c r="T37" s="68"/>
      <c r="U37" s="68"/>
      <c r="V37" s="68" t="s">
        <v>90</v>
      </c>
      <c r="W37" s="68"/>
      <c r="X37" s="68"/>
      <c r="Y37" s="68"/>
      <c r="Z37" s="68" t="s">
        <v>90</v>
      </c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5">
        <f t="shared" si="6"/>
        <v>46005</v>
      </c>
      <c r="E38" s="75">
        <f t="shared" si="7"/>
        <v>7355</v>
      </c>
      <c r="F38" s="95">
        <f t="shared" si="0"/>
        <v>15.987392674709271</v>
      </c>
      <c r="G38" s="75">
        <v>7355</v>
      </c>
      <c r="H38" s="75">
        <v>0</v>
      </c>
      <c r="I38" s="75">
        <f t="shared" si="8"/>
        <v>38650</v>
      </c>
      <c r="J38" s="95">
        <f t="shared" si="1"/>
        <v>84.01260732529073</v>
      </c>
      <c r="K38" s="75">
        <v>24913</v>
      </c>
      <c r="L38" s="95">
        <f t="shared" si="2"/>
        <v>54.15280947723073</v>
      </c>
      <c r="M38" s="75">
        <v>1725</v>
      </c>
      <c r="N38" s="95">
        <f t="shared" si="3"/>
        <v>3.7495924356048254</v>
      </c>
      <c r="O38" s="75">
        <v>12012</v>
      </c>
      <c r="P38" s="75">
        <v>4064</v>
      </c>
      <c r="Q38" s="95">
        <f t="shared" si="4"/>
        <v>26.110205412455166</v>
      </c>
      <c r="R38" s="75">
        <v>367</v>
      </c>
      <c r="S38" s="68"/>
      <c r="T38" s="68"/>
      <c r="U38" s="68"/>
      <c r="V38" s="68" t="s">
        <v>90</v>
      </c>
      <c r="W38" s="68"/>
      <c r="X38" s="68"/>
      <c r="Y38" s="68"/>
      <c r="Z38" s="68" t="s">
        <v>90</v>
      </c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5">
        <f t="shared" si="6"/>
        <v>52671</v>
      </c>
      <c r="E39" s="75">
        <f t="shared" si="7"/>
        <v>4595</v>
      </c>
      <c r="F39" s="95">
        <f t="shared" si="0"/>
        <v>8.723965749653509</v>
      </c>
      <c r="G39" s="75">
        <v>4595</v>
      </c>
      <c r="H39" s="75">
        <v>0</v>
      </c>
      <c r="I39" s="75">
        <f t="shared" si="8"/>
        <v>48076</v>
      </c>
      <c r="J39" s="95">
        <f t="shared" si="1"/>
        <v>91.2760342503465</v>
      </c>
      <c r="K39" s="75">
        <v>14188</v>
      </c>
      <c r="L39" s="95">
        <f t="shared" si="2"/>
        <v>26.937024168897494</v>
      </c>
      <c r="M39" s="75">
        <v>2227</v>
      </c>
      <c r="N39" s="95">
        <f t="shared" si="3"/>
        <v>4.228133128286913</v>
      </c>
      <c r="O39" s="75">
        <v>31661</v>
      </c>
      <c r="P39" s="75">
        <v>12786</v>
      </c>
      <c r="Q39" s="95">
        <f t="shared" si="4"/>
        <v>60.110876953162084</v>
      </c>
      <c r="R39" s="75">
        <v>1159</v>
      </c>
      <c r="S39" s="68" t="s">
        <v>90</v>
      </c>
      <c r="T39" s="68"/>
      <c r="U39" s="68"/>
      <c r="V39" s="68"/>
      <c r="W39" s="68" t="s">
        <v>90</v>
      </c>
      <c r="X39" s="68"/>
      <c r="Y39" s="68"/>
      <c r="Z39" s="68"/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5">
        <f t="shared" si="6"/>
        <v>34444</v>
      </c>
      <c r="E40" s="75">
        <f t="shared" si="7"/>
        <v>5049</v>
      </c>
      <c r="F40" s="95">
        <f t="shared" si="0"/>
        <v>14.658576239693415</v>
      </c>
      <c r="G40" s="75">
        <v>5049</v>
      </c>
      <c r="H40" s="75">
        <v>0</v>
      </c>
      <c r="I40" s="75">
        <f t="shared" si="8"/>
        <v>29395</v>
      </c>
      <c r="J40" s="95">
        <f t="shared" si="1"/>
        <v>85.34142376030658</v>
      </c>
      <c r="K40" s="75">
        <v>5105</v>
      </c>
      <c r="L40" s="95">
        <f t="shared" si="2"/>
        <v>14.82115898269655</v>
      </c>
      <c r="M40" s="75">
        <v>0</v>
      </c>
      <c r="N40" s="95">
        <f t="shared" si="3"/>
        <v>0</v>
      </c>
      <c r="O40" s="75">
        <v>24290</v>
      </c>
      <c r="P40" s="75">
        <v>11415</v>
      </c>
      <c r="Q40" s="95">
        <f t="shared" si="4"/>
        <v>70.52026477761004</v>
      </c>
      <c r="R40" s="75">
        <v>425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5">
        <f t="shared" si="6"/>
        <v>17969</v>
      </c>
      <c r="E41" s="75">
        <f t="shared" si="7"/>
        <v>3304</v>
      </c>
      <c r="F41" s="95">
        <f t="shared" si="0"/>
        <v>18.387222438644333</v>
      </c>
      <c r="G41" s="75">
        <v>3304</v>
      </c>
      <c r="H41" s="75">
        <v>0</v>
      </c>
      <c r="I41" s="75">
        <f t="shared" si="8"/>
        <v>14665</v>
      </c>
      <c r="J41" s="95">
        <f t="shared" si="1"/>
        <v>81.61277756135567</v>
      </c>
      <c r="K41" s="75">
        <v>4091</v>
      </c>
      <c r="L41" s="95">
        <f t="shared" si="2"/>
        <v>22.766987589737884</v>
      </c>
      <c r="M41" s="75">
        <v>1992</v>
      </c>
      <c r="N41" s="95">
        <f t="shared" si="3"/>
        <v>11.085758806833992</v>
      </c>
      <c r="O41" s="75">
        <v>8582</v>
      </c>
      <c r="P41" s="75">
        <v>3219</v>
      </c>
      <c r="Q41" s="95">
        <f t="shared" si="4"/>
        <v>47.7600311647838</v>
      </c>
      <c r="R41" s="75">
        <v>779</v>
      </c>
      <c r="S41" s="68" t="s">
        <v>90</v>
      </c>
      <c r="T41" s="68"/>
      <c r="U41" s="68"/>
      <c r="V41" s="68"/>
      <c r="W41" s="68" t="s">
        <v>90</v>
      </c>
      <c r="X41" s="68"/>
      <c r="Y41" s="68"/>
      <c r="Z41" s="68"/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5">
        <f t="shared" si="6"/>
        <v>22008</v>
      </c>
      <c r="E42" s="75">
        <f t="shared" si="7"/>
        <v>4293</v>
      </c>
      <c r="F42" s="95">
        <f t="shared" si="0"/>
        <v>19.506543075245368</v>
      </c>
      <c r="G42" s="75">
        <v>4293</v>
      </c>
      <c r="H42" s="75">
        <v>0</v>
      </c>
      <c r="I42" s="75">
        <f t="shared" si="8"/>
        <v>17715</v>
      </c>
      <c r="J42" s="95">
        <f t="shared" si="1"/>
        <v>80.49345692475464</v>
      </c>
      <c r="K42" s="75">
        <v>9759</v>
      </c>
      <c r="L42" s="95">
        <f t="shared" si="2"/>
        <v>44.342966194111234</v>
      </c>
      <c r="M42" s="75">
        <v>243</v>
      </c>
      <c r="N42" s="95">
        <f t="shared" si="3"/>
        <v>1.104143947655398</v>
      </c>
      <c r="O42" s="75">
        <v>7713</v>
      </c>
      <c r="P42" s="75">
        <v>3949</v>
      </c>
      <c r="Q42" s="95">
        <f t="shared" si="4"/>
        <v>35.046346782988</v>
      </c>
      <c r="R42" s="75">
        <v>85</v>
      </c>
      <c r="S42" s="68"/>
      <c r="T42" s="68"/>
      <c r="U42" s="68"/>
      <c r="V42" s="68" t="s">
        <v>90</v>
      </c>
      <c r="W42" s="68"/>
      <c r="X42" s="68"/>
      <c r="Y42" s="68"/>
      <c r="Z42" s="68" t="s">
        <v>90</v>
      </c>
    </row>
    <row r="43" spans="1:26" s="59" customFormat="1" ht="12" customHeight="1">
      <c r="A43" s="60" t="s">
        <v>85</v>
      </c>
      <c r="B43" s="61" t="s">
        <v>159</v>
      </c>
      <c r="C43" s="60" t="s">
        <v>160</v>
      </c>
      <c r="D43" s="75">
        <f t="shared" si="6"/>
        <v>38128</v>
      </c>
      <c r="E43" s="75">
        <f t="shared" si="7"/>
        <v>4651</v>
      </c>
      <c r="F43" s="95">
        <f t="shared" si="0"/>
        <v>12.198384389425094</v>
      </c>
      <c r="G43" s="75">
        <v>4651</v>
      </c>
      <c r="H43" s="75">
        <v>0</v>
      </c>
      <c r="I43" s="75">
        <f t="shared" si="8"/>
        <v>33477</v>
      </c>
      <c r="J43" s="95">
        <f t="shared" si="1"/>
        <v>87.8016156105749</v>
      </c>
      <c r="K43" s="75">
        <v>31590</v>
      </c>
      <c r="L43" s="95">
        <f t="shared" si="2"/>
        <v>82.85249685270666</v>
      </c>
      <c r="M43" s="75">
        <v>0</v>
      </c>
      <c r="N43" s="95">
        <f t="shared" si="3"/>
        <v>0</v>
      </c>
      <c r="O43" s="75">
        <v>1887</v>
      </c>
      <c r="P43" s="75">
        <v>1869</v>
      </c>
      <c r="Q43" s="95">
        <f t="shared" si="4"/>
        <v>4.949118757868233</v>
      </c>
      <c r="R43" s="75">
        <v>266</v>
      </c>
      <c r="S43" s="68" t="s">
        <v>90</v>
      </c>
      <c r="T43" s="68"/>
      <c r="U43" s="68"/>
      <c r="V43" s="68"/>
      <c r="W43" s="68" t="s">
        <v>90</v>
      </c>
      <c r="X43" s="68"/>
      <c r="Y43" s="68"/>
      <c r="Z43" s="68"/>
    </row>
    <row r="44" spans="1:26" s="59" customFormat="1" ht="12" customHeight="1">
      <c r="A44" s="60" t="s">
        <v>85</v>
      </c>
      <c r="B44" s="61" t="s">
        <v>161</v>
      </c>
      <c r="C44" s="60" t="s">
        <v>162</v>
      </c>
      <c r="D44" s="75">
        <f t="shared" si="6"/>
        <v>20349</v>
      </c>
      <c r="E44" s="75">
        <f t="shared" si="7"/>
        <v>6353</v>
      </c>
      <c r="F44" s="95">
        <f t="shared" si="0"/>
        <v>31.220207381198094</v>
      </c>
      <c r="G44" s="75">
        <v>5933</v>
      </c>
      <c r="H44" s="75">
        <v>420</v>
      </c>
      <c r="I44" s="75">
        <f t="shared" si="8"/>
        <v>13996</v>
      </c>
      <c r="J44" s="95">
        <f t="shared" si="1"/>
        <v>68.7797926188019</v>
      </c>
      <c r="K44" s="75">
        <v>0</v>
      </c>
      <c r="L44" s="95">
        <f t="shared" si="2"/>
        <v>0</v>
      </c>
      <c r="M44" s="75">
        <v>0</v>
      </c>
      <c r="N44" s="95">
        <f t="shared" si="3"/>
        <v>0</v>
      </c>
      <c r="O44" s="75">
        <v>13996</v>
      </c>
      <c r="P44" s="75">
        <v>6353</v>
      </c>
      <c r="Q44" s="95">
        <f t="shared" si="4"/>
        <v>68.7797926188019</v>
      </c>
      <c r="R44" s="75">
        <v>88</v>
      </c>
      <c r="S44" s="68" t="s">
        <v>90</v>
      </c>
      <c r="T44" s="68"/>
      <c r="U44" s="68"/>
      <c r="V44" s="68"/>
      <c r="W44" s="68" t="s">
        <v>90</v>
      </c>
      <c r="X44" s="68"/>
      <c r="Y44" s="68"/>
      <c r="Z44" s="68"/>
    </row>
    <row r="45" spans="1:26" s="59" customFormat="1" ht="12" customHeight="1">
      <c r="A45" s="60" t="s">
        <v>85</v>
      </c>
      <c r="B45" s="61" t="s">
        <v>163</v>
      </c>
      <c r="C45" s="60" t="s">
        <v>164</v>
      </c>
      <c r="D45" s="75">
        <f t="shared" si="6"/>
        <v>17611</v>
      </c>
      <c r="E45" s="75">
        <f t="shared" si="7"/>
        <v>390</v>
      </c>
      <c r="F45" s="95">
        <f t="shared" si="0"/>
        <v>2.2145250127761056</v>
      </c>
      <c r="G45" s="75">
        <v>390</v>
      </c>
      <c r="H45" s="75">
        <v>0</v>
      </c>
      <c r="I45" s="75">
        <f t="shared" si="8"/>
        <v>17221</v>
      </c>
      <c r="J45" s="95">
        <f t="shared" si="1"/>
        <v>97.78547498722389</v>
      </c>
      <c r="K45" s="75">
        <v>3645</v>
      </c>
      <c r="L45" s="95">
        <f t="shared" si="2"/>
        <v>20.697291465561296</v>
      </c>
      <c r="M45" s="75">
        <v>0</v>
      </c>
      <c r="N45" s="95">
        <f t="shared" si="3"/>
        <v>0</v>
      </c>
      <c r="O45" s="75">
        <v>13576</v>
      </c>
      <c r="P45" s="75">
        <v>6261</v>
      </c>
      <c r="Q45" s="95">
        <f t="shared" si="4"/>
        <v>77.0881835216626</v>
      </c>
      <c r="R45" s="75">
        <v>304</v>
      </c>
      <c r="S45" s="68" t="s">
        <v>90</v>
      </c>
      <c r="T45" s="68"/>
      <c r="U45" s="68"/>
      <c r="V45" s="68"/>
      <c r="W45" s="68" t="s">
        <v>90</v>
      </c>
      <c r="X45" s="68"/>
      <c r="Y45" s="68"/>
      <c r="Z45" s="68"/>
    </row>
    <row r="46" spans="1:26" s="59" customFormat="1" ht="12" customHeight="1">
      <c r="A46" s="60" t="s">
        <v>85</v>
      </c>
      <c r="B46" s="61" t="s">
        <v>165</v>
      </c>
      <c r="C46" s="60" t="s">
        <v>166</v>
      </c>
      <c r="D46" s="75">
        <f t="shared" si="6"/>
        <v>46857</v>
      </c>
      <c r="E46" s="75">
        <f t="shared" si="7"/>
        <v>5563</v>
      </c>
      <c r="F46" s="95">
        <f t="shared" si="0"/>
        <v>11.872292293574066</v>
      </c>
      <c r="G46" s="75">
        <v>5563</v>
      </c>
      <c r="H46" s="75">
        <v>0</v>
      </c>
      <c r="I46" s="75">
        <f t="shared" si="8"/>
        <v>41294</v>
      </c>
      <c r="J46" s="95">
        <f t="shared" si="1"/>
        <v>88.12770770642594</v>
      </c>
      <c r="K46" s="75">
        <v>28770</v>
      </c>
      <c r="L46" s="95">
        <f t="shared" si="2"/>
        <v>61.399577437736085</v>
      </c>
      <c r="M46" s="75">
        <v>0</v>
      </c>
      <c r="N46" s="95">
        <f t="shared" si="3"/>
        <v>0</v>
      </c>
      <c r="O46" s="75">
        <v>12524</v>
      </c>
      <c r="P46" s="75">
        <v>7918</v>
      </c>
      <c r="Q46" s="95">
        <f t="shared" si="4"/>
        <v>26.728130268689842</v>
      </c>
      <c r="R46" s="75">
        <v>737</v>
      </c>
      <c r="S46" s="68"/>
      <c r="T46" s="68"/>
      <c r="U46" s="68"/>
      <c r="V46" s="68" t="s">
        <v>90</v>
      </c>
      <c r="W46" s="68"/>
      <c r="X46" s="68"/>
      <c r="Y46" s="68"/>
      <c r="Z46" s="68" t="s">
        <v>90</v>
      </c>
    </row>
    <row r="47" spans="1:26" s="59" customFormat="1" ht="12" customHeight="1">
      <c r="A47" s="60" t="s">
        <v>85</v>
      </c>
      <c r="B47" s="61" t="s">
        <v>167</v>
      </c>
      <c r="C47" s="60" t="s">
        <v>168</v>
      </c>
      <c r="D47" s="75">
        <f t="shared" si="6"/>
        <v>10317</v>
      </c>
      <c r="E47" s="75">
        <f t="shared" si="7"/>
        <v>2792</v>
      </c>
      <c r="F47" s="95">
        <f t="shared" si="0"/>
        <v>27.06213046428225</v>
      </c>
      <c r="G47" s="75">
        <v>2792</v>
      </c>
      <c r="H47" s="75">
        <v>0</v>
      </c>
      <c r="I47" s="75">
        <f t="shared" si="8"/>
        <v>7525</v>
      </c>
      <c r="J47" s="95">
        <f t="shared" si="1"/>
        <v>72.93786953571775</v>
      </c>
      <c r="K47" s="75">
        <v>1877</v>
      </c>
      <c r="L47" s="95">
        <f t="shared" si="2"/>
        <v>18.193273238344478</v>
      </c>
      <c r="M47" s="75">
        <v>0</v>
      </c>
      <c r="N47" s="95">
        <f t="shared" si="3"/>
        <v>0</v>
      </c>
      <c r="O47" s="75">
        <v>5648</v>
      </c>
      <c r="P47" s="75">
        <v>2771</v>
      </c>
      <c r="Q47" s="95">
        <f t="shared" si="4"/>
        <v>54.74459629737327</v>
      </c>
      <c r="R47" s="75">
        <v>91</v>
      </c>
      <c r="S47" s="68"/>
      <c r="T47" s="68"/>
      <c r="U47" s="68"/>
      <c r="V47" s="68" t="s">
        <v>90</v>
      </c>
      <c r="W47" s="68"/>
      <c r="X47" s="68"/>
      <c r="Y47" s="68"/>
      <c r="Z47" s="68" t="s">
        <v>90</v>
      </c>
    </row>
    <row r="48" spans="1:26" s="59" customFormat="1" ht="12" customHeight="1">
      <c r="A48" s="60" t="s">
        <v>85</v>
      </c>
      <c r="B48" s="61" t="s">
        <v>169</v>
      </c>
      <c r="C48" s="60" t="s">
        <v>170</v>
      </c>
      <c r="D48" s="75">
        <f t="shared" si="6"/>
        <v>22811</v>
      </c>
      <c r="E48" s="75">
        <f t="shared" si="7"/>
        <v>1306</v>
      </c>
      <c r="F48" s="95">
        <f t="shared" si="0"/>
        <v>5.725307965455262</v>
      </c>
      <c r="G48" s="75">
        <v>1306</v>
      </c>
      <c r="H48" s="75">
        <v>0</v>
      </c>
      <c r="I48" s="75">
        <f t="shared" si="8"/>
        <v>21505</v>
      </c>
      <c r="J48" s="95">
        <f t="shared" si="1"/>
        <v>94.27469203454474</v>
      </c>
      <c r="K48" s="75">
        <v>1006</v>
      </c>
      <c r="L48" s="95">
        <f t="shared" si="2"/>
        <v>4.410152996361404</v>
      </c>
      <c r="M48" s="75">
        <v>0</v>
      </c>
      <c r="N48" s="95">
        <f t="shared" si="3"/>
        <v>0</v>
      </c>
      <c r="O48" s="75">
        <v>20499</v>
      </c>
      <c r="P48" s="75">
        <v>10562</v>
      </c>
      <c r="Q48" s="95">
        <f t="shared" si="4"/>
        <v>89.86453903818334</v>
      </c>
      <c r="R48" s="75">
        <v>920</v>
      </c>
      <c r="S48" s="68"/>
      <c r="T48" s="68"/>
      <c r="U48" s="68"/>
      <c r="V48" s="68" t="s">
        <v>90</v>
      </c>
      <c r="W48" s="68"/>
      <c r="X48" s="68"/>
      <c r="Y48" s="68"/>
      <c r="Z48" s="68" t="s">
        <v>90</v>
      </c>
    </row>
    <row r="49" spans="1:26" s="59" customFormat="1" ht="12" customHeight="1">
      <c r="A49" s="60" t="s">
        <v>85</v>
      </c>
      <c r="B49" s="61" t="s">
        <v>171</v>
      </c>
      <c r="C49" s="60" t="s">
        <v>172</v>
      </c>
      <c r="D49" s="75">
        <f t="shared" si="6"/>
        <v>9430</v>
      </c>
      <c r="E49" s="75">
        <f t="shared" si="7"/>
        <v>399</v>
      </c>
      <c r="F49" s="95">
        <f t="shared" si="0"/>
        <v>4.231177094379639</v>
      </c>
      <c r="G49" s="75">
        <v>399</v>
      </c>
      <c r="H49" s="75">
        <v>0</v>
      </c>
      <c r="I49" s="75">
        <f t="shared" si="8"/>
        <v>9031</v>
      </c>
      <c r="J49" s="95">
        <f t="shared" si="1"/>
        <v>95.76882290562037</v>
      </c>
      <c r="K49" s="75">
        <v>4962</v>
      </c>
      <c r="L49" s="95">
        <f t="shared" si="2"/>
        <v>52.61930010604454</v>
      </c>
      <c r="M49" s="75">
        <v>0</v>
      </c>
      <c r="N49" s="95">
        <f t="shared" si="3"/>
        <v>0</v>
      </c>
      <c r="O49" s="75">
        <v>4069</v>
      </c>
      <c r="P49" s="75">
        <v>2735</v>
      </c>
      <c r="Q49" s="95">
        <f t="shared" si="4"/>
        <v>43.14952279957582</v>
      </c>
      <c r="R49" s="75">
        <v>97</v>
      </c>
      <c r="S49" s="68"/>
      <c r="T49" s="68"/>
      <c r="U49" s="68"/>
      <c r="V49" s="68" t="s">
        <v>90</v>
      </c>
      <c r="W49" s="68"/>
      <c r="X49" s="68"/>
      <c r="Y49" s="68"/>
      <c r="Z49" s="68" t="s">
        <v>90</v>
      </c>
    </row>
    <row r="50" spans="1:26" s="59" customFormat="1" ht="12" customHeight="1">
      <c r="A50" s="60" t="s">
        <v>85</v>
      </c>
      <c r="B50" s="61" t="s">
        <v>173</v>
      </c>
      <c r="C50" s="60" t="s">
        <v>174</v>
      </c>
      <c r="D50" s="75">
        <f t="shared" si="6"/>
        <v>25831</v>
      </c>
      <c r="E50" s="75">
        <f t="shared" si="7"/>
        <v>6191</v>
      </c>
      <c r="F50" s="95">
        <f t="shared" si="0"/>
        <v>23.967326081065387</v>
      </c>
      <c r="G50" s="75">
        <v>6191</v>
      </c>
      <c r="H50" s="75">
        <v>0</v>
      </c>
      <c r="I50" s="75">
        <f t="shared" si="8"/>
        <v>19640</v>
      </c>
      <c r="J50" s="95">
        <f t="shared" si="1"/>
        <v>76.0326739189346</v>
      </c>
      <c r="K50" s="75">
        <v>8657</v>
      </c>
      <c r="L50" s="95">
        <f t="shared" si="2"/>
        <v>33.513994812434674</v>
      </c>
      <c r="M50" s="75">
        <v>0</v>
      </c>
      <c r="N50" s="95">
        <f t="shared" si="3"/>
        <v>0</v>
      </c>
      <c r="O50" s="75">
        <v>10983</v>
      </c>
      <c r="P50" s="75">
        <v>2459</v>
      </c>
      <c r="Q50" s="95">
        <f t="shared" si="4"/>
        <v>42.51867910649994</v>
      </c>
      <c r="R50" s="75">
        <v>671</v>
      </c>
      <c r="S50" s="68" t="s">
        <v>90</v>
      </c>
      <c r="T50" s="68"/>
      <c r="U50" s="68"/>
      <c r="V50" s="68"/>
      <c r="W50" s="68" t="s">
        <v>90</v>
      </c>
      <c r="X50" s="68"/>
      <c r="Y50" s="68"/>
      <c r="Z50" s="68"/>
    </row>
    <row r="51" spans="1:26" s="59" customFormat="1" ht="12" customHeight="1">
      <c r="A51" s="60" t="s">
        <v>85</v>
      </c>
      <c r="B51" s="61" t="s">
        <v>175</v>
      </c>
      <c r="C51" s="60" t="s">
        <v>176</v>
      </c>
      <c r="D51" s="75">
        <f t="shared" si="6"/>
        <v>17679</v>
      </c>
      <c r="E51" s="75">
        <f t="shared" si="7"/>
        <v>843</v>
      </c>
      <c r="F51" s="95">
        <f t="shared" si="0"/>
        <v>4.768369251654506</v>
      </c>
      <c r="G51" s="75">
        <v>843</v>
      </c>
      <c r="H51" s="75">
        <v>0</v>
      </c>
      <c r="I51" s="75">
        <f t="shared" si="8"/>
        <v>16836</v>
      </c>
      <c r="J51" s="95">
        <f t="shared" si="1"/>
        <v>95.2316307483455</v>
      </c>
      <c r="K51" s="75">
        <v>14319</v>
      </c>
      <c r="L51" s="95">
        <f t="shared" si="2"/>
        <v>80.99440013575429</v>
      </c>
      <c r="M51" s="75">
        <v>0</v>
      </c>
      <c r="N51" s="95">
        <f t="shared" si="3"/>
        <v>0</v>
      </c>
      <c r="O51" s="75">
        <v>2517</v>
      </c>
      <c r="P51" s="75">
        <v>1109</v>
      </c>
      <c r="Q51" s="95">
        <f t="shared" si="4"/>
        <v>14.237230612591208</v>
      </c>
      <c r="R51" s="75">
        <v>143</v>
      </c>
      <c r="S51" s="68" t="s">
        <v>90</v>
      </c>
      <c r="T51" s="68"/>
      <c r="U51" s="68"/>
      <c r="V51" s="68"/>
      <c r="W51" s="68" t="s">
        <v>90</v>
      </c>
      <c r="X51" s="68"/>
      <c r="Y51" s="68"/>
      <c r="Z51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177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178</v>
      </c>
      <c r="B2" s="144" t="s">
        <v>179</v>
      </c>
      <c r="C2" s="144" t="s">
        <v>180</v>
      </c>
      <c r="D2" s="121" t="s">
        <v>181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182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183</v>
      </c>
      <c r="AG2" s="151"/>
      <c r="AH2" s="151"/>
      <c r="AI2" s="152"/>
      <c r="AJ2" s="150" t="s">
        <v>184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185</v>
      </c>
      <c r="AU2" s="144"/>
      <c r="AV2" s="144"/>
      <c r="AW2" s="144"/>
      <c r="AX2" s="144"/>
      <c r="AY2" s="144"/>
      <c r="AZ2" s="150" t="s">
        <v>186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187</v>
      </c>
      <c r="E3" s="153" t="s">
        <v>188</v>
      </c>
      <c r="F3" s="151"/>
      <c r="G3" s="152"/>
      <c r="H3" s="156" t="s">
        <v>189</v>
      </c>
      <c r="I3" s="157"/>
      <c r="J3" s="158"/>
      <c r="K3" s="153" t="s">
        <v>190</v>
      </c>
      <c r="L3" s="157"/>
      <c r="M3" s="158"/>
      <c r="N3" s="88" t="s">
        <v>187</v>
      </c>
      <c r="O3" s="153" t="s">
        <v>191</v>
      </c>
      <c r="P3" s="154"/>
      <c r="Q3" s="154"/>
      <c r="R3" s="154"/>
      <c r="S3" s="154"/>
      <c r="T3" s="154"/>
      <c r="U3" s="155"/>
      <c r="V3" s="153" t="s">
        <v>192</v>
      </c>
      <c r="W3" s="154"/>
      <c r="X3" s="154"/>
      <c r="Y3" s="154"/>
      <c r="Z3" s="154"/>
      <c r="AA3" s="154"/>
      <c r="AB3" s="155"/>
      <c r="AC3" s="122" t="s">
        <v>193</v>
      </c>
      <c r="AD3" s="86"/>
      <c r="AE3" s="87"/>
      <c r="AF3" s="147" t="s">
        <v>187</v>
      </c>
      <c r="AG3" s="144" t="s">
        <v>195</v>
      </c>
      <c r="AH3" s="144" t="s">
        <v>197</v>
      </c>
      <c r="AI3" s="144" t="s">
        <v>198</v>
      </c>
      <c r="AJ3" s="145" t="s">
        <v>187</v>
      </c>
      <c r="AK3" s="144" t="s">
        <v>200</v>
      </c>
      <c r="AL3" s="144" t="s">
        <v>201</v>
      </c>
      <c r="AM3" s="144" t="s">
        <v>202</v>
      </c>
      <c r="AN3" s="144" t="s">
        <v>197</v>
      </c>
      <c r="AO3" s="144" t="s">
        <v>198</v>
      </c>
      <c r="AP3" s="144" t="s">
        <v>203</v>
      </c>
      <c r="AQ3" s="144" t="s">
        <v>204</v>
      </c>
      <c r="AR3" s="144" t="s">
        <v>205</v>
      </c>
      <c r="AS3" s="144" t="s">
        <v>206</v>
      </c>
      <c r="AT3" s="147" t="s">
        <v>187</v>
      </c>
      <c r="AU3" s="144" t="s">
        <v>200</v>
      </c>
      <c r="AV3" s="144" t="s">
        <v>201</v>
      </c>
      <c r="AW3" s="144" t="s">
        <v>202</v>
      </c>
      <c r="AX3" s="144" t="s">
        <v>197</v>
      </c>
      <c r="AY3" s="144" t="s">
        <v>198</v>
      </c>
      <c r="AZ3" s="147" t="s">
        <v>187</v>
      </c>
      <c r="BA3" s="144" t="s">
        <v>195</v>
      </c>
      <c r="BB3" s="144" t="s">
        <v>197</v>
      </c>
      <c r="BC3" s="144" t="s">
        <v>198</v>
      </c>
    </row>
    <row r="4" spans="1:55" s="51" customFormat="1" ht="26.25" customHeight="1">
      <c r="A4" s="145"/>
      <c r="B4" s="145"/>
      <c r="C4" s="145"/>
      <c r="D4" s="88"/>
      <c r="E4" s="88" t="s">
        <v>187</v>
      </c>
      <c r="F4" s="70" t="s">
        <v>207</v>
      </c>
      <c r="G4" s="70" t="s">
        <v>208</v>
      </c>
      <c r="H4" s="88" t="s">
        <v>187</v>
      </c>
      <c r="I4" s="70" t="s">
        <v>207</v>
      </c>
      <c r="J4" s="70" t="s">
        <v>208</v>
      </c>
      <c r="K4" s="88" t="s">
        <v>187</v>
      </c>
      <c r="L4" s="70" t="s">
        <v>207</v>
      </c>
      <c r="M4" s="70" t="s">
        <v>208</v>
      </c>
      <c r="N4" s="88"/>
      <c r="O4" s="88" t="s">
        <v>187</v>
      </c>
      <c r="P4" s="70" t="s">
        <v>195</v>
      </c>
      <c r="Q4" s="70" t="s">
        <v>197</v>
      </c>
      <c r="R4" s="70" t="s">
        <v>198</v>
      </c>
      <c r="S4" s="70" t="s">
        <v>210</v>
      </c>
      <c r="T4" s="70" t="s">
        <v>212</v>
      </c>
      <c r="U4" s="70" t="s">
        <v>214</v>
      </c>
      <c r="V4" s="88" t="s">
        <v>187</v>
      </c>
      <c r="W4" s="70" t="s">
        <v>195</v>
      </c>
      <c r="X4" s="70" t="s">
        <v>197</v>
      </c>
      <c r="Y4" s="70" t="s">
        <v>198</v>
      </c>
      <c r="Z4" s="70" t="s">
        <v>210</v>
      </c>
      <c r="AA4" s="70" t="s">
        <v>212</v>
      </c>
      <c r="AB4" s="70" t="s">
        <v>214</v>
      </c>
      <c r="AC4" s="88" t="s">
        <v>187</v>
      </c>
      <c r="AD4" s="70" t="s">
        <v>207</v>
      </c>
      <c r="AE4" s="70" t="s">
        <v>208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215</v>
      </c>
      <c r="E6" s="93" t="s">
        <v>215</v>
      </c>
      <c r="F6" s="93" t="s">
        <v>215</v>
      </c>
      <c r="G6" s="93" t="s">
        <v>215</v>
      </c>
      <c r="H6" s="93" t="s">
        <v>215</v>
      </c>
      <c r="I6" s="93" t="s">
        <v>215</v>
      </c>
      <c r="J6" s="93" t="s">
        <v>215</v>
      </c>
      <c r="K6" s="93" t="s">
        <v>215</v>
      </c>
      <c r="L6" s="93" t="s">
        <v>215</v>
      </c>
      <c r="M6" s="93" t="s">
        <v>215</v>
      </c>
      <c r="N6" s="93" t="s">
        <v>215</v>
      </c>
      <c r="O6" s="93" t="s">
        <v>215</v>
      </c>
      <c r="P6" s="93" t="s">
        <v>215</v>
      </c>
      <c r="Q6" s="93" t="s">
        <v>215</v>
      </c>
      <c r="R6" s="93" t="s">
        <v>215</v>
      </c>
      <c r="S6" s="93" t="s">
        <v>215</v>
      </c>
      <c r="T6" s="93" t="s">
        <v>215</v>
      </c>
      <c r="U6" s="93" t="s">
        <v>215</v>
      </c>
      <c r="V6" s="93" t="s">
        <v>215</v>
      </c>
      <c r="W6" s="93" t="s">
        <v>215</v>
      </c>
      <c r="X6" s="93" t="s">
        <v>215</v>
      </c>
      <c r="Y6" s="93" t="s">
        <v>215</v>
      </c>
      <c r="Z6" s="93" t="s">
        <v>215</v>
      </c>
      <c r="AA6" s="93" t="s">
        <v>215</v>
      </c>
      <c r="AB6" s="93" t="s">
        <v>215</v>
      </c>
      <c r="AC6" s="93" t="s">
        <v>215</v>
      </c>
      <c r="AD6" s="93" t="s">
        <v>215</v>
      </c>
      <c r="AE6" s="93" t="s">
        <v>215</v>
      </c>
      <c r="AF6" s="94" t="s">
        <v>216</v>
      </c>
      <c r="AG6" s="94" t="s">
        <v>216</v>
      </c>
      <c r="AH6" s="94" t="s">
        <v>216</v>
      </c>
      <c r="AI6" s="94" t="s">
        <v>216</v>
      </c>
      <c r="AJ6" s="94" t="s">
        <v>216</v>
      </c>
      <c r="AK6" s="94" t="s">
        <v>216</v>
      </c>
      <c r="AL6" s="94" t="s">
        <v>216</v>
      </c>
      <c r="AM6" s="94" t="s">
        <v>216</v>
      </c>
      <c r="AN6" s="94" t="s">
        <v>216</v>
      </c>
      <c r="AO6" s="94" t="s">
        <v>216</v>
      </c>
      <c r="AP6" s="94" t="s">
        <v>216</v>
      </c>
      <c r="AQ6" s="94" t="s">
        <v>216</v>
      </c>
      <c r="AR6" s="94" t="s">
        <v>216</v>
      </c>
      <c r="AS6" s="94" t="s">
        <v>216</v>
      </c>
      <c r="AT6" s="94" t="s">
        <v>216</v>
      </c>
      <c r="AU6" s="94" t="s">
        <v>216</v>
      </c>
      <c r="AV6" s="94" t="s">
        <v>216</v>
      </c>
      <c r="AW6" s="94" t="s">
        <v>216</v>
      </c>
      <c r="AX6" s="94" t="s">
        <v>216</v>
      </c>
      <c r="AY6" s="94" t="s">
        <v>216</v>
      </c>
      <c r="AZ6" s="94" t="s">
        <v>216</v>
      </c>
      <c r="BA6" s="94" t="s">
        <v>216</v>
      </c>
      <c r="BB6" s="94" t="s">
        <v>216</v>
      </c>
      <c r="BC6" s="94" t="s">
        <v>216</v>
      </c>
    </row>
    <row r="7" spans="1:55" s="57" customFormat="1" ht="12" customHeight="1">
      <c r="A7" s="113" t="s">
        <v>217</v>
      </c>
      <c r="B7" s="114" t="s">
        <v>218</v>
      </c>
      <c r="C7" s="113" t="s">
        <v>187</v>
      </c>
      <c r="D7" s="80">
        <f aca="true" t="shared" si="0" ref="D7:AI7">SUM(D8:D51)</f>
        <v>672255</v>
      </c>
      <c r="E7" s="80">
        <f t="shared" si="0"/>
        <v>13346</v>
      </c>
      <c r="F7" s="80">
        <f t="shared" si="0"/>
        <v>3899</v>
      </c>
      <c r="G7" s="80">
        <f t="shared" si="0"/>
        <v>9447</v>
      </c>
      <c r="H7" s="80">
        <f t="shared" si="0"/>
        <v>38907</v>
      </c>
      <c r="I7" s="80">
        <f t="shared" si="0"/>
        <v>38635</v>
      </c>
      <c r="J7" s="80">
        <f t="shared" si="0"/>
        <v>272</v>
      </c>
      <c r="K7" s="80">
        <f t="shared" si="0"/>
        <v>620002</v>
      </c>
      <c r="L7" s="80">
        <f t="shared" si="0"/>
        <v>118518</v>
      </c>
      <c r="M7" s="80">
        <f t="shared" si="0"/>
        <v>501484</v>
      </c>
      <c r="N7" s="80">
        <f t="shared" si="0"/>
        <v>673232</v>
      </c>
      <c r="O7" s="80">
        <f t="shared" si="0"/>
        <v>159841</v>
      </c>
      <c r="P7" s="80">
        <f t="shared" si="0"/>
        <v>142151</v>
      </c>
      <c r="Q7" s="80">
        <f t="shared" si="0"/>
        <v>0</v>
      </c>
      <c r="R7" s="80">
        <f t="shared" si="0"/>
        <v>0</v>
      </c>
      <c r="S7" s="80">
        <f t="shared" si="0"/>
        <v>17690</v>
      </c>
      <c r="T7" s="80">
        <f t="shared" si="0"/>
        <v>0</v>
      </c>
      <c r="U7" s="80">
        <f t="shared" si="0"/>
        <v>0</v>
      </c>
      <c r="V7" s="80">
        <f t="shared" si="0"/>
        <v>513133</v>
      </c>
      <c r="W7" s="80">
        <f t="shared" si="0"/>
        <v>491105</v>
      </c>
      <c r="X7" s="80">
        <f t="shared" si="0"/>
        <v>272</v>
      </c>
      <c r="Y7" s="80">
        <f t="shared" si="0"/>
        <v>0</v>
      </c>
      <c r="Z7" s="80">
        <f t="shared" si="0"/>
        <v>21756</v>
      </c>
      <c r="AA7" s="80">
        <f t="shared" si="0"/>
        <v>0</v>
      </c>
      <c r="AB7" s="80">
        <f t="shared" si="0"/>
        <v>0</v>
      </c>
      <c r="AC7" s="80">
        <f t="shared" si="0"/>
        <v>258</v>
      </c>
      <c r="AD7" s="80">
        <f t="shared" si="0"/>
        <v>258</v>
      </c>
      <c r="AE7" s="80">
        <f t="shared" si="0"/>
        <v>0</v>
      </c>
      <c r="AF7" s="80">
        <f t="shared" si="0"/>
        <v>8867</v>
      </c>
      <c r="AG7" s="80">
        <f t="shared" si="0"/>
        <v>8867</v>
      </c>
      <c r="AH7" s="80">
        <f t="shared" si="0"/>
        <v>0</v>
      </c>
      <c r="AI7" s="80">
        <f t="shared" si="0"/>
        <v>0</v>
      </c>
      <c r="AJ7" s="80">
        <f aca="true" t="shared" si="1" ref="AJ7:BC7">SUM(AJ8:AJ51)</f>
        <v>13345</v>
      </c>
      <c r="AK7" s="80">
        <f t="shared" si="1"/>
        <v>3777</v>
      </c>
      <c r="AL7" s="80">
        <f t="shared" si="1"/>
        <v>730</v>
      </c>
      <c r="AM7" s="80">
        <f t="shared" si="1"/>
        <v>4271</v>
      </c>
      <c r="AN7" s="80">
        <f t="shared" si="1"/>
        <v>1356</v>
      </c>
      <c r="AO7" s="80">
        <f t="shared" si="1"/>
        <v>0</v>
      </c>
      <c r="AP7" s="80">
        <f t="shared" si="1"/>
        <v>0</v>
      </c>
      <c r="AQ7" s="80">
        <f t="shared" si="1"/>
        <v>0</v>
      </c>
      <c r="AR7" s="80">
        <f t="shared" si="1"/>
        <v>520</v>
      </c>
      <c r="AS7" s="80">
        <f t="shared" si="1"/>
        <v>2691</v>
      </c>
      <c r="AT7" s="80">
        <f t="shared" si="1"/>
        <v>1037</v>
      </c>
      <c r="AU7" s="80">
        <f t="shared" si="1"/>
        <v>534</v>
      </c>
      <c r="AV7" s="80">
        <f t="shared" si="1"/>
        <v>3</v>
      </c>
      <c r="AW7" s="80">
        <f t="shared" si="1"/>
        <v>500</v>
      </c>
      <c r="AX7" s="80">
        <f t="shared" si="1"/>
        <v>0</v>
      </c>
      <c r="AY7" s="80">
        <f t="shared" si="1"/>
        <v>0</v>
      </c>
      <c r="AZ7" s="80">
        <f t="shared" si="1"/>
        <v>1575</v>
      </c>
      <c r="BA7" s="80">
        <f t="shared" si="1"/>
        <v>1437</v>
      </c>
      <c r="BB7" s="80">
        <f t="shared" si="1"/>
        <v>138</v>
      </c>
      <c r="BC7" s="80">
        <f t="shared" si="1"/>
        <v>0</v>
      </c>
    </row>
    <row r="8" spans="1:55" s="59" customFormat="1" ht="12" customHeight="1">
      <c r="A8" s="115" t="s">
        <v>219</v>
      </c>
      <c r="B8" s="116" t="s">
        <v>220</v>
      </c>
      <c r="C8" s="115" t="s">
        <v>221</v>
      </c>
      <c r="D8" s="74">
        <f aca="true" t="shared" si="2" ref="D8:D51">SUM(E8,+H8,+K8)</f>
        <v>49584</v>
      </c>
      <c r="E8" s="74">
        <f aca="true" t="shared" si="3" ref="E8:E51">SUM(F8:G8)</f>
        <v>0</v>
      </c>
      <c r="F8" s="74">
        <v>0</v>
      </c>
      <c r="G8" s="74">
        <v>0</v>
      </c>
      <c r="H8" s="74">
        <f aca="true" t="shared" si="4" ref="H8:H51">SUM(I8:J8)</f>
        <v>9486</v>
      </c>
      <c r="I8" s="74">
        <v>9486</v>
      </c>
      <c r="J8" s="74"/>
      <c r="K8" s="74">
        <f aca="true" t="shared" si="5" ref="K8:K51">SUM(L8:M8)</f>
        <v>40098</v>
      </c>
      <c r="L8" s="74">
        <v>2671</v>
      </c>
      <c r="M8" s="74">
        <v>37427</v>
      </c>
      <c r="N8" s="74">
        <f aca="true" t="shared" si="6" ref="N8:N51">SUM(O8,+V8,+AC8)</f>
        <v>49584</v>
      </c>
      <c r="O8" s="74">
        <f aca="true" t="shared" si="7" ref="O8:O51">SUM(P8:U8)</f>
        <v>12157</v>
      </c>
      <c r="P8" s="74">
        <v>12157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51">SUM(W8:AB8)</f>
        <v>37427</v>
      </c>
      <c r="W8" s="74">
        <v>37427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51">SUM(AD8:AE8)</f>
        <v>0</v>
      </c>
      <c r="AD8" s="74">
        <v>0</v>
      </c>
      <c r="AE8" s="74">
        <v>0</v>
      </c>
      <c r="AF8" s="74">
        <f aca="true" t="shared" si="10" ref="AF8:AF51">SUM(AG8:AI8)</f>
        <v>1781</v>
      </c>
      <c r="AG8" s="74">
        <v>1781</v>
      </c>
      <c r="AH8" s="74">
        <v>0</v>
      </c>
      <c r="AI8" s="74">
        <v>0</v>
      </c>
      <c r="AJ8" s="74">
        <f aca="true" t="shared" si="11" ref="AJ8:AJ51">SUM(AK8:AS8)</f>
        <v>1781</v>
      </c>
      <c r="AK8" s="74">
        <v>0</v>
      </c>
      <c r="AL8" s="74">
        <v>0</v>
      </c>
      <c r="AM8" s="74">
        <v>968</v>
      </c>
      <c r="AN8" s="74">
        <v>813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51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51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219</v>
      </c>
      <c r="B9" s="116" t="s">
        <v>222</v>
      </c>
      <c r="C9" s="115" t="s">
        <v>223</v>
      </c>
      <c r="D9" s="74">
        <f t="shared" si="2"/>
        <v>4733</v>
      </c>
      <c r="E9" s="74">
        <f t="shared" si="3"/>
        <v>0</v>
      </c>
      <c r="F9" s="74">
        <v>0</v>
      </c>
      <c r="G9" s="74">
        <v>0</v>
      </c>
      <c r="H9" s="74">
        <f t="shared" si="4"/>
        <v>0</v>
      </c>
      <c r="I9" s="74">
        <v>0</v>
      </c>
      <c r="J9" s="74">
        <v>0</v>
      </c>
      <c r="K9" s="74">
        <f t="shared" si="5"/>
        <v>4733</v>
      </c>
      <c r="L9" s="74">
        <v>1845</v>
      </c>
      <c r="M9" s="74">
        <v>2888</v>
      </c>
      <c r="N9" s="74">
        <f t="shared" si="6"/>
        <v>4733</v>
      </c>
      <c r="O9" s="74">
        <f t="shared" si="7"/>
        <v>1845</v>
      </c>
      <c r="P9" s="74">
        <v>1845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2888</v>
      </c>
      <c r="W9" s="74">
        <v>2888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1</v>
      </c>
      <c r="AG9" s="74">
        <v>1</v>
      </c>
      <c r="AH9" s="74">
        <v>0</v>
      </c>
      <c r="AI9" s="74">
        <v>0</v>
      </c>
      <c r="AJ9" s="74">
        <f t="shared" si="11"/>
        <v>1</v>
      </c>
      <c r="AK9" s="74">
        <v>0</v>
      </c>
      <c r="AL9" s="74">
        <v>0</v>
      </c>
      <c r="AM9" s="74">
        <v>1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85</v>
      </c>
      <c r="B10" s="116" t="s">
        <v>93</v>
      </c>
      <c r="C10" s="115" t="s">
        <v>94</v>
      </c>
      <c r="D10" s="74">
        <f t="shared" si="2"/>
        <v>11582</v>
      </c>
      <c r="E10" s="74">
        <f t="shared" si="3"/>
        <v>0</v>
      </c>
      <c r="F10" s="74">
        <v>0</v>
      </c>
      <c r="G10" s="74">
        <v>0</v>
      </c>
      <c r="H10" s="74">
        <f t="shared" si="4"/>
        <v>4301</v>
      </c>
      <c r="I10" s="74">
        <v>4301</v>
      </c>
      <c r="J10" s="74">
        <v>0</v>
      </c>
      <c r="K10" s="74">
        <f t="shared" si="5"/>
        <v>7281</v>
      </c>
      <c r="L10" s="74">
        <v>0</v>
      </c>
      <c r="M10" s="74">
        <v>7281</v>
      </c>
      <c r="N10" s="74">
        <f t="shared" si="6"/>
        <v>12569</v>
      </c>
      <c r="O10" s="74">
        <f t="shared" si="7"/>
        <v>4725</v>
      </c>
      <c r="P10" s="74">
        <v>4725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7844</v>
      </c>
      <c r="W10" s="74">
        <v>7844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601</v>
      </c>
      <c r="AG10" s="74">
        <v>601</v>
      </c>
      <c r="AH10" s="74">
        <v>0</v>
      </c>
      <c r="AI10" s="74">
        <v>0</v>
      </c>
      <c r="AJ10" s="74">
        <f t="shared" si="11"/>
        <v>676</v>
      </c>
      <c r="AK10" s="74">
        <v>71</v>
      </c>
      <c r="AL10" s="74">
        <v>7</v>
      </c>
      <c r="AM10" s="74">
        <v>55</v>
      </c>
      <c r="AN10" s="74">
        <v>543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6</v>
      </c>
      <c r="AU10" s="74">
        <v>3</v>
      </c>
      <c r="AV10" s="74">
        <v>0</v>
      </c>
      <c r="AW10" s="74">
        <v>3</v>
      </c>
      <c r="AX10" s="74">
        <v>0</v>
      </c>
      <c r="AY10" s="74">
        <v>0</v>
      </c>
      <c r="AZ10" s="74">
        <f t="shared" si="13"/>
        <v>5</v>
      </c>
      <c r="BA10" s="74">
        <v>5</v>
      </c>
      <c r="BB10" s="74">
        <v>0</v>
      </c>
      <c r="BC10" s="74">
        <v>0</v>
      </c>
    </row>
    <row r="11" spans="1:55" s="59" customFormat="1" ht="12" customHeight="1">
      <c r="A11" s="115" t="s">
        <v>85</v>
      </c>
      <c r="B11" s="116" t="s">
        <v>95</v>
      </c>
      <c r="C11" s="115" t="s">
        <v>96</v>
      </c>
      <c r="D11" s="74">
        <f t="shared" si="2"/>
        <v>31339</v>
      </c>
      <c r="E11" s="74">
        <f t="shared" si="3"/>
        <v>0</v>
      </c>
      <c r="F11" s="74">
        <v>0</v>
      </c>
      <c r="G11" s="74">
        <v>0</v>
      </c>
      <c r="H11" s="74">
        <f t="shared" si="4"/>
        <v>2077</v>
      </c>
      <c r="I11" s="74">
        <v>2077</v>
      </c>
      <c r="J11" s="74">
        <v>0</v>
      </c>
      <c r="K11" s="74">
        <f t="shared" si="5"/>
        <v>29262</v>
      </c>
      <c r="L11" s="74">
        <v>4433</v>
      </c>
      <c r="M11" s="74">
        <v>24829</v>
      </c>
      <c r="N11" s="74">
        <f t="shared" si="6"/>
        <v>29262</v>
      </c>
      <c r="O11" s="74">
        <f t="shared" si="7"/>
        <v>4433</v>
      </c>
      <c r="P11" s="74">
        <v>4433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24829</v>
      </c>
      <c r="W11" s="74">
        <v>24829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54</v>
      </c>
      <c r="AG11" s="74">
        <v>54</v>
      </c>
      <c r="AH11" s="74">
        <v>0</v>
      </c>
      <c r="AI11" s="74">
        <v>0</v>
      </c>
      <c r="AJ11" s="74">
        <f t="shared" si="11"/>
        <v>598</v>
      </c>
      <c r="AK11" s="74">
        <v>0</v>
      </c>
      <c r="AL11" s="74">
        <v>224</v>
      </c>
      <c r="AM11" s="74">
        <v>374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1</v>
      </c>
      <c r="AU11" s="74">
        <v>0</v>
      </c>
      <c r="AV11" s="74">
        <v>0</v>
      </c>
      <c r="AW11" s="74">
        <v>1</v>
      </c>
      <c r="AX11" s="74">
        <v>0</v>
      </c>
      <c r="AY11" s="74">
        <v>0</v>
      </c>
      <c r="AZ11" s="74">
        <f t="shared" si="13"/>
        <v>224</v>
      </c>
      <c r="BA11" s="74">
        <v>224</v>
      </c>
      <c r="BB11" s="74">
        <v>0</v>
      </c>
      <c r="BC11" s="74">
        <v>0</v>
      </c>
    </row>
    <row r="12" spans="1:55" s="59" customFormat="1" ht="12" customHeight="1">
      <c r="A12" s="68" t="s">
        <v>85</v>
      </c>
      <c r="B12" s="117" t="s">
        <v>97</v>
      </c>
      <c r="C12" s="68" t="s">
        <v>98</v>
      </c>
      <c r="D12" s="75">
        <f t="shared" si="2"/>
        <v>21709</v>
      </c>
      <c r="E12" s="75">
        <f t="shared" si="3"/>
        <v>0</v>
      </c>
      <c r="F12" s="75">
        <v>0</v>
      </c>
      <c r="G12" s="75">
        <v>0</v>
      </c>
      <c r="H12" s="75">
        <f t="shared" si="4"/>
        <v>2757</v>
      </c>
      <c r="I12" s="75">
        <v>2757</v>
      </c>
      <c r="J12" s="75">
        <v>0</v>
      </c>
      <c r="K12" s="75">
        <f t="shared" si="5"/>
        <v>18952</v>
      </c>
      <c r="L12" s="75">
        <v>1593</v>
      </c>
      <c r="M12" s="75">
        <v>17359</v>
      </c>
      <c r="N12" s="75">
        <f t="shared" si="6"/>
        <v>21709</v>
      </c>
      <c r="O12" s="75">
        <f t="shared" si="7"/>
        <v>4350</v>
      </c>
      <c r="P12" s="75">
        <v>4350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17359</v>
      </c>
      <c r="W12" s="75">
        <v>17359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58</v>
      </c>
      <c r="AG12" s="75">
        <v>58</v>
      </c>
      <c r="AH12" s="75">
        <v>0</v>
      </c>
      <c r="AI12" s="75">
        <v>0</v>
      </c>
      <c r="AJ12" s="75">
        <f t="shared" si="11"/>
        <v>283</v>
      </c>
      <c r="AK12" s="75">
        <v>156</v>
      </c>
      <c r="AL12" s="75">
        <v>127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2"/>
        <v>58</v>
      </c>
      <c r="AU12" s="75">
        <v>58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104</v>
      </c>
      <c r="BA12" s="75">
        <v>104</v>
      </c>
      <c r="BB12" s="75">
        <v>0</v>
      </c>
      <c r="BC12" s="75">
        <v>0</v>
      </c>
    </row>
    <row r="13" spans="1:55" s="59" customFormat="1" ht="12" customHeight="1">
      <c r="A13" s="68" t="s">
        <v>85</v>
      </c>
      <c r="B13" s="117" t="s">
        <v>99</v>
      </c>
      <c r="C13" s="68" t="s">
        <v>100</v>
      </c>
      <c r="D13" s="75">
        <f t="shared" si="2"/>
        <v>9806</v>
      </c>
      <c r="E13" s="75">
        <f t="shared" si="3"/>
        <v>0</v>
      </c>
      <c r="F13" s="75">
        <v>0</v>
      </c>
      <c r="G13" s="75">
        <v>0</v>
      </c>
      <c r="H13" s="75">
        <f t="shared" si="4"/>
        <v>0</v>
      </c>
      <c r="I13" s="75">
        <v>0</v>
      </c>
      <c r="J13" s="75">
        <v>0</v>
      </c>
      <c r="K13" s="75">
        <f t="shared" si="5"/>
        <v>9806</v>
      </c>
      <c r="L13" s="75">
        <v>971</v>
      </c>
      <c r="M13" s="75">
        <v>8835</v>
      </c>
      <c r="N13" s="75">
        <f t="shared" si="6"/>
        <v>9806</v>
      </c>
      <c r="O13" s="75">
        <f t="shared" si="7"/>
        <v>971</v>
      </c>
      <c r="P13" s="75">
        <v>971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8835</v>
      </c>
      <c r="W13" s="75">
        <v>8835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901</v>
      </c>
      <c r="AG13" s="75">
        <v>901</v>
      </c>
      <c r="AH13" s="75">
        <v>0</v>
      </c>
      <c r="AI13" s="75">
        <v>0</v>
      </c>
      <c r="AJ13" s="75">
        <f t="shared" si="11"/>
        <v>901</v>
      </c>
      <c r="AK13" s="74">
        <v>0</v>
      </c>
      <c r="AL13" s="75">
        <v>0</v>
      </c>
      <c r="AM13" s="75">
        <v>901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101</v>
      </c>
      <c r="AU13" s="75">
        <v>0</v>
      </c>
      <c r="AV13" s="75">
        <v>0</v>
      </c>
      <c r="AW13" s="75">
        <v>101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85</v>
      </c>
      <c r="B14" s="117" t="s">
        <v>101</v>
      </c>
      <c r="C14" s="68" t="s">
        <v>102</v>
      </c>
      <c r="D14" s="75">
        <f t="shared" si="2"/>
        <v>14368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14368</v>
      </c>
      <c r="L14" s="75">
        <v>3115</v>
      </c>
      <c r="M14" s="75">
        <v>11253</v>
      </c>
      <c r="N14" s="75">
        <f t="shared" si="6"/>
        <v>14368</v>
      </c>
      <c r="O14" s="75">
        <f t="shared" si="7"/>
        <v>3115</v>
      </c>
      <c r="P14" s="75">
        <v>3115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11253</v>
      </c>
      <c r="W14" s="75">
        <v>11253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40</v>
      </c>
      <c r="AG14" s="75">
        <v>40</v>
      </c>
      <c r="AH14" s="75">
        <v>0</v>
      </c>
      <c r="AI14" s="75">
        <v>0</v>
      </c>
      <c r="AJ14" s="75">
        <f t="shared" si="11"/>
        <v>37</v>
      </c>
      <c r="AK14" s="74">
        <v>0</v>
      </c>
      <c r="AL14" s="75">
        <v>0</v>
      </c>
      <c r="AM14" s="75">
        <v>10</v>
      </c>
      <c r="AN14" s="75">
        <v>0</v>
      </c>
      <c r="AO14" s="75">
        <v>0</v>
      </c>
      <c r="AP14" s="75">
        <v>0</v>
      </c>
      <c r="AQ14" s="75">
        <v>0</v>
      </c>
      <c r="AR14" s="75">
        <v>27</v>
      </c>
      <c r="AS14" s="75">
        <v>0</v>
      </c>
      <c r="AT14" s="75">
        <f t="shared" si="12"/>
        <v>3</v>
      </c>
      <c r="AU14" s="75">
        <v>3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57</v>
      </c>
      <c r="BA14" s="75">
        <v>57</v>
      </c>
      <c r="BB14" s="75">
        <v>0</v>
      </c>
      <c r="BC14" s="75">
        <v>0</v>
      </c>
    </row>
    <row r="15" spans="1:55" s="59" customFormat="1" ht="12" customHeight="1">
      <c r="A15" s="68" t="s">
        <v>85</v>
      </c>
      <c r="B15" s="117" t="s">
        <v>103</v>
      </c>
      <c r="C15" s="68" t="s">
        <v>104</v>
      </c>
      <c r="D15" s="75">
        <f t="shared" si="2"/>
        <v>13486</v>
      </c>
      <c r="E15" s="75">
        <f t="shared" si="3"/>
        <v>0</v>
      </c>
      <c r="F15" s="75">
        <v>0</v>
      </c>
      <c r="G15" s="75">
        <v>0</v>
      </c>
      <c r="H15" s="75">
        <f t="shared" si="4"/>
        <v>0</v>
      </c>
      <c r="I15" s="75">
        <v>0</v>
      </c>
      <c r="J15" s="75">
        <v>0</v>
      </c>
      <c r="K15" s="75">
        <f t="shared" si="5"/>
        <v>13486</v>
      </c>
      <c r="L15" s="75">
        <v>1274</v>
      </c>
      <c r="M15" s="75">
        <v>12212</v>
      </c>
      <c r="N15" s="75">
        <f t="shared" si="6"/>
        <v>13486</v>
      </c>
      <c r="O15" s="75">
        <f t="shared" si="7"/>
        <v>1274</v>
      </c>
      <c r="P15" s="75">
        <v>1274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12212</v>
      </c>
      <c r="W15" s="75">
        <v>12212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1038</v>
      </c>
      <c r="AG15" s="75">
        <v>1038</v>
      </c>
      <c r="AH15" s="75">
        <v>0</v>
      </c>
      <c r="AI15" s="75">
        <v>0</v>
      </c>
      <c r="AJ15" s="75">
        <f t="shared" si="11"/>
        <v>1038</v>
      </c>
      <c r="AK15" s="74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1038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21814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21814</v>
      </c>
      <c r="L16" s="75">
        <v>1959</v>
      </c>
      <c r="M16" s="75">
        <v>19855</v>
      </c>
      <c r="N16" s="75">
        <f t="shared" si="6"/>
        <v>21814</v>
      </c>
      <c r="O16" s="75">
        <f t="shared" si="7"/>
        <v>1959</v>
      </c>
      <c r="P16" s="75">
        <v>1959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19855</v>
      </c>
      <c r="W16" s="75">
        <v>19855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604</v>
      </c>
      <c r="AG16" s="75">
        <v>604</v>
      </c>
      <c r="AH16" s="75">
        <v>0</v>
      </c>
      <c r="AI16" s="75">
        <v>0</v>
      </c>
      <c r="AJ16" s="75">
        <f t="shared" si="11"/>
        <v>684</v>
      </c>
      <c r="AK16" s="75">
        <v>45</v>
      </c>
      <c r="AL16" s="75">
        <v>35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604</v>
      </c>
      <c r="AT16" s="75">
        <f t="shared" si="12"/>
        <v>89</v>
      </c>
      <c r="AU16" s="75">
        <v>0</v>
      </c>
      <c r="AV16" s="75">
        <v>0</v>
      </c>
      <c r="AW16" s="75">
        <v>89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18631</v>
      </c>
      <c r="E17" s="75">
        <f t="shared" si="3"/>
        <v>0</v>
      </c>
      <c r="F17" s="75">
        <v>0</v>
      </c>
      <c r="G17" s="75">
        <v>0</v>
      </c>
      <c r="H17" s="75">
        <f t="shared" si="4"/>
        <v>0</v>
      </c>
      <c r="I17" s="75">
        <v>0</v>
      </c>
      <c r="J17" s="75">
        <v>0</v>
      </c>
      <c r="K17" s="75">
        <f t="shared" si="5"/>
        <v>18631</v>
      </c>
      <c r="L17" s="75">
        <v>3351</v>
      </c>
      <c r="M17" s="75">
        <v>15280</v>
      </c>
      <c r="N17" s="75">
        <f t="shared" si="6"/>
        <v>18631</v>
      </c>
      <c r="O17" s="75">
        <f t="shared" si="7"/>
        <v>3351</v>
      </c>
      <c r="P17" s="75">
        <v>3351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15280</v>
      </c>
      <c r="W17" s="75">
        <v>15280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99</v>
      </c>
      <c r="AG17" s="75">
        <v>99</v>
      </c>
      <c r="AH17" s="75">
        <v>0</v>
      </c>
      <c r="AI17" s="75">
        <v>0</v>
      </c>
      <c r="AJ17" s="75">
        <f t="shared" si="11"/>
        <v>954</v>
      </c>
      <c r="AK17" s="75">
        <v>905</v>
      </c>
      <c r="AL17" s="75">
        <v>1</v>
      </c>
      <c r="AM17" s="75">
        <v>48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57</v>
      </c>
      <c r="AU17" s="75">
        <v>51</v>
      </c>
      <c r="AV17" s="75">
        <v>0</v>
      </c>
      <c r="AW17" s="75">
        <v>6</v>
      </c>
      <c r="AX17" s="75">
        <v>0</v>
      </c>
      <c r="AY17" s="75">
        <v>0</v>
      </c>
      <c r="AZ17" s="75">
        <f t="shared" si="13"/>
        <v>1</v>
      </c>
      <c r="BA17" s="75">
        <v>1</v>
      </c>
      <c r="BB17" s="75">
        <v>0</v>
      </c>
      <c r="BC17" s="75">
        <v>0</v>
      </c>
    </row>
    <row r="18" spans="1:55" s="59" customFormat="1" ht="12" customHeight="1">
      <c r="A18" s="68" t="s">
        <v>85</v>
      </c>
      <c r="B18" s="117" t="s">
        <v>109</v>
      </c>
      <c r="C18" s="68" t="s">
        <v>110</v>
      </c>
      <c r="D18" s="75">
        <f t="shared" si="2"/>
        <v>5776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5776</v>
      </c>
      <c r="L18" s="75">
        <v>1764</v>
      </c>
      <c r="M18" s="75">
        <v>4012</v>
      </c>
      <c r="N18" s="75">
        <f t="shared" si="6"/>
        <v>7540</v>
      </c>
      <c r="O18" s="75">
        <f t="shared" si="7"/>
        <v>1764</v>
      </c>
      <c r="P18" s="75">
        <v>0</v>
      </c>
      <c r="Q18" s="75">
        <v>0</v>
      </c>
      <c r="R18" s="75">
        <v>0</v>
      </c>
      <c r="S18" s="75">
        <v>1764</v>
      </c>
      <c r="T18" s="75">
        <v>0</v>
      </c>
      <c r="U18" s="75">
        <v>0</v>
      </c>
      <c r="V18" s="75">
        <f t="shared" si="8"/>
        <v>5776</v>
      </c>
      <c r="W18" s="75">
        <v>0</v>
      </c>
      <c r="X18" s="75">
        <v>0</v>
      </c>
      <c r="Y18" s="75">
        <v>0</v>
      </c>
      <c r="Z18" s="75">
        <v>5776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16</v>
      </c>
      <c r="AG18" s="75">
        <v>16</v>
      </c>
      <c r="AH18" s="75">
        <v>0</v>
      </c>
      <c r="AI18" s="75">
        <v>0</v>
      </c>
      <c r="AJ18" s="75">
        <f t="shared" si="11"/>
        <v>16</v>
      </c>
      <c r="AK18" s="74">
        <v>0</v>
      </c>
      <c r="AL18" s="75">
        <v>0</v>
      </c>
      <c r="AM18" s="75">
        <v>0</v>
      </c>
      <c r="AN18" s="75">
        <v>0</v>
      </c>
      <c r="AO18" s="75">
        <v>0</v>
      </c>
      <c r="AP18" s="75"/>
      <c r="AQ18" s="75">
        <v>0</v>
      </c>
      <c r="AR18" s="75">
        <v>16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217</v>
      </c>
      <c r="B19" s="117" t="s">
        <v>224</v>
      </c>
      <c r="C19" s="68" t="s">
        <v>225</v>
      </c>
      <c r="D19" s="75">
        <f t="shared" si="2"/>
        <v>38428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38428</v>
      </c>
      <c r="L19" s="75">
        <v>16280</v>
      </c>
      <c r="M19" s="75">
        <v>22148</v>
      </c>
      <c r="N19" s="75">
        <f t="shared" si="6"/>
        <v>38428</v>
      </c>
      <c r="O19" s="75">
        <f t="shared" si="7"/>
        <v>16280</v>
      </c>
      <c r="P19" s="75">
        <v>16280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22148</v>
      </c>
      <c r="W19" s="75">
        <v>22148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67</v>
      </c>
      <c r="AG19" s="75">
        <v>67</v>
      </c>
      <c r="AH19" s="75">
        <v>0</v>
      </c>
      <c r="AI19" s="75">
        <v>0</v>
      </c>
      <c r="AJ19" s="75">
        <f t="shared" si="11"/>
        <v>206</v>
      </c>
      <c r="AK19" s="75">
        <v>206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67</v>
      </c>
      <c r="AU19" s="75">
        <v>67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217</v>
      </c>
      <c r="B20" s="117" t="s">
        <v>226</v>
      </c>
      <c r="C20" s="68" t="s">
        <v>227</v>
      </c>
      <c r="D20" s="75">
        <f t="shared" si="2"/>
        <v>25403</v>
      </c>
      <c r="E20" s="75">
        <f t="shared" si="3"/>
        <v>0</v>
      </c>
      <c r="F20" s="75">
        <v>0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25403</v>
      </c>
      <c r="L20" s="75">
        <v>4932</v>
      </c>
      <c r="M20" s="75">
        <v>20471</v>
      </c>
      <c r="N20" s="75">
        <f t="shared" si="6"/>
        <v>25403</v>
      </c>
      <c r="O20" s="75">
        <f t="shared" si="7"/>
        <v>4932</v>
      </c>
      <c r="P20" s="75">
        <v>4932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20471</v>
      </c>
      <c r="W20" s="75">
        <v>20471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418</v>
      </c>
      <c r="AG20" s="75">
        <v>418</v>
      </c>
      <c r="AH20" s="75">
        <v>0</v>
      </c>
      <c r="AI20" s="75">
        <v>0</v>
      </c>
      <c r="AJ20" s="75">
        <f t="shared" si="11"/>
        <v>418</v>
      </c>
      <c r="AK20" s="74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20</v>
      </c>
      <c r="AS20" s="75">
        <v>398</v>
      </c>
      <c r="AT20" s="75">
        <f t="shared" si="12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217</v>
      </c>
      <c r="B21" s="117" t="s">
        <v>228</v>
      </c>
      <c r="C21" s="68" t="s">
        <v>229</v>
      </c>
      <c r="D21" s="75">
        <f t="shared" si="2"/>
        <v>24321</v>
      </c>
      <c r="E21" s="75">
        <f t="shared" si="3"/>
        <v>0</v>
      </c>
      <c r="F21" s="75">
        <v>0</v>
      </c>
      <c r="G21" s="75">
        <v>0</v>
      </c>
      <c r="H21" s="75">
        <f t="shared" si="4"/>
        <v>5013</v>
      </c>
      <c r="I21" s="75">
        <v>5013</v>
      </c>
      <c r="J21" s="75">
        <v>0</v>
      </c>
      <c r="K21" s="75">
        <f t="shared" si="5"/>
        <v>19308</v>
      </c>
      <c r="L21" s="75">
        <v>0</v>
      </c>
      <c r="M21" s="75">
        <v>19308</v>
      </c>
      <c r="N21" s="75">
        <f t="shared" si="6"/>
        <v>24321</v>
      </c>
      <c r="O21" s="75">
        <f t="shared" si="7"/>
        <v>5013</v>
      </c>
      <c r="P21" s="75">
        <v>5013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19308</v>
      </c>
      <c r="W21" s="75">
        <v>19308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69</v>
      </c>
      <c r="AG21" s="75">
        <v>69</v>
      </c>
      <c r="AH21" s="75">
        <v>0</v>
      </c>
      <c r="AI21" s="75">
        <v>0</v>
      </c>
      <c r="AJ21" s="75">
        <f t="shared" si="11"/>
        <v>64</v>
      </c>
      <c r="AK21" s="74">
        <v>0</v>
      </c>
      <c r="AL21" s="75">
        <v>0</v>
      </c>
      <c r="AM21" s="75">
        <v>18</v>
      </c>
      <c r="AN21" s="75">
        <v>0</v>
      </c>
      <c r="AO21" s="75">
        <v>0</v>
      </c>
      <c r="AP21" s="75">
        <v>0</v>
      </c>
      <c r="AQ21" s="75">
        <v>0</v>
      </c>
      <c r="AR21" s="75">
        <v>46</v>
      </c>
      <c r="AS21" s="75">
        <v>0</v>
      </c>
      <c r="AT21" s="75">
        <f t="shared" si="12"/>
        <v>5</v>
      </c>
      <c r="AU21" s="75">
        <v>5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96</v>
      </c>
      <c r="BA21" s="75">
        <v>96</v>
      </c>
      <c r="BB21" s="75">
        <v>0</v>
      </c>
      <c r="BC21" s="75">
        <v>0</v>
      </c>
    </row>
    <row r="22" spans="1:55" s="59" customFormat="1" ht="12" customHeight="1">
      <c r="A22" s="68" t="s">
        <v>217</v>
      </c>
      <c r="B22" s="117" t="s">
        <v>230</v>
      </c>
      <c r="C22" s="68" t="s">
        <v>231</v>
      </c>
      <c r="D22" s="75">
        <f t="shared" si="2"/>
        <v>7375</v>
      </c>
      <c r="E22" s="75">
        <f t="shared" si="3"/>
        <v>0</v>
      </c>
      <c r="F22" s="75">
        <v>0</v>
      </c>
      <c r="G22" s="75">
        <v>0</v>
      </c>
      <c r="H22" s="75">
        <f t="shared" si="4"/>
        <v>0</v>
      </c>
      <c r="I22" s="75">
        <v>0</v>
      </c>
      <c r="J22" s="75">
        <v>0</v>
      </c>
      <c r="K22" s="75">
        <f t="shared" si="5"/>
        <v>7375</v>
      </c>
      <c r="L22" s="75">
        <v>2114</v>
      </c>
      <c r="M22" s="75">
        <v>5261</v>
      </c>
      <c r="N22" s="75">
        <f t="shared" si="6"/>
        <v>7375</v>
      </c>
      <c r="O22" s="75">
        <f t="shared" si="7"/>
        <v>2114</v>
      </c>
      <c r="P22" s="75">
        <v>2114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5261</v>
      </c>
      <c r="W22" s="75">
        <v>5261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21</v>
      </c>
      <c r="AG22" s="75">
        <v>21</v>
      </c>
      <c r="AH22" s="75">
        <v>0</v>
      </c>
      <c r="AI22" s="75">
        <v>0</v>
      </c>
      <c r="AJ22" s="75">
        <f t="shared" si="11"/>
        <v>19</v>
      </c>
      <c r="AK22" s="74">
        <v>0</v>
      </c>
      <c r="AL22" s="75">
        <v>0</v>
      </c>
      <c r="AM22" s="75">
        <v>5</v>
      </c>
      <c r="AN22" s="75">
        <v>0</v>
      </c>
      <c r="AO22" s="75">
        <v>0</v>
      </c>
      <c r="AP22" s="75">
        <v>0</v>
      </c>
      <c r="AQ22" s="75">
        <v>0</v>
      </c>
      <c r="AR22" s="75">
        <v>14</v>
      </c>
      <c r="AS22" s="75">
        <v>0</v>
      </c>
      <c r="AT22" s="75">
        <f t="shared" si="12"/>
        <v>2</v>
      </c>
      <c r="AU22" s="75">
        <v>2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29</v>
      </c>
      <c r="BA22" s="75">
        <v>29</v>
      </c>
      <c r="BB22" s="75">
        <v>0</v>
      </c>
      <c r="BC22" s="75">
        <v>0</v>
      </c>
    </row>
    <row r="23" spans="1:55" s="59" customFormat="1" ht="12" customHeight="1">
      <c r="A23" s="68" t="s">
        <v>219</v>
      </c>
      <c r="B23" s="117" t="s">
        <v>232</v>
      </c>
      <c r="C23" s="68" t="s">
        <v>233</v>
      </c>
      <c r="D23" s="75">
        <f t="shared" si="2"/>
        <v>22365</v>
      </c>
      <c r="E23" s="75">
        <f t="shared" si="3"/>
        <v>0</v>
      </c>
      <c r="F23" s="75">
        <v>0</v>
      </c>
      <c r="G23" s="75">
        <v>0</v>
      </c>
      <c r="H23" s="75">
        <f t="shared" si="4"/>
        <v>0</v>
      </c>
      <c r="I23" s="75">
        <v>0</v>
      </c>
      <c r="J23" s="75">
        <v>0</v>
      </c>
      <c r="K23" s="75">
        <f t="shared" si="5"/>
        <v>22365</v>
      </c>
      <c r="L23" s="75">
        <v>6265</v>
      </c>
      <c r="M23" s="75">
        <v>16100</v>
      </c>
      <c r="N23" s="75">
        <f t="shared" si="6"/>
        <v>22365</v>
      </c>
      <c r="O23" s="75">
        <f t="shared" si="7"/>
        <v>6265</v>
      </c>
      <c r="P23" s="75">
        <v>6265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16100</v>
      </c>
      <c r="W23" s="75">
        <v>16100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915</v>
      </c>
      <c r="AG23" s="75">
        <v>915</v>
      </c>
      <c r="AH23" s="75">
        <v>0</v>
      </c>
      <c r="AI23" s="75">
        <v>0</v>
      </c>
      <c r="AJ23" s="75">
        <f t="shared" si="11"/>
        <v>915</v>
      </c>
      <c r="AK23" s="74">
        <v>0</v>
      </c>
      <c r="AL23" s="75">
        <v>0</v>
      </c>
      <c r="AM23" s="75">
        <v>915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143</v>
      </c>
      <c r="AU23" s="75">
        <v>0</v>
      </c>
      <c r="AV23" s="75">
        <v>0</v>
      </c>
      <c r="AW23" s="75">
        <v>143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219</v>
      </c>
      <c r="B24" s="117" t="s">
        <v>234</v>
      </c>
      <c r="C24" s="68" t="s">
        <v>235</v>
      </c>
      <c r="D24" s="75">
        <f t="shared" si="2"/>
        <v>41005</v>
      </c>
      <c r="E24" s="75">
        <f t="shared" si="3"/>
        <v>0</v>
      </c>
      <c r="F24" s="75">
        <v>0</v>
      </c>
      <c r="G24" s="75">
        <v>0</v>
      </c>
      <c r="H24" s="75">
        <f t="shared" si="4"/>
        <v>15001</v>
      </c>
      <c r="I24" s="75">
        <v>15001</v>
      </c>
      <c r="J24" s="75">
        <v>0</v>
      </c>
      <c r="K24" s="75">
        <f t="shared" si="5"/>
        <v>26004</v>
      </c>
      <c r="L24" s="75">
        <v>0</v>
      </c>
      <c r="M24" s="75">
        <v>26004</v>
      </c>
      <c r="N24" s="75">
        <f t="shared" si="6"/>
        <v>42612</v>
      </c>
      <c r="O24" s="75">
        <f t="shared" si="7"/>
        <v>15795</v>
      </c>
      <c r="P24" s="75">
        <v>15795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26817</v>
      </c>
      <c r="W24" s="75">
        <v>26817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157</v>
      </c>
      <c r="AG24" s="75">
        <v>157</v>
      </c>
      <c r="AH24" s="75">
        <v>0</v>
      </c>
      <c r="AI24" s="75">
        <v>0</v>
      </c>
      <c r="AJ24" s="75">
        <f t="shared" si="11"/>
        <v>0</v>
      </c>
      <c r="AK24" s="74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157</v>
      </c>
      <c r="AU24" s="75">
        <v>157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85</v>
      </c>
      <c r="B25" s="117" t="s">
        <v>123</v>
      </c>
      <c r="C25" s="68" t="s">
        <v>124</v>
      </c>
      <c r="D25" s="75">
        <f t="shared" si="2"/>
        <v>23310</v>
      </c>
      <c r="E25" s="75">
        <f t="shared" si="3"/>
        <v>0</v>
      </c>
      <c r="F25" s="75">
        <v>0</v>
      </c>
      <c r="G25" s="75">
        <v>0</v>
      </c>
      <c r="H25" s="75">
        <f t="shared" si="4"/>
        <v>0</v>
      </c>
      <c r="I25" s="75">
        <v>0</v>
      </c>
      <c r="J25" s="75">
        <v>0</v>
      </c>
      <c r="K25" s="75">
        <f t="shared" si="5"/>
        <v>23310</v>
      </c>
      <c r="L25" s="75">
        <v>202</v>
      </c>
      <c r="M25" s="75">
        <v>23108</v>
      </c>
      <c r="N25" s="75">
        <f t="shared" si="6"/>
        <v>23310</v>
      </c>
      <c r="O25" s="75">
        <f t="shared" si="7"/>
        <v>202</v>
      </c>
      <c r="P25" s="75">
        <v>202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23108</v>
      </c>
      <c r="W25" s="75">
        <v>23108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1</v>
      </c>
      <c r="AG25" s="75">
        <v>1</v>
      </c>
      <c r="AH25" s="75">
        <v>0</v>
      </c>
      <c r="AI25" s="75">
        <v>0</v>
      </c>
      <c r="AJ25" s="75">
        <f t="shared" si="11"/>
        <v>1</v>
      </c>
      <c r="AK25" s="74">
        <v>0</v>
      </c>
      <c r="AL25" s="75">
        <v>0</v>
      </c>
      <c r="AM25" s="75">
        <v>1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181</v>
      </c>
      <c r="BA25" s="75">
        <v>181</v>
      </c>
      <c r="BB25" s="75">
        <v>0</v>
      </c>
      <c r="BC25" s="75">
        <v>0</v>
      </c>
    </row>
    <row r="26" spans="1:55" s="59" customFormat="1" ht="12" customHeight="1">
      <c r="A26" s="68" t="s">
        <v>85</v>
      </c>
      <c r="B26" s="117" t="s">
        <v>125</v>
      </c>
      <c r="C26" s="68" t="s">
        <v>126</v>
      </c>
      <c r="D26" s="75">
        <f t="shared" si="2"/>
        <v>4560</v>
      </c>
      <c r="E26" s="75">
        <f t="shared" si="3"/>
        <v>0</v>
      </c>
      <c r="F26" s="75">
        <v>0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4560</v>
      </c>
      <c r="L26" s="75">
        <v>723</v>
      </c>
      <c r="M26" s="75">
        <v>3837</v>
      </c>
      <c r="N26" s="75">
        <f t="shared" si="6"/>
        <v>4560</v>
      </c>
      <c r="O26" s="75">
        <f t="shared" si="7"/>
        <v>723</v>
      </c>
      <c r="P26" s="75">
        <v>723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3837</v>
      </c>
      <c r="W26" s="75">
        <v>3837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8</v>
      </c>
      <c r="AG26" s="75">
        <v>8</v>
      </c>
      <c r="AH26" s="75">
        <v>0</v>
      </c>
      <c r="AI26" s="75">
        <v>0</v>
      </c>
      <c r="AJ26" s="75">
        <f t="shared" si="11"/>
        <v>313</v>
      </c>
      <c r="AK26" s="75">
        <v>313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8</v>
      </c>
      <c r="AU26" s="75">
        <v>8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219</v>
      </c>
      <c r="B27" s="117" t="s">
        <v>236</v>
      </c>
      <c r="C27" s="68" t="s">
        <v>237</v>
      </c>
      <c r="D27" s="75">
        <f t="shared" si="2"/>
        <v>806</v>
      </c>
      <c r="E27" s="75">
        <f t="shared" si="3"/>
        <v>0</v>
      </c>
      <c r="F27" s="75">
        <v>0</v>
      </c>
      <c r="G27" s="75">
        <v>0</v>
      </c>
      <c r="H27" s="75">
        <f t="shared" si="4"/>
        <v>0</v>
      </c>
      <c r="I27" s="75">
        <v>0</v>
      </c>
      <c r="J27" s="75">
        <v>0</v>
      </c>
      <c r="K27" s="75">
        <f t="shared" si="5"/>
        <v>806</v>
      </c>
      <c r="L27" s="75">
        <v>391</v>
      </c>
      <c r="M27" s="75">
        <v>415</v>
      </c>
      <c r="N27" s="75">
        <f t="shared" si="6"/>
        <v>806</v>
      </c>
      <c r="O27" s="75">
        <f t="shared" si="7"/>
        <v>391</v>
      </c>
      <c r="P27" s="75">
        <v>391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415</v>
      </c>
      <c r="W27" s="75">
        <v>415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2</v>
      </c>
      <c r="AG27" s="75">
        <v>2</v>
      </c>
      <c r="AH27" s="75">
        <v>0</v>
      </c>
      <c r="AI27" s="75">
        <v>0</v>
      </c>
      <c r="AJ27" s="75">
        <f t="shared" si="11"/>
        <v>2</v>
      </c>
      <c r="AK27" s="74">
        <v>0</v>
      </c>
      <c r="AL27" s="75">
        <v>2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2"/>
        <v>2</v>
      </c>
      <c r="AU27" s="75">
        <v>2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2</v>
      </c>
      <c r="BA27" s="75">
        <v>2</v>
      </c>
      <c r="BB27" s="75">
        <v>0</v>
      </c>
      <c r="BC27" s="75">
        <v>0</v>
      </c>
    </row>
    <row r="28" spans="1:55" s="59" customFormat="1" ht="12" customHeight="1">
      <c r="A28" s="68" t="s">
        <v>85</v>
      </c>
      <c r="B28" s="117" t="s">
        <v>129</v>
      </c>
      <c r="C28" s="68" t="s">
        <v>130</v>
      </c>
      <c r="D28" s="75">
        <f t="shared" si="2"/>
        <v>18719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18719</v>
      </c>
      <c r="L28" s="75">
        <v>3332</v>
      </c>
      <c r="M28" s="75">
        <v>15387</v>
      </c>
      <c r="N28" s="75">
        <f t="shared" si="6"/>
        <v>18719</v>
      </c>
      <c r="O28" s="75">
        <f t="shared" si="7"/>
        <v>3332</v>
      </c>
      <c r="P28" s="75">
        <v>3332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15387</v>
      </c>
      <c r="W28" s="75">
        <v>15387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204</v>
      </c>
      <c r="AG28" s="75">
        <v>204</v>
      </c>
      <c r="AH28" s="75">
        <v>0</v>
      </c>
      <c r="AI28" s="75">
        <v>0</v>
      </c>
      <c r="AJ28" s="75">
        <f t="shared" si="11"/>
        <v>306</v>
      </c>
      <c r="AK28" s="75">
        <v>0</v>
      </c>
      <c r="AL28" s="75">
        <v>102</v>
      </c>
      <c r="AM28" s="75">
        <v>114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90</v>
      </c>
      <c r="AT28" s="75">
        <f t="shared" si="12"/>
        <v>13</v>
      </c>
      <c r="AU28" s="75">
        <v>0</v>
      </c>
      <c r="AV28" s="75">
        <v>0</v>
      </c>
      <c r="AW28" s="75">
        <v>13</v>
      </c>
      <c r="AX28" s="75">
        <v>0</v>
      </c>
      <c r="AY28" s="75">
        <v>0</v>
      </c>
      <c r="AZ28" s="75">
        <f t="shared" si="13"/>
        <v>102</v>
      </c>
      <c r="BA28" s="75">
        <v>102</v>
      </c>
      <c r="BB28" s="75">
        <v>0</v>
      </c>
      <c r="BC28" s="75">
        <v>0</v>
      </c>
    </row>
    <row r="29" spans="1:55" s="59" customFormat="1" ht="12" customHeight="1">
      <c r="A29" s="68" t="s">
        <v>85</v>
      </c>
      <c r="B29" s="117" t="s">
        <v>131</v>
      </c>
      <c r="C29" s="68" t="s">
        <v>132</v>
      </c>
      <c r="D29" s="75">
        <f t="shared" si="2"/>
        <v>12732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12732</v>
      </c>
      <c r="L29" s="75">
        <v>3341</v>
      </c>
      <c r="M29" s="75">
        <v>9391</v>
      </c>
      <c r="N29" s="75">
        <f t="shared" si="6"/>
        <v>12732</v>
      </c>
      <c r="O29" s="75">
        <f t="shared" si="7"/>
        <v>3341</v>
      </c>
      <c r="P29" s="75">
        <v>3341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9391</v>
      </c>
      <c r="W29" s="75">
        <v>9391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89</v>
      </c>
      <c r="AG29" s="75">
        <v>89</v>
      </c>
      <c r="AH29" s="75">
        <v>0</v>
      </c>
      <c r="AI29" s="75">
        <v>0</v>
      </c>
      <c r="AJ29" s="75">
        <f t="shared" si="11"/>
        <v>165</v>
      </c>
      <c r="AK29" s="74">
        <v>0</v>
      </c>
      <c r="AL29" s="75">
        <v>76</v>
      </c>
      <c r="AM29" s="75">
        <v>23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66</v>
      </c>
      <c r="AT29" s="75">
        <f t="shared" si="12"/>
        <v>5</v>
      </c>
      <c r="AU29" s="75">
        <v>0</v>
      </c>
      <c r="AV29" s="75">
        <v>0</v>
      </c>
      <c r="AW29" s="75">
        <v>5</v>
      </c>
      <c r="AX29" s="75">
        <v>0</v>
      </c>
      <c r="AY29" s="75">
        <v>0</v>
      </c>
      <c r="AZ29" s="75">
        <f t="shared" si="13"/>
        <v>76</v>
      </c>
      <c r="BA29" s="75">
        <v>76</v>
      </c>
      <c r="BB29" s="75">
        <v>0</v>
      </c>
      <c r="BC29" s="75">
        <v>0</v>
      </c>
    </row>
    <row r="30" spans="1:55" s="59" customFormat="1" ht="12" customHeight="1">
      <c r="A30" s="68" t="s">
        <v>85</v>
      </c>
      <c r="B30" s="117" t="s">
        <v>133</v>
      </c>
      <c r="C30" s="68" t="s">
        <v>134</v>
      </c>
      <c r="D30" s="75">
        <f t="shared" si="2"/>
        <v>28959</v>
      </c>
      <c r="E30" s="75">
        <f t="shared" si="3"/>
        <v>0</v>
      </c>
      <c r="F30" s="75">
        <v>0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28959</v>
      </c>
      <c r="L30" s="75">
        <v>4833</v>
      </c>
      <c r="M30" s="75">
        <v>24126</v>
      </c>
      <c r="N30" s="75">
        <f t="shared" si="6"/>
        <v>28959</v>
      </c>
      <c r="O30" s="75">
        <f t="shared" si="7"/>
        <v>4833</v>
      </c>
      <c r="P30" s="75">
        <v>4833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24126</v>
      </c>
      <c r="W30" s="75">
        <v>24126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0</v>
      </c>
      <c r="AD30" s="75">
        <v>0</v>
      </c>
      <c r="AE30" s="75">
        <v>0</v>
      </c>
      <c r="AF30" s="75">
        <f t="shared" si="10"/>
        <v>0</v>
      </c>
      <c r="AG30" s="75">
        <v>0</v>
      </c>
      <c r="AH30" s="75">
        <v>0</v>
      </c>
      <c r="AI30" s="75">
        <v>0</v>
      </c>
      <c r="AJ30" s="75">
        <f t="shared" si="11"/>
        <v>0</v>
      </c>
      <c r="AK30" s="74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85</v>
      </c>
      <c r="B31" s="117" t="s">
        <v>135</v>
      </c>
      <c r="C31" s="68" t="s">
        <v>136</v>
      </c>
      <c r="D31" s="75">
        <f t="shared" si="2"/>
        <v>17773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17773</v>
      </c>
      <c r="L31" s="75">
        <v>2945</v>
      </c>
      <c r="M31" s="75">
        <v>14828</v>
      </c>
      <c r="N31" s="75">
        <f t="shared" si="6"/>
        <v>17773</v>
      </c>
      <c r="O31" s="75">
        <f t="shared" si="7"/>
        <v>2945</v>
      </c>
      <c r="P31" s="75">
        <v>2945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14828</v>
      </c>
      <c r="W31" s="75">
        <v>14828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42</v>
      </c>
      <c r="AG31" s="75">
        <v>42</v>
      </c>
      <c r="AH31" s="75">
        <v>0</v>
      </c>
      <c r="AI31" s="75">
        <v>0</v>
      </c>
      <c r="AJ31" s="75">
        <f t="shared" si="11"/>
        <v>42</v>
      </c>
      <c r="AK31" s="75">
        <v>42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42</v>
      </c>
      <c r="AU31" s="75">
        <v>42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83</v>
      </c>
      <c r="BA31" s="75">
        <v>83</v>
      </c>
      <c r="BB31" s="75">
        <v>0</v>
      </c>
      <c r="BC31" s="75">
        <v>0</v>
      </c>
    </row>
    <row r="32" spans="1:55" s="59" customFormat="1" ht="12" customHeight="1">
      <c r="A32" s="68" t="s">
        <v>85</v>
      </c>
      <c r="B32" s="117" t="s">
        <v>137</v>
      </c>
      <c r="C32" s="68" t="s">
        <v>138</v>
      </c>
      <c r="D32" s="75">
        <f t="shared" si="2"/>
        <v>15573</v>
      </c>
      <c r="E32" s="75">
        <f t="shared" si="3"/>
        <v>0</v>
      </c>
      <c r="F32" s="75">
        <v>0</v>
      </c>
      <c r="G32" s="75">
        <v>0</v>
      </c>
      <c r="H32" s="75">
        <f t="shared" si="4"/>
        <v>0</v>
      </c>
      <c r="I32" s="75">
        <v>0</v>
      </c>
      <c r="J32" s="75">
        <v>0</v>
      </c>
      <c r="K32" s="75">
        <f t="shared" si="5"/>
        <v>15573</v>
      </c>
      <c r="L32" s="75">
        <v>2816</v>
      </c>
      <c r="M32" s="75">
        <v>12757</v>
      </c>
      <c r="N32" s="75">
        <f t="shared" si="6"/>
        <v>14011</v>
      </c>
      <c r="O32" s="75">
        <f t="shared" si="7"/>
        <v>2464</v>
      </c>
      <c r="P32" s="75">
        <v>2464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11547</v>
      </c>
      <c r="W32" s="75">
        <v>11547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39</v>
      </c>
      <c r="AG32" s="75">
        <v>39</v>
      </c>
      <c r="AH32" s="75">
        <v>0</v>
      </c>
      <c r="AI32" s="75">
        <v>0</v>
      </c>
      <c r="AJ32" s="75">
        <f t="shared" si="11"/>
        <v>36</v>
      </c>
      <c r="AK32" s="74">
        <v>0</v>
      </c>
      <c r="AL32" s="75">
        <v>0</v>
      </c>
      <c r="AM32" s="75">
        <v>10</v>
      </c>
      <c r="AN32" s="75">
        <v>0</v>
      </c>
      <c r="AO32" s="75">
        <v>0</v>
      </c>
      <c r="AP32" s="75">
        <v>0</v>
      </c>
      <c r="AQ32" s="75">
        <v>0</v>
      </c>
      <c r="AR32" s="75">
        <v>26</v>
      </c>
      <c r="AS32" s="75">
        <v>0</v>
      </c>
      <c r="AT32" s="75">
        <f t="shared" si="12"/>
        <v>3</v>
      </c>
      <c r="AU32" s="75">
        <v>0</v>
      </c>
      <c r="AV32" s="75">
        <v>3</v>
      </c>
      <c r="AW32" s="75">
        <v>0</v>
      </c>
      <c r="AX32" s="75">
        <v>0</v>
      </c>
      <c r="AY32" s="75">
        <v>0</v>
      </c>
      <c r="AZ32" s="75">
        <f t="shared" si="13"/>
        <v>55</v>
      </c>
      <c r="BA32" s="75">
        <v>55</v>
      </c>
      <c r="BB32" s="75">
        <v>0</v>
      </c>
      <c r="BC32" s="75">
        <v>0</v>
      </c>
    </row>
    <row r="33" spans="1:55" s="59" customFormat="1" ht="12" customHeight="1">
      <c r="A33" s="68" t="s">
        <v>219</v>
      </c>
      <c r="B33" s="117" t="s">
        <v>238</v>
      </c>
      <c r="C33" s="68" t="s">
        <v>239</v>
      </c>
      <c r="D33" s="75">
        <f t="shared" si="2"/>
        <v>6455</v>
      </c>
      <c r="E33" s="75">
        <f t="shared" si="3"/>
        <v>0</v>
      </c>
      <c r="F33" s="75">
        <v>0</v>
      </c>
      <c r="G33" s="75">
        <v>0</v>
      </c>
      <c r="H33" s="75">
        <f t="shared" si="4"/>
        <v>272</v>
      </c>
      <c r="I33" s="75">
        <v>0</v>
      </c>
      <c r="J33" s="75">
        <v>272</v>
      </c>
      <c r="K33" s="75">
        <f t="shared" si="5"/>
        <v>6183</v>
      </c>
      <c r="L33" s="75">
        <v>1586</v>
      </c>
      <c r="M33" s="75">
        <v>4597</v>
      </c>
      <c r="N33" s="75">
        <f t="shared" si="6"/>
        <v>6455</v>
      </c>
      <c r="O33" s="75">
        <f t="shared" si="7"/>
        <v>1586</v>
      </c>
      <c r="P33" s="75">
        <v>1586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f t="shared" si="8"/>
        <v>4869</v>
      </c>
      <c r="W33" s="75">
        <v>4597</v>
      </c>
      <c r="X33" s="75">
        <v>272</v>
      </c>
      <c r="Y33" s="75">
        <v>0</v>
      </c>
      <c r="Z33" s="75">
        <v>0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16</v>
      </c>
      <c r="AG33" s="75">
        <v>16</v>
      </c>
      <c r="AH33" s="75">
        <v>0</v>
      </c>
      <c r="AI33" s="75">
        <v>0</v>
      </c>
      <c r="AJ33" s="75">
        <f t="shared" si="11"/>
        <v>475</v>
      </c>
      <c r="AK33" s="75">
        <v>445</v>
      </c>
      <c r="AL33" s="75">
        <v>30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2"/>
        <v>16</v>
      </c>
      <c r="AU33" s="75">
        <v>16</v>
      </c>
      <c r="AV33" s="75">
        <v>0</v>
      </c>
      <c r="AW33" s="75">
        <v>0</v>
      </c>
      <c r="AX33" s="75">
        <v>0</v>
      </c>
      <c r="AY33" s="75">
        <v>0</v>
      </c>
      <c r="AZ33" s="75">
        <f t="shared" si="13"/>
        <v>168</v>
      </c>
      <c r="BA33" s="75">
        <v>30</v>
      </c>
      <c r="BB33" s="75">
        <v>138</v>
      </c>
      <c r="BC33" s="75">
        <v>0</v>
      </c>
    </row>
    <row r="34" spans="1:55" s="59" customFormat="1" ht="12" customHeight="1">
      <c r="A34" s="68" t="s">
        <v>240</v>
      </c>
      <c r="B34" s="117" t="s">
        <v>241</v>
      </c>
      <c r="C34" s="68" t="s">
        <v>242</v>
      </c>
      <c r="D34" s="75">
        <f t="shared" si="2"/>
        <v>15900</v>
      </c>
      <c r="E34" s="75">
        <f t="shared" si="3"/>
        <v>0</v>
      </c>
      <c r="F34" s="75">
        <v>0</v>
      </c>
      <c r="G34" s="75">
        <v>0</v>
      </c>
      <c r="H34" s="75">
        <f t="shared" si="4"/>
        <v>0</v>
      </c>
      <c r="I34" s="75">
        <v>0</v>
      </c>
      <c r="J34" s="75">
        <v>0</v>
      </c>
      <c r="K34" s="75">
        <f t="shared" si="5"/>
        <v>15900</v>
      </c>
      <c r="L34" s="75">
        <v>3782</v>
      </c>
      <c r="M34" s="75">
        <v>12118</v>
      </c>
      <c r="N34" s="75">
        <f t="shared" si="6"/>
        <v>15900</v>
      </c>
      <c r="O34" s="75">
        <f t="shared" si="7"/>
        <v>3782</v>
      </c>
      <c r="P34" s="75">
        <v>3782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12118</v>
      </c>
      <c r="W34" s="75">
        <v>12118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48</v>
      </c>
      <c r="AG34" s="75">
        <v>48</v>
      </c>
      <c r="AH34" s="75">
        <v>0</v>
      </c>
      <c r="AI34" s="75">
        <v>0</v>
      </c>
      <c r="AJ34" s="75">
        <f t="shared" si="11"/>
        <v>48</v>
      </c>
      <c r="AK34" s="74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29</v>
      </c>
      <c r="AS34" s="75">
        <v>19</v>
      </c>
      <c r="AT34" s="75">
        <f t="shared" si="12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219</v>
      </c>
      <c r="B35" s="117" t="s">
        <v>243</v>
      </c>
      <c r="C35" s="68" t="s">
        <v>244</v>
      </c>
      <c r="D35" s="75">
        <f t="shared" si="2"/>
        <v>31906</v>
      </c>
      <c r="E35" s="75">
        <f t="shared" si="3"/>
        <v>0</v>
      </c>
      <c r="F35" s="75">
        <v>0</v>
      </c>
      <c r="G35" s="75">
        <v>0</v>
      </c>
      <c r="H35" s="75">
        <f t="shared" si="4"/>
        <v>0</v>
      </c>
      <c r="I35" s="75">
        <v>0</v>
      </c>
      <c r="J35" s="75">
        <v>0</v>
      </c>
      <c r="K35" s="75">
        <f t="shared" si="5"/>
        <v>31906</v>
      </c>
      <c r="L35" s="75">
        <v>15926</v>
      </c>
      <c r="M35" s="75">
        <v>15980</v>
      </c>
      <c r="N35" s="75">
        <f t="shared" si="6"/>
        <v>31906</v>
      </c>
      <c r="O35" s="75">
        <f t="shared" si="7"/>
        <v>15926</v>
      </c>
      <c r="P35" s="75">
        <v>0</v>
      </c>
      <c r="Q35" s="75">
        <v>0</v>
      </c>
      <c r="R35" s="75">
        <v>0</v>
      </c>
      <c r="S35" s="75">
        <v>15926</v>
      </c>
      <c r="T35" s="75">
        <v>0</v>
      </c>
      <c r="U35" s="75">
        <v>0</v>
      </c>
      <c r="V35" s="75">
        <f t="shared" si="8"/>
        <v>15980</v>
      </c>
      <c r="W35" s="75">
        <v>0</v>
      </c>
      <c r="X35" s="75">
        <v>0</v>
      </c>
      <c r="Y35" s="75">
        <v>0</v>
      </c>
      <c r="Z35" s="75">
        <v>15980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0</v>
      </c>
      <c r="AG35" s="75">
        <v>0</v>
      </c>
      <c r="AH35" s="75">
        <v>0</v>
      </c>
      <c r="AI35" s="75">
        <v>0</v>
      </c>
      <c r="AJ35" s="75">
        <f t="shared" si="11"/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245</v>
      </c>
      <c r="B36" s="117" t="s">
        <v>246</v>
      </c>
      <c r="C36" s="68" t="s">
        <v>247</v>
      </c>
      <c r="D36" s="75">
        <f t="shared" si="2"/>
        <v>10580</v>
      </c>
      <c r="E36" s="75">
        <f t="shared" si="3"/>
        <v>0</v>
      </c>
      <c r="F36" s="75">
        <v>0</v>
      </c>
      <c r="G36" s="75">
        <v>0</v>
      </c>
      <c r="H36" s="75">
        <f t="shared" si="4"/>
        <v>0</v>
      </c>
      <c r="I36" s="75">
        <v>0</v>
      </c>
      <c r="J36" s="75">
        <v>0</v>
      </c>
      <c r="K36" s="75">
        <f t="shared" si="5"/>
        <v>10580</v>
      </c>
      <c r="L36" s="75">
        <v>2781</v>
      </c>
      <c r="M36" s="75">
        <v>7799</v>
      </c>
      <c r="N36" s="75">
        <f t="shared" si="6"/>
        <v>10580</v>
      </c>
      <c r="O36" s="75">
        <f t="shared" si="7"/>
        <v>2781</v>
      </c>
      <c r="P36" s="75">
        <v>2781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7799</v>
      </c>
      <c r="W36" s="75">
        <v>7799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0</v>
      </c>
      <c r="AD36" s="75">
        <v>0</v>
      </c>
      <c r="AE36" s="75">
        <v>0</v>
      </c>
      <c r="AF36" s="75">
        <f t="shared" si="10"/>
        <v>16</v>
      </c>
      <c r="AG36" s="75">
        <v>16</v>
      </c>
      <c r="AH36" s="75">
        <v>0</v>
      </c>
      <c r="AI36" s="75">
        <v>0</v>
      </c>
      <c r="AJ36" s="75">
        <f t="shared" si="11"/>
        <v>0</v>
      </c>
      <c r="AK36" s="74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2"/>
        <v>16</v>
      </c>
      <c r="AU36" s="75">
        <v>16</v>
      </c>
      <c r="AV36" s="75">
        <v>0</v>
      </c>
      <c r="AW36" s="75">
        <v>0</v>
      </c>
      <c r="AX36" s="75">
        <v>0</v>
      </c>
      <c r="AY36" s="75">
        <v>0</v>
      </c>
      <c r="AZ36" s="75">
        <f t="shared" si="13"/>
        <v>124</v>
      </c>
      <c r="BA36" s="75">
        <v>124</v>
      </c>
      <c r="BB36" s="75">
        <v>0</v>
      </c>
      <c r="BC36" s="75">
        <v>0</v>
      </c>
    </row>
    <row r="37" spans="1:55" s="59" customFormat="1" ht="12" customHeight="1">
      <c r="A37" s="68" t="s">
        <v>217</v>
      </c>
      <c r="B37" s="117" t="s">
        <v>248</v>
      </c>
      <c r="C37" s="68" t="s">
        <v>249</v>
      </c>
      <c r="D37" s="75">
        <f t="shared" si="2"/>
        <v>23562</v>
      </c>
      <c r="E37" s="75">
        <f t="shared" si="3"/>
        <v>0</v>
      </c>
      <c r="F37" s="75">
        <v>0</v>
      </c>
      <c r="G37" s="75">
        <v>0</v>
      </c>
      <c r="H37" s="75">
        <f t="shared" si="4"/>
        <v>0</v>
      </c>
      <c r="I37" s="75">
        <v>0</v>
      </c>
      <c r="J37" s="75">
        <v>0</v>
      </c>
      <c r="K37" s="75">
        <f t="shared" si="5"/>
        <v>23562</v>
      </c>
      <c r="L37" s="75">
        <v>2095</v>
      </c>
      <c r="M37" s="75">
        <v>21467</v>
      </c>
      <c r="N37" s="75">
        <f t="shared" si="6"/>
        <v>23562</v>
      </c>
      <c r="O37" s="75">
        <f t="shared" si="7"/>
        <v>2095</v>
      </c>
      <c r="P37" s="75">
        <v>2095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f t="shared" si="8"/>
        <v>21467</v>
      </c>
      <c r="W37" s="75">
        <v>21467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57</v>
      </c>
      <c r="AG37" s="75">
        <v>57</v>
      </c>
      <c r="AH37" s="75">
        <v>0</v>
      </c>
      <c r="AI37" s="75">
        <v>0</v>
      </c>
      <c r="AJ37" s="75">
        <f t="shared" si="11"/>
        <v>91</v>
      </c>
      <c r="AK37" s="74">
        <v>0</v>
      </c>
      <c r="AL37" s="75">
        <v>34</v>
      </c>
      <c r="AM37" s="75">
        <v>21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36</v>
      </c>
      <c r="AT37" s="75">
        <f t="shared" si="12"/>
        <v>21</v>
      </c>
      <c r="AU37" s="75">
        <v>0</v>
      </c>
      <c r="AV37" s="75">
        <v>0</v>
      </c>
      <c r="AW37" s="75">
        <v>21</v>
      </c>
      <c r="AX37" s="75">
        <v>0</v>
      </c>
      <c r="AY37" s="75">
        <v>0</v>
      </c>
      <c r="AZ37" s="75">
        <f t="shared" si="13"/>
        <v>34</v>
      </c>
      <c r="BA37" s="75">
        <v>34</v>
      </c>
      <c r="BB37" s="75">
        <v>0</v>
      </c>
      <c r="BC37" s="75">
        <v>0</v>
      </c>
    </row>
    <row r="38" spans="1:55" s="59" customFormat="1" ht="12" customHeight="1">
      <c r="A38" s="68" t="s">
        <v>85</v>
      </c>
      <c r="B38" s="117" t="s">
        <v>149</v>
      </c>
      <c r="C38" s="68" t="s">
        <v>150</v>
      </c>
      <c r="D38" s="75">
        <f t="shared" si="2"/>
        <v>7594</v>
      </c>
      <c r="E38" s="75">
        <f t="shared" si="3"/>
        <v>0</v>
      </c>
      <c r="F38" s="75">
        <v>0</v>
      </c>
      <c r="G38" s="75">
        <v>0</v>
      </c>
      <c r="H38" s="75">
        <f t="shared" si="4"/>
        <v>0</v>
      </c>
      <c r="I38" s="75">
        <v>0</v>
      </c>
      <c r="J38" s="75">
        <v>0</v>
      </c>
      <c r="K38" s="75">
        <f t="shared" si="5"/>
        <v>7594</v>
      </c>
      <c r="L38" s="75">
        <v>2058</v>
      </c>
      <c r="M38" s="75">
        <v>5536</v>
      </c>
      <c r="N38" s="75">
        <f t="shared" si="6"/>
        <v>7594</v>
      </c>
      <c r="O38" s="75">
        <f t="shared" si="7"/>
        <v>2058</v>
      </c>
      <c r="P38" s="75">
        <v>2058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5536</v>
      </c>
      <c r="W38" s="75">
        <v>5536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24</v>
      </c>
      <c r="AG38" s="75">
        <v>24</v>
      </c>
      <c r="AH38" s="75">
        <v>0</v>
      </c>
      <c r="AI38" s="75">
        <v>0</v>
      </c>
      <c r="AJ38" s="75">
        <f t="shared" si="11"/>
        <v>43</v>
      </c>
      <c r="AK38" s="75">
        <v>24</v>
      </c>
      <c r="AL38" s="75">
        <v>19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2"/>
        <v>24</v>
      </c>
      <c r="AU38" s="75">
        <v>24</v>
      </c>
      <c r="AV38" s="75"/>
      <c r="AW38" s="75">
        <v>0</v>
      </c>
      <c r="AX38" s="75">
        <v>0</v>
      </c>
      <c r="AY38" s="75">
        <v>0</v>
      </c>
      <c r="AZ38" s="75">
        <f t="shared" si="13"/>
        <v>19</v>
      </c>
      <c r="BA38" s="75">
        <v>19</v>
      </c>
      <c r="BB38" s="75">
        <v>0</v>
      </c>
      <c r="BC38" s="75"/>
    </row>
    <row r="39" spans="1:55" s="59" customFormat="1" ht="12" customHeight="1">
      <c r="A39" s="68" t="s">
        <v>250</v>
      </c>
      <c r="B39" s="117" t="s">
        <v>251</v>
      </c>
      <c r="C39" s="68" t="s">
        <v>252</v>
      </c>
      <c r="D39" s="75">
        <f t="shared" si="2"/>
        <v>15128</v>
      </c>
      <c r="E39" s="75">
        <f t="shared" si="3"/>
        <v>0</v>
      </c>
      <c r="F39" s="75">
        <v>0</v>
      </c>
      <c r="G39" s="75">
        <v>0</v>
      </c>
      <c r="H39" s="75">
        <f t="shared" si="4"/>
        <v>0</v>
      </c>
      <c r="I39" s="75">
        <v>0</v>
      </c>
      <c r="J39" s="75">
        <v>0</v>
      </c>
      <c r="K39" s="75">
        <f t="shared" si="5"/>
        <v>15128</v>
      </c>
      <c r="L39" s="75">
        <v>3631</v>
      </c>
      <c r="M39" s="75">
        <v>11497</v>
      </c>
      <c r="N39" s="75">
        <f t="shared" si="6"/>
        <v>15128</v>
      </c>
      <c r="O39" s="75">
        <f t="shared" si="7"/>
        <v>3631</v>
      </c>
      <c r="P39" s="75">
        <v>3631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11497</v>
      </c>
      <c r="W39" s="75">
        <v>11497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193</v>
      </c>
      <c r="AG39" s="75">
        <v>193</v>
      </c>
      <c r="AH39" s="75">
        <v>0</v>
      </c>
      <c r="AI39" s="75">
        <v>0</v>
      </c>
      <c r="AJ39" s="75">
        <f t="shared" si="11"/>
        <v>911</v>
      </c>
      <c r="AK39" s="75">
        <v>699</v>
      </c>
      <c r="AL39" s="75">
        <v>43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169</v>
      </c>
      <c r="AT39" s="75">
        <f t="shared" si="12"/>
        <v>24</v>
      </c>
      <c r="AU39" s="75">
        <v>24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43</v>
      </c>
      <c r="BA39" s="75">
        <v>43</v>
      </c>
      <c r="BB39" s="75">
        <v>0</v>
      </c>
      <c r="BC39" s="75">
        <v>0</v>
      </c>
    </row>
    <row r="40" spans="1:55" s="59" customFormat="1" ht="12" customHeight="1">
      <c r="A40" s="68" t="s">
        <v>250</v>
      </c>
      <c r="B40" s="117" t="s">
        <v>253</v>
      </c>
      <c r="C40" s="68" t="s">
        <v>254</v>
      </c>
      <c r="D40" s="75">
        <f t="shared" si="2"/>
        <v>10818</v>
      </c>
      <c r="E40" s="75">
        <f t="shared" si="3"/>
        <v>0</v>
      </c>
      <c r="F40" s="75">
        <v>0</v>
      </c>
      <c r="G40" s="75">
        <v>0</v>
      </c>
      <c r="H40" s="75">
        <f t="shared" si="4"/>
        <v>0</v>
      </c>
      <c r="I40" s="75">
        <v>0</v>
      </c>
      <c r="J40" s="75">
        <v>0</v>
      </c>
      <c r="K40" s="75">
        <f t="shared" si="5"/>
        <v>10818</v>
      </c>
      <c r="L40" s="75">
        <v>3350</v>
      </c>
      <c r="M40" s="75">
        <v>7468</v>
      </c>
      <c r="N40" s="75">
        <f t="shared" si="6"/>
        <v>10818</v>
      </c>
      <c r="O40" s="75">
        <f t="shared" si="7"/>
        <v>3350</v>
      </c>
      <c r="P40" s="75">
        <v>3350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f t="shared" si="8"/>
        <v>7468</v>
      </c>
      <c r="W40" s="75">
        <v>7468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296</v>
      </c>
      <c r="AG40" s="75">
        <v>296</v>
      </c>
      <c r="AH40" s="75">
        <v>0</v>
      </c>
      <c r="AI40" s="75">
        <v>0</v>
      </c>
      <c r="AJ40" s="75">
        <f t="shared" si="11"/>
        <v>296</v>
      </c>
      <c r="AK40" s="74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296</v>
      </c>
      <c r="AS40" s="75">
        <v>0</v>
      </c>
      <c r="AT40" s="75">
        <f t="shared" si="12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  <row r="41" spans="1:55" s="59" customFormat="1" ht="12" customHeight="1">
      <c r="A41" s="68" t="s">
        <v>85</v>
      </c>
      <c r="B41" s="117" t="s">
        <v>155</v>
      </c>
      <c r="C41" s="68" t="s">
        <v>156</v>
      </c>
      <c r="D41" s="75">
        <f t="shared" si="2"/>
        <v>6813</v>
      </c>
      <c r="E41" s="75">
        <f t="shared" si="3"/>
        <v>0</v>
      </c>
      <c r="F41" s="75">
        <v>0</v>
      </c>
      <c r="G41" s="75">
        <v>0</v>
      </c>
      <c r="H41" s="75">
        <f t="shared" si="4"/>
        <v>0</v>
      </c>
      <c r="I41" s="75">
        <v>0</v>
      </c>
      <c r="J41" s="75">
        <v>0</v>
      </c>
      <c r="K41" s="75">
        <f t="shared" si="5"/>
        <v>6813</v>
      </c>
      <c r="L41" s="75">
        <v>4312</v>
      </c>
      <c r="M41" s="75">
        <v>2501</v>
      </c>
      <c r="N41" s="75">
        <f t="shared" si="6"/>
        <v>6813</v>
      </c>
      <c r="O41" s="75">
        <f t="shared" si="7"/>
        <v>4312</v>
      </c>
      <c r="P41" s="75">
        <v>4312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f t="shared" si="8"/>
        <v>2501</v>
      </c>
      <c r="W41" s="75">
        <v>2501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f t="shared" si="9"/>
        <v>0</v>
      </c>
      <c r="AD41" s="75">
        <v>0</v>
      </c>
      <c r="AE41" s="75">
        <v>0</v>
      </c>
      <c r="AF41" s="75">
        <f t="shared" si="10"/>
        <v>34</v>
      </c>
      <c r="AG41" s="75">
        <v>34</v>
      </c>
      <c r="AH41" s="75">
        <v>0</v>
      </c>
      <c r="AI41" s="75">
        <v>0</v>
      </c>
      <c r="AJ41" s="75">
        <f t="shared" si="11"/>
        <v>222</v>
      </c>
      <c r="AK41" s="74">
        <v>0</v>
      </c>
      <c r="AL41" s="75">
        <v>0</v>
      </c>
      <c r="AM41" s="75">
        <v>222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2"/>
        <v>34</v>
      </c>
      <c r="AU41" s="75">
        <v>0</v>
      </c>
      <c r="AV41" s="75">
        <v>0</v>
      </c>
      <c r="AW41" s="75">
        <v>34</v>
      </c>
      <c r="AX41" s="75">
        <v>0</v>
      </c>
      <c r="AY41" s="75">
        <v>0</v>
      </c>
      <c r="AZ41" s="75">
        <f t="shared" si="13"/>
        <v>0</v>
      </c>
      <c r="BA41" s="75">
        <v>0</v>
      </c>
      <c r="BB41" s="75">
        <v>0</v>
      </c>
      <c r="BC41" s="75">
        <v>0</v>
      </c>
    </row>
    <row r="42" spans="1:55" s="59" customFormat="1" ht="12" customHeight="1">
      <c r="A42" s="68" t="s">
        <v>85</v>
      </c>
      <c r="B42" s="117" t="s">
        <v>157</v>
      </c>
      <c r="C42" s="68" t="s">
        <v>158</v>
      </c>
      <c r="D42" s="75">
        <f t="shared" si="2"/>
        <v>5395</v>
      </c>
      <c r="E42" s="75">
        <f t="shared" si="3"/>
        <v>0</v>
      </c>
      <c r="F42" s="75">
        <v>0</v>
      </c>
      <c r="G42" s="75">
        <v>0</v>
      </c>
      <c r="H42" s="75">
        <f t="shared" si="4"/>
        <v>0</v>
      </c>
      <c r="I42" s="75">
        <v>0</v>
      </c>
      <c r="J42" s="75">
        <v>0</v>
      </c>
      <c r="K42" s="75">
        <f t="shared" si="5"/>
        <v>5395</v>
      </c>
      <c r="L42" s="75">
        <v>1365</v>
      </c>
      <c r="M42" s="75">
        <v>4030</v>
      </c>
      <c r="N42" s="75">
        <f t="shared" si="6"/>
        <v>5395</v>
      </c>
      <c r="O42" s="75">
        <f t="shared" si="7"/>
        <v>1365</v>
      </c>
      <c r="P42" s="75">
        <v>1365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f t="shared" si="8"/>
        <v>4030</v>
      </c>
      <c r="W42" s="75">
        <v>4030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f t="shared" si="9"/>
        <v>0</v>
      </c>
      <c r="AD42" s="75">
        <v>0</v>
      </c>
      <c r="AE42" s="75">
        <v>0</v>
      </c>
      <c r="AF42" s="75">
        <f t="shared" si="10"/>
        <v>23</v>
      </c>
      <c r="AG42" s="75">
        <v>23</v>
      </c>
      <c r="AH42" s="75">
        <v>0</v>
      </c>
      <c r="AI42" s="75">
        <v>0</v>
      </c>
      <c r="AJ42" s="75">
        <f t="shared" si="11"/>
        <v>293</v>
      </c>
      <c r="AK42" s="75">
        <v>293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12"/>
        <v>23</v>
      </c>
      <c r="AU42" s="75">
        <v>23</v>
      </c>
      <c r="AV42" s="75">
        <v>0</v>
      </c>
      <c r="AW42" s="75">
        <v>0</v>
      </c>
      <c r="AX42" s="75">
        <v>0</v>
      </c>
      <c r="AY42" s="75">
        <v>0</v>
      </c>
      <c r="AZ42" s="75">
        <f t="shared" si="13"/>
        <v>0</v>
      </c>
      <c r="BA42" s="75">
        <v>0</v>
      </c>
      <c r="BB42" s="75">
        <v>0</v>
      </c>
      <c r="BC42" s="75">
        <v>0</v>
      </c>
    </row>
    <row r="43" spans="1:55" s="59" customFormat="1" ht="12" customHeight="1">
      <c r="A43" s="68" t="s">
        <v>250</v>
      </c>
      <c r="B43" s="117" t="s">
        <v>255</v>
      </c>
      <c r="C43" s="68" t="s">
        <v>256</v>
      </c>
      <c r="D43" s="75">
        <f t="shared" si="2"/>
        <v>6988</v>
      </c>
      <c r="E43" s="75">
        <f t="shared" si="3"/>
        <v>0</v>
      </c>
      <c r="F43" s="75">
        <v>0</v>
      </c>
      <c r="G43" s="75">
        <v>0</v>
      </c>
      <c r="H43" s="75">
        <f t="shared" si="4"/>
        <v>0</v>
      </c>
      <c r="I43" s="75">
        <v>0</v>
      </c>
      <c r="J43" s="75">
        <v>0</v>
      </c>
      <c r="K43" s="75">
        <f t="shared" si="5"/>
        <v>6988</v>
      </c>
      <c r="L43" s="75">
        <v>2211</v>
      </c>
      <c r="M43" s="75">
        <v>4777</v>
      </c>
      <c r="N43" s="75">
        <f t="shared" si="6"/>
        <v>6988</v>
      </c>
      <c r="O43" s="75">
        <f t="shared" si="7"/>
        <v>2211</v>
      </c>
      <c r="P43" s="75">
        <v>2211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f t="shared" si="8"/>
        <v>4777</v>
      </c>
      <c r="W43" s="75">
        <v>4777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f t="shared" si="9"/>
        <v>0</v>
      </c>
      <c r="AD43" s="75">
        <v>0</v>
      </c>
      <c r="AE43" s="75">
        <v>0</v>
      </c>
      <c r="AF43" s="75">
        <f t="shared" si="10"/>
        <v>271</v>
      </c>
      <c r="AG43" s="75">
        <v>271</v>
      </c>
      <c r="AH43" s="75">
        <v>0</v>
      </c>
      <c r="AI43" s="75">
        <v>0</v>
      </c>
      <c r="AJ43" s="75">
        <f t="shared" si="11"/>
        <v>271</v>
      </c>
      <c r="AK43" s="74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271</v>
      </c>
      <c r="AT43" s="75">
        <f t="shared" si="12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f t="shared" si="13"/>
        <v>0</v>
      </c>
      <c r="BA43" s="75">
        <v>0</v>
      </c>
      <c r="BB43" s="75">
        <v>0</v>
      </c>
      <c r="BC43" s="75">
        <v>0</v>
      </c>
    </row>
    <row r="44" spans="1:55" s="59" customFormat="1" ht="12" customHeight="1">
      <c r="A44" s="68" t="s">
        <v>85</v>
      </c>
      <c r="B44" s="117" t="s">
        <v>161</v>
      </c>
      <c r="C44" s="68" t="s">
        <v>162</v>
      </c>
      <c r="D44" s="75">
        <f t="shared" si="2"/>
        <v>9853</v>
      </c>
      <c r="E44" s="75">
        <f t="shared" si="3"/>
        <v>9853</v>
      </c>
      <c r="F44" s="75">
        <v>3552</v>
      </c>
      <c r="G44" s="75">
        <v>6301</v>
      </c>
      <c r="H44" s="75">
        <f t="shared" si="4"/>
        <v>0</v>
      </c>
      <c r="I44" s="75">
        <v>0</v>
      </c>
      <c r="J44" s="75">
        <v>0</v>
      </c>
      <c r="K44" s="75">
        <f t="shared" si="5"/>
        <v>0</v>
      </c>
      <c r="L44" s="75">
        <v>0</v>
      </c>
      <c r="M44" s="75">
        <v>0</v>
      </c>
      <c r="N44" s="75">
        <f t="shared" si="6"/>
        <v>10111</v>
      </c>
      <c r="O44" s="75">
        <f t="shared" si="7"/>
        <v>3552</v>
      </c>
      <c r="P44" s="75">
        <v>3552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f t="shared" si="8"/>
        <v>6301</v>
      </c>
      <c r="W44" s="75">
        <v>6301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f t="shared" si="9"/>
        <v>258</v>
      </c>
      <c r="AD44" s="75">
        <v>258</v>
      </c>
      <c r="AE44" s="75">
        <v>0</v>
      </c>
      <c r="AF44" s="75">
        <f t="shared" si="10"/>
        <v>28</v>
      </c>
      <c r="AG44" s="75">
        <v>28</v>
      </c>
      <c r="AH44" s="75">
        <v>0</v>
      </c>
      <c r="AI44" s="75">
        <v>0</v>
      </c>
      <c r="AJ44" s="75">
        <f t="shared" si="11"/>
        <v>578</v>
      </c>
      <c r="AK44" s="75">
        <v>578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12"/>
        <v>28</v>
      </c>
      <c r="AU44" s="75">
        <v>28</v>
      </c>
      <c r="AV44" s="75">
        <v>0</v>
      </c>
      <c r="AW44" s="75">
        <v>0</v>
      </c>
      <c r="AX44" s="75">
        <v>0</v>
      </c>
      <c r="AY44" s="75">
        <v>0</v>
      </c>
      <c r="AZ44" s="75">
        <f t="shared" si="13"/>
        <v>0</v>
      </c>
      <c r="BA44" s="75">
        <v>0</v>
      </c>
      <c r="BB44" s="75">
        <v>0</v>
      </c>
      <c r="BC44" s="75">
        <v>0</v>
      </c>
    </row>
    <row r="45" spans="1:55" s="59" customFormat="1" ht="12" customHeight="1">
      <c r="A45" s="68" t="s">
        <v>85</v>
      </c>
      <c r="B45" s="117" t="s">
        <v>163</v>
      </c>
      <c r="C45" s="68" t="s">
        <v>164</v>
      </c>
      <c r="D45" s="75">
        <f t="shared" si="2"/>
        <v>5187</v>
      </c>
      <c r="E45" s="75">
        <f t="shared" si="3"/>
        <v>0</v>
      </c>
      <c r="F45" s="75">
        <v>0</v>
      </c>
      <c r="G45" s="75">
        <v>0</v>
      </c>
      <c r="H45" s="75">
        <f t="shared" si="4"/>
        <v>0</v>
      </c>
      <c r="I45" s="75">
        <v>0</v>
      </c>
      <c r="J45" s="75">
        <v>0</v>
      </c>
      <c r="K45" s="75">
        <f t="shared" si="5"/>
        <v>5187</v>
      </c>
      <c r="L45" s="75">
        <v>614</v>
      </c>
      <c r="M45" s="75">
        <v>4573</v>
      </c>
      <c r="N45" s="75">
        <f t="shared" si="6"/>
        <v>5187</v>
      </c>
      <c r="O45" s="75">
        <f t="shared" si="7"/>
        <v>614</v>
      </c>
      <c r="P45" s="75">
        <v>614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f t="shared" si="8"/>
        <v>4573</v>
      </c>
      <c r="W45" s="75">
        <v>4573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f t="shared" si="9"/>
        <v>0</v>
      </c>
      <c r="AD45" s="75">
        <v>0</v>
      </c>
      <c r="AE45" s="75">
        <v>0</v>
      </c>
      <c r="AF45" s="75">
        <f t="shared" si="10"/>
        <v>15</v>
      </c>
      <c r="AG45" s="75">
        <v>15</v>
      </c>
      <c r="AH45" s="75">
        <v>0</v>
      </c>
      <c r="AI45" s="75">
        <v>0</v>
      </c>
      <c r="AJ45" s="75">
        <f t="shared" si="11"/>
        <v>14</v>
      </c>
      <c r="AK45" s="74">
        <v>0</v>
      </c>
      <c r="AL45" s="75">
        <v>0</v>
      </c>
      <c r="AM45" s="75">
        <v>4</v>
      </c>
      <c r="AN45" s="75">
        <v>0</v>
      </c>
      <c r="AO45" s="75">
        <v>0</v>
      </c>
      <c r="AP45" s="75">
        <v>0</v>
      </c>
      <c r="AQ45" s="75">
        <v>0</v>
      </c>
      <c r="AR45" s="75">
        <v>10</v>
      </c>
      <c r="AS45" s="75">
        <v>0</v>
      </c>
      <c r="AT45" s="75">
        <f t="shared" si="12"/>
        <v>1</v>
      </c>
      <c r="AU45" s="75">
        <v>1</v>
      </c>
      <c r="AV45" s="75">
        <v>0</v>
      </c>
      <c r="AW45" s="75">
        <v>0</v>
      </c>
      <c r="AX45" s="75">
        <v>0</v>
      </c>
      <c r="AY45" s="75">
        <v>0</v>
      </c>
      <c r="AZ45" s="75">
        <f t="shared" si="13"/>
        <v>20</v>
      </c>
      <c r="BA45" s="75">
        <v>20</v>
      </c>
      <c r="BB45" s="75">
        <v>0</v>
      </c>
      <c r="BC45" s="75">
        <v>0</v>
      </c>
    </row>
    <row r="46" spans="1:55" s="59" customFormat="1" ht="12" customHeight="1">
      <c r="A46" s="68" t="s">
        <v>85</v>
      </c>
      <c r="B46" s="117" t="s">
        <v>165</v>
      </c>
      <c r="C46" s="68" t="s">
        <v>166</v>
      </c>
      <c r="D46" s="75">
        <f t="shared" si="2"/>
        <v>8914</v>
      </c>
      <c r="E46" s="75">
        <f t="shared" si="3"/>
        <v>0</v>
      </c>
      <c r="F46" s="75">
        <v>0</v>
      </c>
      <c r="G46" s="75">
        <v>0</v>
      </c>
      <c r="H46" s="75">
        <f t="shared" si="4"/>
        <v>0</v>
      </c>
      <c r="I46" s="75">
        <v>0</v>
      </c>
      <c r="J46" s="75">
        <v>0</v>
      </c>
      <c r="K46" s="75">
        <f t="shared" si="5"/>
        <v>8914</v>
      </c>
      <c r="L46" s="75">
        <v>583</v>
      </c>
      <c r="M46" s="75">
        <v>8331</v>
      </c>
      <c r="N46" s="75">
        <f t="shared" si="6"/>
        <v>8914</v>
      </c>
      <c r="O46" s="75">
        <f t="shared" si="7"/>
        <v>583</v>
      </c>
      <c r="P46" s="75">
        <v>583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f t="shared" si="8"/>
        <v>8331</v>
      </c>
      <c r="W46" s="75">
        <v>8331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f t="shared" si="9"/>
        <v>0</v>
      </c>
      <c r="AD46" s="75">
        <v>0</v>
      </c>
      <c r="AE46" s="75">
        <v>0</v>
      </c>
      <c r="AF46" s="75">
        <f t="shared" si="10"/>
        <v>26</v>
      </c>
      <c r="AG46" s="75">
        <v>26</v>
      </c>
      <c r="AH46" s="75">
        <v>0</v>
      </c>
      <c r="AI46" s="75">
        <v>0</v>
      </c>
      <c r="AJ46" s="75">
        <f t="shared" si="11"/>
        <v>24</v>
      </c>
      <c r="AK46" s="74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24</v>
      </c>
      <c r="AS46" s="75">
        <v>0</v>
      </c>
      <c r="AT46" s="75">
        <f t="shared" si="12"/>
        <v>2</v>
      </c>
      <c r="AU46" s="75">
        <v>2</v>
      </c>
      <c r="AV46" s="75">
        <v>0</v>
      </c>
      <c r="AW46" s="75">
        <v>0</v>
      </c>
      <c r="AX46" s="75">
        <v>0</v>
      </c>
      <c r="AY46" s="75">
        <v>0</v>
      </c>
      <c r="AZ46" s="75">
        <f t="shared" si="13"/>
        <v>35</v>
      </c>
      <c r="BA46" s="75">
        <v>35</v>
      </c>
      <c r="BB46" s="75">
        <v>0</v>
      </c>
      <c r="BC46" s="75">
        <v>0</v>
      </c>
    </row>
    <row r="47" spans="1:55" s="59" customFormat="1" ht="12" customHeight="1">
      <c r="A47" s="68" t="s">
        <v>85</v>
      </c>
      <c r="B47" s="117" t="s">
        <v>167</v>
      </c>
      <c r="C47" s="68" t="s">
        <v>168</v>
      </c>
      <c r="D47" s="75">
        <f t="shared" si="2"/>
        <v>3493</v>
      </c>
      <c r="E47" s="75">
        <f t="shared" si="3"/>
        <v>3493</v>
      </c>
      <c r="F47" s="75">
        <v>347</v>
      </c>
      <c r="G47" s="75">
        <v>3146</v>
      </c>
      <c r="H47" s="75">
        <f t="shared" si="4"/>
        <v>0</v>
      </c>
      <c r="I47" s="75">
        <v>0</v>
      </c>
      <c r="J47" s="75">
        <v>0</v>
      </c>
      <c r="K47" s="75">
        <f t="shared" si="5"/>
        <v>0</v>
      </c>
      <c r="L47" s="75">
        <v>0</v>
      </c>
      <c r="M47" s="75">
        <v>0</v>
      </c>
      <c r="N47" s="75">
        <f t="shared" si="6"/>
        <v>3493</v>
      </c>
      <c r="O47" s="75">
        <f t="shared" si="7"/>
        <v>347</v>
      </c>
      <c r="P47" s="75">
        <v>347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f t="shared" si="8"/>
        <v>3146</v>
      </c>
      <c r="W47" s="75">
        <v>3146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f t="shared" si="9"/>
        <v>0</v>
      </c>
      <c r="AD47" s="75">
        <v>0</v>
      </c>
      <c r="AE47" s="75">
        <v>0</v>
      </c>
      <c r="AF47" s="75">
        <f t="shared" si="10"/>
        <v>11</v>
      </c>
      <c r="AG47" s="75">
        <v>11</v>
      </c>
      <c r="AH47" s="75">
        <v>0</v>
      </c>
      <c r="AI47" s="75">
        <v>0</v>
      </c>
      <c r="AJ47" s="75">
        <f t="shared" si="11"/>
        <v>10</v>
      </c>
      <c r="AK47" s="74">
        <v>0</v>
      </c>
      <c r="AL47" s="75">
        <v>0</v>
      </c>
      <c r="AM47" s="75">
        <v>3</v>
      </c>
      <c r="AN47" s="75">
        <v>0</v>
      </c>
      <c r="AO47" s="75">
        <v>0</v>
      </c>
      <c r="AP47" s="75">
        <v>0</v>
      </c>
      <c r="AQ47" s="75">
        <v>0</v>
      </c>
      <c r="AR47" s="75">
        <v>7</v>
      </c>
      <c r="AS47" s="75">
        <v>0</v>
      </c>
      <c r="AT47" s="75">
        <f t="shared" si="12"/>
        <v>1</v>
      </c>
      <c r="AU47" s="75">
        <v>1</v>
      </c>
      <c r="AV47" s="75">
        <v>0</v>
      </c>
      <c r="AW47" s="75">
        <v>0</v>
      </c>
      <c r="AX47" s="75">
        <v>0</v>
      </c>
      <c r="AY47" s="75">
        <v>0</v>
      </c>
      <c r="AZ47" s="75">
        <f t="shared" si="13"/>
        <v>14</v>
      </c>
      <c r="BA47" s="75">
        <v>14</v>
      </c>
      <c r="BB47" s="75">
        <v>0</v>
      </c>
      <c r="BC47" s="75">
        <v>0</v>
      </c>
    </row>
    <row r="48" spans="1:55" s="59" customFormat="1" ht="12" customHeight="1">
      <c r="A48" s="68" t="s">
        <v>85</v>
      </c>
      <c r="B48" s="117" t="s">
        <v>169</v>
      </c>
      <c r="C48" s="68" t="s">
        <v>170</v>
      </c>
      <c r="D48" s="75">
        <f t="shared" si="2"/>
        <v>7423</v>
      </c>
      <c r="E48" s="75">
        <f t="shared" si="3"/>
        <v>0</v>
      </c>
      <c r="F48" s="75">
        <v>0</v>
      </c>
      <c r="G48" s="75">
        <v>0</v>
      </c>
      <c r="H48" s="75">
        <f t="shared" si="4"/>
        <v>0</v>
      </c>
      <c r="I48" s="75">
        <v>0</v>
      </c>
      <c r="J48" s="75">
        <v>0</v>
      </c>
      <c r="K48" s="75">
        <f t="shared" si="5"/>
        <v>7423</v>
      </c>
      <c r="L48" s="75">
        <v>1158</v>
      </c>
      <c r="M48" s="75">
        <v>6265</v>
      </c>
      <c r="N48" s="75">
        <f t="shared" si="6"/>
        <v>7423</v>
      </c>
      <c r="O48" s="75">
        <f t="shared" si="7"/>
        <v>1158</v>
      </c>
      <c r="P48" s="75">
        <v>1158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f t="shared" si="8"/>
        <v>6265</v>
      </c>
      <c r="W48" s="75">
        <v>6265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f t="shared" si="9"/>
        <v>0</v>
      </c>
      <c r="AD48" s="75">
        <v>0</v>
      </c>
      <c r="AE48" s="75">
        <v>0</v>
      </c>
      <c r="AF48" s="75">
        <f t="shared" si="10"/>
        <v>572</v>
      </c>
      <c r="AG48" s="75">
        <v>572</v>
      </c>
      <c r="AH48" s="75">
        <v>0</v>
      </c>
      <c r="AI48" s="75">
        <v>0</v>
      </c>
      <c r="AJ48" s="75">
        <f t="shared" si="11"/>
        <v>572</v>
      </c>
      <c r="AK48" s="74">
        <v>0</v>
      </c>
      <c r="AL48" s="75">
        <v>0</v>
      </c>
      <c r="AM48" s="75">
        <v>572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12"/>
        <v>84</v>
      </c>
      <c r="AU48" s="75">
        <v>0</v>
      </c>
      <c r="AV48" s="75">
        <v>0</v>
      </c>
      <c r="AW48" s="75">
        <v>84</v>
      </c>
      <c r="AX48" s="75">
        <v>0</v>
      </c>
      <c r="AY48" s="75">
        <v>0</v>
      </c>
      <c r="AZ48" s="75">
        <f t="shared" si="13"/>
        <v>0</v>
      </c>
      <c r="BA48" s="75">
        <v>0</v>
      </c>
      <c r="BB48" s="75">
        <v>0</v>
      </c>
      <c r="BC48" s="75">
        <v>0</v>
      </c>
    </row>
    <row r="49" spans="1:55" s="59" customFormat="1" ht="12" customHeight="1">
      <c r="A49" s="68" t="s">
        <v>85</v>
      </c>
      <c r="B49" s="117" t="s">
        <v>171</v>
      </c>
      <c r="C49" s="68" t="s">
        <v>172</v>
      </c>
      <c r="D49" s="75">
        <f t="shared" si="2"/>
        <v>3072</v>
      </c>
      <c r="E49" s="75">
        <f t="shared" si="3"/>
        <v>0</v>
      </c>
      <c r="F49" s="75">
        <v>0</v>
      </c>
      <c r="G49" s="75">
        <v>0</v>
      </c>
      <c r="H49" s="75">
        <f t="shared" si="4"/>
        <v>0</v>
      </c>
      <c r="I49" s="75">
        <v>0</v>
      </c>
      <c r="J49" s="75">
        <v>0</v>
      </c>
      <c r="K49" s="75">
        <f t="shared" si="5"/>
        <v>3072</v>
      </c>
      <c r="L49" s="75">
        <v>204</v>
      </c>
      <c r="M49" s="75">
        <v>2868</v>
      </c>
      <c r="N49" s="75">
        <f t="shared" si="6"/>
        <v>3072</v>
      </c>
      <c r="O49" s="75">
        <f t="shared" si="7"/>
        <v>204</v>
      </c>
      <c r="P49" s="75">
        <v>204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f t="shared" si="8"/>
        <v>2868</v>
      </c>
      <c r="W49" s="75">
        <v>2868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f t="shared" si="9"/>
        <v>0</v>
      </c>
      <c r="AD49" s="75">
        <v>0</v>
      </c>
      <c r="AE49" s="75">
        <v>0</v>
      </c>
      <c r="AF49" s="75">
        <f t="shared" si="10"/>
        <v>1</v>
      </c>
      <c r="AG49" s="75">
        <v>1</v>
      </c>
      <c r="AH49" s="75">
        <v>0</v>
      </c>
      <c r="AI49" s="75">
        <v>0</v>
      </c>
      <c r="AJ49" s="75">
        <f t="shared" si="11"/>
        <v>31</v>
      </c>
      <c r="AK49" s="74">
        <v>0</v>
      </c>
      <c r="AL49" s="75">
        <v>30</v>
      </c>
      <c r="AM49" s="75">
        <v>1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f t="shared" si="12"/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f t="shared" si="13"/>
        <v>30</v>
      </c>
      <c r="BA49" s="75">
        <v>30</v>
      </c>
      <c r="BB49" s="75">
        <v>0</v>
      </c>
      <c r="BC49" s="75">
        <v>0</v>
      </c>
    </row>
    <row r="50" spans="1:55" s="59" customFormat="1" ht="12" customHeight="1">
      <c r="A50" s="68" t="s">
        <v>85</v>
      </c>
      <c r="B50" s="117" t="s">
        <v>173</v>
      </c>
      <c r="C50" s="68" t="s">
        <v>174</v>
      </c>
      <c r="D50" s="75">
        <f t="shared" si="2"/>
        <v>6625</v>
      </c>
      <c r="E50" s="75">
        <f t="shared" si="3"/>
        <v>0</v>
      </c>
      <c r="F50" s="75">
        <v>0</v>
      </c>
      <c r="G50" s="75">
        <v>0</v>
      </c>
      <c r="H50" s="75">
        <f t="shared" si="4"/>
        <v>0</v>
      </c>
      <c r="I50" s="75">
        <v>0</v>
      </c>
      <c r="J50" s="75">
        <v>0</v>
      </c>
      <c r="K50" s="75">
        <f t="shared" si="5"/>
        <v>6625</v>
      </c>
      <c r="L50" s="75">
        <v>1297</v>
      </c>
      <c r="M50" s="75">
        <v>5328</v>
      </c>
      <c r="N50" s="75">
        <f t="shared" si="6"/>
        <v>6625</v>
      </c>
      <c r="O50" s="75">
        <f t="shared" si="7"/>
        <v>1297</v>
      </c>
      <c r="P50" s="75">
        <v>1297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f t="shared" si="8"/>
        <v>5328</v>
      </c>
      <c r="W50" s="75">
        <v>5328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f t="shared" si="9"/>
        <v>0</v>
      </c>
      <c r="AD50" s="75">
        <v>0</v>
      </c>
      <c r="AE50" s="75">
        <v>0</v>
      </c>
      <c r="AF50" s="75">
        <f t="shared" si="10"/>
        <v>3</v>
      </c>
      <c r="AG50" s="75">
        <v>3</v>
      </c>
      <c r="AH50" s="75">
        <v>0</v>
      </c>
      <c r="AI50" s="75">
        <v>0</v>
      </c>
      <c r="AJ50" s="75">
        <f t="shared" si="11"/>
        <v>3</v>
      </c>
      <c r="AK50" s="74">
        <v>0</v>
      </c>
      <c r="AL50" s="75">
        <v>0</v>
      </c>
      <c r="AM50" s="75">
        <v>3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f t="shared" si="12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f t="shared" si="13"/>
        <v>64</v>
      </c>
      <c r="BA50" s="75">
        <v>64</v>
      </c>
      <c r="BB50" s="75">
        <v>0</v>
      </c>
      <c r="BC50" s="75">
        <v>0</v>
      </c>
    </row>
    <row r="51" spans="1:55" s="59" customFormat="1" ht="12" customHeight="1">
      <c r="A51" s="68" t="s">
        <v>85</v>
      </c>
      <c r="B51" s="117" t="s">
        <v>175</v>
      </c>
      <c r="C51" s="68" t="s">
        <v>176</v>
      </c>
      <c r="D51" s="75">
        <f t="shared" si="2"/>
        <v>2392</v>
      </c>
      <c r="E51" s="75">
        <f t="shared" si="3"/>
        <v>0</v>
      </c>
      <c r="F51" s="75">
        <v>0</v>
      </c>
      <c r="G51" s="75">
        <v>0</v>
      </c>
      <c r="H51" s="75">
        <f t="shared" si="4"/>
        <v>0</v>
      </c>
      <c r="I51" s="75">
        <v>0</v>
      </c>
      <c r="J51" s="75">
        <v>0</v>
      </c>
      <c r="K51" s="75">
        <f t="shared" si="5"/>
        <v>2392</v>
      </c>
      <c r="L51" s="75">
        <v>415</v>
      </c>
      <c r="M51" s="75">
        <v>1977</v>
      </c>
      <c r="N51" s="75">
        <f t="shared" si="6"/>
        <v>2392</v>
      </c>
      <c r="O51" s="75">
        <f t="shared" si="7"/>
        <v>415</v>
      </c>
      <c r="P51" s="75">
        <v>415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f t="shared" si="8"/>
        <v>1977</v>
      </c>
      <c r="W51" s="75">
        <v>1977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f t="shared" si="9"/>
        <v>0</v>
      </c>
      <c r="AD51" s="75">
        <v>0</v>
      </c>
      <c r="AE51" s="75">
        <v>0</v>
      </c>
      <c r="AF51" s="75">
        <f t="shared" si="10"/>
        <v>8</v>
      </c>
      <c r="AG51" s="75">
        <v>8</v>
      </c>
      <c r="AH51" s="75">
        <v>0</v>
      </c>
      <c r="AI51" s="75">
        <v>0</v>
      </c>
      <c r="AJ51" s="75">
        <f t="shared" si="11"/>
        <v>7</v>
      </c>
      <c r="AK51" s="74">
        <v>0</v>
      </c>
      <c r="AL51" s="75">
        <v>0</v>
      </c>
      <c r="AM51" s="75">
        <v>2</v>
      </c>
      <c r="AN51" s="75">
        <v>0</v>
      </c>
      <c r="AO51" s="75">
        <v>0</v>
      </c>
      <c r="AP51" s="75">
        <v>0</v>
      </c>
      <c r="AQ51" s="75">
        <v>0</v>
      </c>
      <c r="AR51" s="75">
        <v>5</v>
      </c>
      <c r="AS51" s="75">
        <v>0</v>
      </c>
      <c r="AT51" s="75">
        <f t="shared" si="12"/>
        <v>1</v>
      </c>
      <c r="AU51" s="75">
        <v>1</v>
      </c>
      <c r="AV51" s="75">
        <v>0</v>
      </c>
      <c r="AW51" s="75">
        <v>0</v>
      </c>
      <c r="AX51" s="75">
        <v>0</v>
      </c>
      <c r="AY51" s="75">
        <v>0</v>
      </c>
      <c r="AZ51" s="75">
        <f t="shared" si="13"/>
        <v>9</v>
      </c>
      <c r="BA51" s="75">
        <v>9</v>
      </c>
      <c r="BB51" s="75">
        <v>0</v>
      </c>
      <c r="BC51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257</v>
      </c>
      <c r="C2" s="126" t="s">
        <v>86</v>
      </c>
      <c r="D2" s="123" t="s">
        <v>258</v>
      </c>
      <c r="E2" s="3"/>
      <c r="F2" s="3"/>
      <c r="G2" s="3"/>
      <c r="H2" s="3"/>
      <c r="I2" s="3"/>
      <c r="J2" s="3"/>
      <c r="K2" s="3"/>
      <c r="L2" s="3" t="str">
        <f>LEFT(C2,2)</f>
        <v>08</v>
      </c>
      <c r="M2" s="3" t="str">
        <f>IF(L2&lt;&gt;"",VLOOKUP(L2,$AI$6:$AJ$52,2,FALSE),"-")</f>
        <v>茨城県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51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259</v>
      </c>
      <c r="G6" s="160"/>
      <c r="H6" s="38" t="s">
        <v>260</v>
      </c>
      <c r="I6" s="38" t="s">
        <v>261</v>
      </c>
      <c r="J6" s="38" t="s">
        <v>262</v>
      </c>
      <c r="K6" s="5" t="s">
        <v>263</v>
      </c>
      <c r="L6" s="15" t="s">
        <v>264</v>
      </c>
      <c r="M6" s="39" t="s">
        <v>265</v>
      </c>
      <c r="AF6" s="11">
        <f>+'水洗化人口等'!B6</f>
        <v>0</v>
      </c>
      <c r="AG6" s="11">
        <v>6</v>
      </c>
      <c r="AI6" s="42" t="s">
        <v>266</v>
      </c>
      <c r="AJ6" s="3" t="s">
        <v>53</v>
      </c>
    </row>
    <row r="7" spans="2:36" ht="16.5" customHeight="1">
      <c r="B7" s="161" t="s">
        <v>267</v>
      </c>
      <c r="C7" s="6" t="s">
        <v>268</v>
      </c>
      <c r="D7" s="16">
        <f>AD7</f>
        <v>259370</v>
      </c>
      <c r="F7" s="169" t="s">
        <v>269</v>
      </c>
      <c r="G7" s="7" t="s">
        <v>194</v>
      </c>
      <c r="H7" s="17">
        <f aca="true" t="shared" si="0" ref="H7:H12">AD14</f>
        <v>142151</v>
      </c>
      <c r="I7" s="17">
        <f aca="true" t="shared" si="1" ref="I7:I12">AD24</f>
        <v>491105</v>
      </c>
      <c r="J7" s="17">
        <f aca="true" t="shared" si="2" ref="J7:J12">SUM(H7:I7)</f>
        <v>633256</v>
      </c>
      <c r="K7" s="18">
        <f aca="true" t="shared" si="3" ref="K7:K12">IF(J$13&gt;0,J7/J$13,0)</f>
        <v>0.9409813752091463</v>
      </c>
      <c r="L7" s="19">
        <f>AD34</f>
        <v>8867</v>
      </c>
      <c r="M7" s="20">
        <f>AD37</f>
        <v>1437</v>
      </c>
      <c r="AA7" s="4" t="s">
        <v>268</v>
      </c>
      <c r="AB7" s="45" t="s">
        <v>270</v>
      </c>
      <c r="AC7" s="45" t="s">
        <v>271</v>
      </c>
      <c r="AD7" s="11">
        <f aca="true" ca="1" t="shared" si="4" ref="AD7:AD53">IF(AD$2=0,INDIRECT(AB7&amp;"!"&amp;AC7&amp;$AG$2),0)</f>
        <v>259370</v>
      </c>
      <c r="AF7" s="42" t="str">
        <f>+'水洗化人口等'!B7</f>
        <v>08000</v>
      </c>
      <c r="AG7" s="11">
        <v>7</v>
      </c>
      <c r="AI7" s="42" t="s">
        <v>272</v>
      </c>
      <c r="AJ7" s="3" t="s">
        <v>52</v>
      </c>
    </row>
    <row r="8" spans="2:36" ht="16.5" customHeight="1">
      <c r="B8" s="162"/>
      <c r="C8" s="7" t="s">
        <v>69</v>
      </c>
      <c r="D8" s="21">
        <f>AD8</f>
        <v>420</v>
      </c>
      <c r="F8" s="170"/>
      <c r="G8" s="7" t="s">
        <v>196</v>
      </c>
      <c r="H8" s="17">
        <f t="shared" si="0"/>
        <v>0</v>
      </c>
      <c r="I8" s="17">
        <f t="shared" si="1"/>
        <v>272</v>
      </c>
      <c r="J8" s="17">
        <f t="shared" si="2"/>
        <v>272</v>
      </c>
      <c r="K8" s="18">
        <f t="shared" si="3"/>
        <v>0.00040417609001239274</v>
      </c>
      <c r="L8" s="19">
        <f>AD35</f>
        <v>0</v>
      </c>
      <c r="M8" s="20">
        <f>AD38</f>
        <v>138</v>
      </c>
      <c r="AA8" s="4" t="s">
        <v>69</v>
      </c>
      <c r="AB8" s="45" t="s">
        <v>270</v>
      </c>
      <c r="AC8" s="45" t="s">
        <v>273</v>
      </c>
      <c r="AD8" s="11">
        <f ca="1" t="shared" si="4"/>
        <v>420</v>
      </c>
      <c r="AF8" s="42" t="str">
        <f>+'水洗化人口等'!B8</f>
        <v>08201</v>
      </c>
      <c r="AG8" s="11">
        <v>8</v>
      </c>
      <c r="AI8" s="42" t="s">
        <v>274</v>
      </c>
      <c r="AJ8" s="3" t="s">
        <v>51</v>
      </c>
    </row>
    <row r="9" spans="2:36" ht="16.5" customHeight="1">
      <c r="B9" s="163"/>
      <c r="C9" s="8" t="s">
        <v>275</v>
      </c>
      <c r="D9" s="22">
        <f>SUM(D7:D8)</f>
        <v>259790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276</v>
      </c>
      <c r="AB9" s="45" t="s">
        <v>270</v>
      </c>
      <c r="AC9" s="45" t="s">
        <v>277</v>
      </c>
      <c r="AD9" s="11">
        <f ca="1" t="shared" si="4"/>
        <v>1548395</v>
      </c>
      <c r="AF9" s="42" t="str">
        <f>+'水洗化人口等'!B9</f>
        <v>08202</v>
      </c>
      <c r="AG9" s="11">
        <v>9</v>
      </c>
      <c r="AI9" s="42" t="s">
        <v>278</v>
      </c>
      <c r="AJ9" s="3" t="s">
        <v>50</v>
      </c>
    </row>
    <row r="10" spans="2:36" ht="16.5" customHeight="1">
      <c r="B10" s="164" t="s">
        <v>279</v>
      </c>
      <c r="C10" s="124" t="s">
        <v>276</v>
      </c>
      <c r="D10" s="21">
        <f>AD9</f>
        <v>1548395</v>
      </c>
      <c r="F10" s="170"/>
      <c r="G10" s="7" t="s">
        <v>209</v>
      </c>
      <c r="H10" s="17">
        <f t="shared" si="0"/>
        <v>17690</v>
      </c>
      <c r="I10" s="17">
        <f t="shared" si="1"/>
        <v>21756</v>
      </c>
      <c r="J10" s="17">
        <f t="shared" si="2"/>
        <v>39446</v>
      </c>
      <c r="K10" s="18">
        <f t="shared" si="3"/>
        <v>0.05861444870084134</v>
      </c>
      <c r="L10" s="23" t="s">
        <v>280</v>
      </c>
      <c r="M10" s="24" t="s">
        <v>280</v>
      </c>
      <c r="AA10" s="4" t="s">
        <v>281</v>
      </c>
      <c r="AB10" s="45" t="s">
        <v>270</v>
      </c>
      <c r="AC10" s="45" t="s">
        <v>282</v>
      </c>
      <c r="AD10" s="11">
        <f ca="1" t="shared" si="4"/>
        <v>12341</v>
      </c>
      <c r="AF10" s="42" t="str">
        <f>+'水洗化人口等'!B10</f>
        <v>08203</v>
      </c>
      <c r="AG10" s="11">
        <v>10</v>
      </c>
      <c r="AI10" s="42" t="s">
        <v>283</v>
      </c>
      <c r="AJ10" s="3" t="s">
        <v>49</v>
      </c>
    </row>
    <row r="11" spans="2:36" ht="16.5" customHeight="1">
      <c r="B11" s="165"/>
      <c r="C11" s="7" t="s">
        <v>281</v>
      </c>
      <c r="D11" s="21">
        <f>AD10</f>
        <v>12341</v>
      </c>
      <c r="F11" s="170"/>
      <c r="G11" s="7" t="s">
        <v>211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280</v>
      </c>
      <c r="M11" s="24" t="s">
        <v>280</v>
      </c>
      <c r="AA11" s="4" t="s">
        <v>284</v>
      </c>
      <c r="AB11" s="45" t="s">
        <v>270</v>
      </c>
      <c r="AC11" s="45" t="s">
        <v>285</v>
      </c>
      <c r="AD11" s="11">
        <f ca="1" t="shared" si="4"/>
        <v>1149027</v>
      </c>
      <c r="AF11" s="42" t="str">
        <f>+'水洗化人口等'!B11</f>
        <v>08204</v>
      </c>
      <c r="AG11" s="11">
        <v>11</v>
      </c>
      <c r="AI11" s="42" t="s">
        <v>286</v>
      </c>
      <c r="AJ11" s="3" t="s">
        <v>48</v>
      </c>
    </row>
    <row r="12" spans="2:36" ht="16.5" customHeight="1">
      <c r="B12" s="165"/>
      <c r="C12" s="7" t="s">
        <v>284</v>
      </c>
      <c r="D12" s="21">
        <f>AD11</f>
        <v>1149027</v>
      </c>
      <c r="F12" s="170"/>
      <c r="G12" s="7" t="s">
        <v>213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280</v>
      </c>
      <c r="M12" s="24" t="s">
        <v>280</v>
      </c>
      <c r="AA12" s="4" t="s">
        <v>287</v>
      </c>
      <c r="AB12" s="45" t="s">
        <v>270</v>
      </c>
      <c r="AC12" s="45" t="s">
        <v>288</v>
      </c>
      <c r="AD12" s="11">
        <f ca="1" t="shared" si="4"/>
        <v>572959</v>
      </c>
      <c r="AF12" s="42" t="str">
        <f>+'水洗化人口等'!B12</f>
        <v>08205</v>
      </c>
      <c r="AG12" s="11">
        <v>12</v>
      </c>
      <c r="AI12" s="42" t="s">
        <v>289</v>
      </c>
      <c r="AJ12" s="3" t="s">
        <v>47</v>
      </c>
    </row>
    <row r="13" spans="2:36" ht="16.5" customHeight="1">
      <c r="B13" s="166"/>
      <c r="C13" s="8" t="s">
        <v>275</v>
      </c>
      <c r="D13" s="22">
        <f>SUM(D10:D12)</f>
        <v>2709763</v>
      </c>
      <c r="F13" s="171"/>
      <c r="G13" s="7" t="s">
        <v>275</v>
      </c>
      <c r="H13" s="17">
        <f>SUM(H7:H12)</f>
        <v>159841</v>
      </c>
      <c r="I13" s="17">
        <f>SUM(I7:I12)</f>
        <v>513133</v>
      </c>
      <c r="J13" s="17">
        <f>SUM(J7:J12)</f>
        <v>672974</v>
      </c>
      <c r="K13" s="18">
        <v>1</v>
      </c>
      <c r="L13" s="23" t="s">
        <v>280</v>
      </c>
      <c r="M13" s="24" t="s">
        <v>280</v>
      </c>
      <c r="AA13" s="4" t="s">
        <v>60</v>
      </c>
      <c r="AB13" s="45" t="s">
        <v>270</v>
      </c>
      <c r="AC13" s="45" t="s">
        <v>290</v>
      </c>
      <c r="AD13" s="11">
        <f ca="1" t="shared" si="4"/>
        <v>52877</v>
      </c>
      <c r="AF13" s="42" t="str">
        <f>+'水洗化人口等'!B13</f>
        <v>08207</v>
      </c>
      <c r="AG13" s="11">
        <v>13</v>
      </c>
      <c r="AI13" s="42" t="s">
        <v>291</v>
      </c>
      <c r="AJ13" s="3" t="s">
        <v>46</v>
      </c>
    </row>
    <row r="14" spans="2:36" ht="16.5" customHeight="1" thickBot="1">
      <c r="B14" s="167" t="s">
        <v>292</v>
      </c>
      <c r="C14" s="168"/>
      <c r="D14" s="25">
        <f>SUM(D9,D13)</f>
        <v>2969553</v>
      </c>
      <c r="F14" s="172" t="s">
        <v>293</v>
      </c>
      <c r="G14" s="173"/>
      <c r="H14" s="17">
        <f>AD20</f>
        <v>258</v>
      </c>
      <c r="I14" s="17">
        <f>AD30</f>
        <v>0</v>
      </c>
      <c r="J14" s="17">
        <f>SUM(H14:I14)</f>
        <v>258</v>
      </c>
      <c r="K14" s="26" t="s">
        <v>280</v>
      </c>
      <c r="L14" s="23" t="s">
        <v>280</v>
      </c>
      <c r="M14" s="24" t="s">
        <v>280</v>
      </c>
      <c r="AA14" s="4" t="s">
        <v>194</v>
      </c>
      <c r="AB14" s="45" t="s">
        <v>294</v>
      </c>
      <c r="AC14" s="45" t="s">
        <v>288</v>
      </c>
      <c r="AD14" s="11">
        <f ca="1" t="shared" si="4"/>
        <v>142151</v>
      </c>
      <c r="AF14" s="42" t="str">
        <f>+'水洗化人口等'!B14</f>
        <v>08208</v>
      </c>
      <c r="AG14" s="11">
        <v>14</v>
      </c>
      <c r="AI14" s="42" t="s">
        <v>295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52877</v>
      </c>
      <c r="F15" s="167" t="s">
        <v>54</v>
      </c>
      <c r="G15" s="168"/>
      <c r="H15" s="27">
        <f>SUM(H13:H14)</f>
        <v>160099</v>
      </c>
      <c r="I15" s="27">
        <f>SUM(I13:I14)</f>
        <v>513133</v>
      </c>
      <c r="J15" s="27">
        <f>SUM(J13:J14)</f>
        <v>673232</v>
      </c>
      <c r="K15" s="28" t="s">
        <v>280</v>
      </c>
      <c r="L15" s="29">
        <f>SUM(L7:L9)</f>
        <v>8867</v>
      </c>
      <c r="M15" s="30">
        <f>SUM(M7:M9)</f>
        <v>1575</v>
      </c>
      <c r="AA15" s="4" t="s">
        <v>196</v>
      </c>
      <c r="AB15" s="45" t="s">
        <v>294</v>
      </c>
      <c r="AC15" s="45" t="s">
        <v>296</v>
      </c>
      <c r="AD15" s="11">
        <f ca="1" t="shared" si="4"/>
        <v>0</v>
      </c>
      <c r="AF15" s="42" t="str">
        <f>+'水洗化人口等'!B15</f>
        <v>08210</v>
      </c>
      <c r="AG15" s="11">
        <v>15</v>
      </c>
      <c r="AI15" s="42" t="s">
        <v>297</v>
      </c>
      <c r="AJ15" s="3" t="s">
        <v>44</v>
      </c>
    </row>
    <row r="16" spans="2:36" ht="16.5" customHeight="1" thickBot="1">
      <c r="B16" s="125" t="s">
        <v>298</v>
      </c>
      <c r="AA16" s="4" t="s">
        <v>1</v>
      </c>
      <c r="AB16" s="45" t="s">
        <v>294</v>
      </c>
      <c r="AC16" s="45" t="s">
        <v>290</v>
      </c>
      <c r="AD16" s="11">
        <f ca="1" t="shared" si="4"/>
        <v>0</v>
      </c>
      <c r="AF16" s="42" t="str">
        <f>+'水洗化人口等'!B16</f>
        <v>08211</v>
      </c>
      <c r="AG16" s="11">
        <v>16</v>
      </c>
      <c r="AI16" s="42" t="s">
        <v>299</v>
      </c>
      <c r="AJ16" s="3" t="s">
        <v>43</v>
      </c>
    </row>
    <row r="17" spans="3:36" ht="16.5" customHeight="1" thickBot="1">
      <c r="C17" s="31">
        <f>AD12</f>
        <v>572959</v>
      </c>
      <c r="D17" s="4" t="s">
        <v>300</v>
      </c>
      <c r="J17" s="14"/>
      <c r="AA17" s="4" t="s">
        <v>209</v>
      </c>
      <c r="AB17" s="45" t="s">
        <v>294</v>
      </c>
      <c r="AC17" s="45" t="s">
        <v>301</v>
      </c>
      <c r="AD17" s="11">
        <f ca="1" t="shared" si="4"/>
        <v>17690</v>
      </c>
      <c r="AF17" s="42" t="str">
        <f>+'水洗化人口等'!B17</f>
        <v>08212</v>
      </c>
      <c r="AG17" s="11">
        <v>17</v>
      </c>
      <c r="AI17" s="42" t="s">
        <v>302</v>
      </c>
      <c r="AJ17" s="3" t="s">
        <v>42</v>
      </c>
    </row>
    <row r="18" spans="6:36" ht="30" customHeight="1">
      <c r="F18" s="159" t="s">
        <v>303</v>
      </c>
      <c r="G18" s="160"/>
      <c r="H18" s="38" t="s">
        <v>260</v>
      </c>
      <c r="I18" s="38" t="s">
        <v>261</v>
      </c>
      <c r="J18" s="41" t="s">
        <v>262</v>
      </c>
      <c r="AA18" s="4" t="s">
        <v>211</v>
      </c>
      <c r="AB18" s="45" t="s">
        <v>294</v>
      </c>
      <c r="AC18" s="45" t="s">
        <v>304</v>
      </c>
      <c r="AD18" s="11">
        <f ca="1" t="shared" si="4"/>
        <v>0</v>
      </c>
      <c r="AF18" s="42" t="str">
        <f>+'水洗化人口等'!B18</f>
        <v>08214</v>
      </c>
      <c r="AG18" s="11">
        <v>18</v>
      </c>
      <c r="AI18" s="42" t="s">
        <v>305</v>
      </c>
      <c r="AJ18" s="3" t="s">
        <v>41</v>
      </c>
    </row>
    <row r="19" spans="3:36" ht="16.5" customHeight="1">
      <c r="C19" s="40" t="s">
        <v>306</v>
      </c>
      <c r="D19" s="10">
        <f>IF(D$14&gt;0,D13/D$14,0)</f>
        <v>0.9125154526624041</v>
      </c>
      <c r="F19" s="172" t="s">
        <v>307</v>
      </c>
      <c r="G19" s="173"/>
      <c r="H19" s="17">
        <f>AD21</f>
        <v>3899</v>
      </c>
      <c r="I19" s="17">
        <f>AD31</f>
        <v>9447</v>
      </c>
      <c r="J19" s="21">
        <f>SUM(H19:I19)</f>
        <v>13346</v>
      </c>
      <c r="AA19" s="4" t="s">
        <v>213</v>
      </c>
      <c r="AB19" s="45" t="s">
        <v>294</v>
      </c>
      <c r="AC19" s="45" t="s">
        <v>308</v>
      </c>
      <c r="AD19" s="11">
        <f ca="1" t="shared" si="4"/>
        <v>0</v>
      </c>
      <c r="AF19" s="42" t="str">
        <f>+'水洗化人口等'!B19</f>
        <v>08215</v>
      </c>
      <c r="AG19" s="11">
        <v>19</v>
      </c>
      <c r="AI19" s="42" t="s">
        <v>309</v>
      </c>
      <c r="AJ19" s="3" t="s">
        <v>40</v>
      </c>
    </row>
    <row r="20" spans="3:36" ht="16.5" customHeight="1">
      <c r="C20" s="40" t="s">
        <v>310</v>
      </c>
      <c r="D20" s="10">
        <f>IF(D$14&gt;0,D9/D$14,0)</f>
        <v>0.08748454733759593</v>
      </c>
      <c r="F20" s="172" t="s">
        <v>311</v>
      </c>
      <c r="G20" s="173"/>
      <c r="H20" s="17">
        <f>AD22</f>
        <v>38635</v>
      </c>
      <c r="I20" s="17">
        <f>AD32</f>
        <v>272</v>
      </c>
      <c r="J20" s="21">
        <f>SUM(H20:I20)</f>
        <v>38907</v>
      </c>
      <c r="AA20" s="4" t="s">
        <v>293</v>
      </c>
      <c r="AB20" s="45" t="s">
        <v>294</v>
      </c>
      <c r="AC20" s="45" t="s">
        <v>312</v>
      </c>
      <c r="AD20" s="11">
        <f ca="1" t="shared" si="4"/>
        <v>258</v>
      </c>
      <c r="AF20" s="42" t="str">
        <f>+'水洗化人口等'!B20</f>
        <v>08216</v>
      </c>
      <c r="AG20" s="11">
        <v>20</v>
      </c>
      <c r="AI20" s="42" t="s">
        <v>313</v>
      </c>
      <c r="AJ20" s="3" t="s">
        <v>39</v>
      </c>
    </row>
    <row r="21" spans="3:36" ht="16.5" customHeight="1">
      <c r="C21" s="40" t="s">
        <v>314</v>
      </c>
      <c r="D21" s="10">
        <f>IF(D$14&gt;0,D10/D$14,0)</f>
        <v>0.5214235947295771</v>
      </c>
      <c r="F21" s="172" t="s">
        <v>315</v>
      </c>
      <c r="G21" s="173"/>
      <c r="H21" s="17">
        <f>AD23</f>
        <v>118518</v>
      </c>
      <c r="I21" s="17">
        <f>AD33</f>
        <v>501484</v>
      </c>
      <c r="J21" s="21">
        <f>SUM(H21:I21)</f>
        <v>620002</v>
      </c>
      <c r="AA21" s="4" t="s">
        <v>307</v>
      </c>
      <c r="AB21" s="45" t="s">
        <v>294</v>
      </c>
      <c r="AC21" s="45" t="s">
        <v>316</v>
      </c>
      <c r="AD21" s="11">
        <f ca="1" t="shared" si="4"/>
        <v>3899</v>
      </c>
      <c r="AF21" s="42" t="str">
        <f>+'水洗化人口等'!B21</f>
        <v>08217</v>
      </c>
      <c r="AG21" s="11">
        <v>21</v>
      </c>
      <c r="AI21" s="42" t="s">
        <v>317</v>
      </c>
      <c r="AJ21" s="3" t="s">
        <v>38</v>
      </c>
    </row>
    <row r="22" spans="3:36" ht="16.5" customHeight="1" thickBot="1">
      <c r="C22" s="40" t="s">
        <v>318</v>
      </c>
      <c r="D22" s="10">
        <f>IF(D$14&gt;0,D12/D$14,0)</f>
        <v>0.38693601360204716</v>
      </c>
      <c r="F22" s="167" t="s">
        <v>54</v>
      </c>
      <c r="G22" s="168"/>
      <c r="H22" s="27">
        <f>SUM(H19:H21)</f>
        <v>161052</v>
      </c>
      <c r="I22" s="27">
        <f>SUM(I19:I21)</f>
        <v>511203</v>
      </c>
      <c r="J22" s="32">
        <f>SUM(J19:J21)</f>
        <v>672255</v>
      </c>
      <c r="AA22" s="4" t="s">
        <v>311</v>
      </c>
      <c r="AB22" s="45" t="s">
        <v>294</v>
      </c>
      <c r="AC22" s="45" t="s">
        <v>319</v>
      </c>
      <c r="AD22" s="11">
        <f ca="1" t="shared" si="4"/>
        <v>38635</v>
      </c>
      <c r="AF22" s="42" t="str">
        <f>+'水洗化人口等'!B22</f>
        <v>08219</v>
      </c>
      <c r="AG22" s="11">
        <v>22</v>
      </c>
      <c r="AI22" s="42" t="s">
        <v>320</v>
      </c>
      <c r="AJ22" s="3" t="s">
        <v>37</v>
      </c>
    </row>
    <row r="23" spans="3:36" ht="16.5" customHeight="1">
      <c r="C23" s="40" t="s">
        <v>321</v>
      </c>
      <c r="D23" s="10">
        <f>IF(D$14&gt;0,C17/D$14,0)</f>
        <v>0.1929445273413204</v>
      </c>
      <c r="F23" s="9"/>
      <c r="J23" s="33"/>
      <c r="AA23" s="4" t="s">
        <v>315</v>
      </c>
      <c r="AB23" s="45" t="s">
        <v>294</v>
      </c>
      <c r="AC23" s="45" t="s">
        <v>322</v>
      </c>
      <c r="AD23" s="11">
        <f ca="1" t="shared" si="4"/>
        <v>118518</v>
      </c>
      <c r="AF23" s="42" t="str">
        <f>+'水洗化人口等'!B23</f>
        <v>08220</v>
      </c>
      <c r="AG23" s="11">
        <v>23</v>
      </c>
      <c r="AI23" s="42" t="s">
        <v>323</v>
      </c>
      <c r="AJ23" s="3" t="s">
        <v>36</v>
      </c>
    </row>
    <row r="24" spans="3:36" ht="16.5" customHeight="1" thickBot="1">
      <c r="C24" s="40" t="s">
        <v>324</v>
      </c>
      <c r="D24" s="10">
        <f>IF(D$9&gt;0,D7/D$9,0)</f>
        <v>0.9983833095962124</v>
      </c>
      <c r="J24" s="34" t="s">
        <v>325</v>
      </c>
      <c r="AA24" s="4" t="s">
        <v>194</v>
      </c>
      <c r="AB24" s="45" t="s">
        <v>294</v>
      </c>
      <c r="AC24" s="45" t="s">
        <v>326</v>
      </c>
      <c r="AD24" s="11">
        <f ca="1" t="shared" si="4"/>
        <v>491105</v>
      </c>
      <c r="AF24" s="42" t="str">
        <f>+'水洗化人口等'!B24</f>
        <v>08221</v>
      </c>
      <c r="AG24" s="11">
        <v>24</v>
      </c>
      <c r="AI24" s="42" t="s">
        <v>327</v>
      </c>
      <c r="AJ24" s="3" t="s">
        <v>35</v>
      </c>
    </row>
    <row r="25" spans="3:36" ht="16.5" customHeight="1">
      <c r="C25" s="40" t="s">
        <v>328</v>
      </c>
      <c r="D25" s="10">
        <f>IF(D$9&gt;0,D8/D$9,0)</f>
        <v>0.0016166904037876746</v>
      </c>
      <c r="F25" s="187" t="s">
        <v>6</v>
      </c>
      <c r="G25" s="188"/>
      <c r="H25" s="188"/>
      <c r="I25" s="180" t="s">
        <v>329</v>
      </c>
      <c r="J25" s="182" t="s">
        <v>330</v>
      </c>
      <c r="AA25" s="4" t="s">
        <v>196</v>
      </c>
      <c r="AB25" s="45" t="s">
        <v>294</v>
      </c>
      <c r="AC25" s="45" t="s">
        <v>331</v>
      </c>
      <c r="AD25" s="11">
        <f ca="1" t="shared" si="4"/>
        <v>272</v>
      </c>
      <c r="AF25" s="42" t="str">
        <f>+'水洗化人口等'!B25</f>
        <v>08222</v>
      </c>
      <c r="AG25" s="11">
        <v>25</v>
      </c>
      <c r="AI25" s="42" t="s">
        <v>332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294</v>
      </c>
      <c r="AC26" s="45" t="s">
        <v>333</v>
      </c>
      <c r="AD26" s="11">
        <f ca="1" t="shared" si="4"/>
        <v>0</v>
      </c>
      <c r="AF26" s="42" t="str">
        <f>+'水洗化人口等'!B26</f>
        <v>08223</v>
      </c>
      <c r="AG26" s="11">
        <v>26</v>
      </c>
      <c r="AI26" s="42" t="s">
        <v>334</v>
      </c>
      <c r="AJ26" s="3" t="s">
        <v>33</v>
      </c>
    </row>
    <row r="27" spans="6:36" ht="16.5" customHeight="1">
      <c r="F27" s="177" t="s">
        <v>199</v>
      </c>
      <c r="G27" s="178"/>
      <c r="H27" s="179"/>
      <c r="I27" s="19">
        <f aca="true" t="shared" si="5" ref="I27:I35">AD40</f>
        <v>3777</v>
      </c>
      <c r="J27" s="35">
        <f>AD49</f>
        <v>534</v>
      </c>
      <c r="AA27" s="4" t="s">
        <v>209</v>
      </c>
      <c r="AB27" s="45" t="s">
        <v>294</v>
      </c>
      <c r="AC27" s="45" t="s">
        <v>335</v>
      </c>
      <c r="AD27" s="11">
        <f ca="1" t="shared" si="4"/>
        <v>21756</v>
      </c>
      <c r="AF27" s="42" t="str">
        <f>+'水洗化人口等'!B27</f>
        <v>08224</v>
      </c>
      <c r="AG27" s="11">
        <v>27</v>
      </c>
      <c r="AI27" s="42" t="s">
        <v>336</v>
      </c>
      <c r="AJ27" s="3" t="s">
        <v>32</v>
      </c>
    </row>
    <row r="28" spans="6:36" ht="16.5" customHeight="1">
      <c r="F28" s="184" t="s">
        <v>337</v>
      </c>
      <c r="G28" s="185"/>
      <c r="H28" s="186"/>
      <c r="I28" s="19">
        <f t="shared" si="5"/>
        <v>730</v>
      </c>
      <c r="J28" s="35">
        <f>AD50</f>
        <v>3</v>
      </c>
      <c r="AA28" s="4" t="s">
        <v>211</v>
      </c>
      <c r="AB28" s="45" t="s">
        <v>294</v>
      </c>
      <c r="AC28" s="45" t="s">
        <v>338</v>
      </c>
      <c r="AD28" s="11">
        <f ca="1" t="shared" si="4"/>
        <v>0</v>
      </c>
      <c r="AF28" s="42" t="str">
        <f>+'水洗化人口等'!B28</f>
        <v>08225</v>
      </c>
      <c r="AG28" s="11">
        <v>28</v>
      </c>
      <c r="AI28" s="42" t="s">
        <v>339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4271</v>
      </c>
      <c r="J29" s="35">
        <f>AD51</f>
        <v>500</v>
      </c>
      <c r="AA29" s="4" t="s">
        <v>213</v>
      </c>
      <c r="AB29" s="45" t="s">
        <v>294</v>
      </c>
      <c r="AC29" s="45" t="s">
        <v>340</v>
      </c>
      <c r="AD29" s="11">
        <f ca="1" t="shared" si="4"/>
        <v>0</v>
      </c>
      <c r="AF29" s="42" t="str">
        <f>+'水洗化人口等'!B29</f>
        <v>08226</v>
      </c>
      <c r="AG29" s="11">
        <v>29</v>
      </c>
      <c r="AI29" s="42" t="s">
        <v>341</v>
      </c>
      <c r="AJ29" s="3" t="s">
        <v>30</v>
      </c>
    </row>
    <row r="30" spans="6:36" ht="16.5" customHeight="1">
      <c r="F30" s="177" t="s">
        <v>196</v>
      </c>
      <c r="G30" s="178"/>
      <c r="H30" s="179"/>
      <c r="I30" s="19">
        <f t="shared" si="5"/>
        <v>1356</v>
      </c>
      <c r="J30" s="35">
        <f>AD52</f>
        <v>0</v>
      </c>
      <c r="AA30" s="4" t="s">
        <v>293</v>
      </c>
      <c r="AB30" s="45" t="s">
        <v>294</v>
      </c>
      <c r="AC30" s="45" t="s">
        <v>342</v>
      </c>
      <c r="AD30" s="11">
        <f ca="1" t="shared" si="4"/>
        <v>0</v>
      </c>
      <c r="AF30" s="42" t="str">
        <f>+'水洗化人口等'!B30</f>
        <v>08227</v>
      </c>
      <c r="AG30" s="11">
        <v>30</v>
      </c>
      <c r="AI30" s="42" t="s">
        <v>343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307</v>
      </c>
      <c r="AB31" s="45" t="s">
        <v>294</v>
      </c>
      <c r="AC31" s="45" t="s">
        <v>271</v>
      </c>
      <c r="AD31" s="11">
        <f ca="1" t="shared" si="4"/>
        <v>9447</v>
      </c>
      <c r="AF31" s="42" t="str">
        <f>+'水洗化人口等'!B31</f>
        <v>08228</v>
      </c>
      <c r="AG31" s="11">
        <v>31</v>
      </c>
      <c r="AI31" s="42" t="s">
        <v>344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280</v>
      </c>
      <c r="AA32" s="4" t="s">
        <v>311</v>
      </c>
      <c r="AB32" s="45" t="s">
        <v>294</v>
      </c>
      <c r="AC32" s="45" t="s">
        <v>345</v>
      </c>
      <c r="AD32" s="11">
        <f ca="1" t="shared" si="4"/>
        <v>272</v>
      </c>
      <c r="AF32" s="42" t="str">
        <f>+'水洗化人口等'!B32</f>
        <v>08229</v>
      </c>
      <c r="AG32" s="11">
        <v>32</v>
      </c>
      <c r="AI32" s="42" t="s">
        <v>346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0</v>
      </c>
      <c r="J33" s="24" t="s">
        <v>280</v>
      </c>
      <c r="AA33" s="4" t="s">
        <v>315</v>
      </c>
      <c r="AB33" s="45" t="s">
        <v>294</v>
      </c>
      <c r="AC33" s="45" t="s">
        <v>282</v>
      </c>
      <c r="AD33" s="11">
        <f ca="1" t="shared" si="4"/>
        <v>501484</v>
      </c>
      <c r="AF33" s="42" t="str">
        <f>+'水洗化人口等'!B33</f>
        <v>08230</v>
      </c>
      <c r="AG33" s="11">
        <v>33</v>
      </c>
      <c r="AI33" s="42" t="s">
        <v>347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520</v>
      </c>
      <c r="J34" s="24" t="s">
        <v>280</v>
      </c>
      <c r="AA34" s="4" t="s">
        <v>194</v>
      </c>
      <c r="AB34" s="45" t="s">
        <v>294</v>
      </c>
      <c r="AC34" s="45" t="s">
        <v>348</v>
      </c>
      <c r="AD34" s="45">
        <f ca="1" t="shared" si="4"/>
        <v>8867</v>
      </c>
      <c r="AF34" s="42" t="str">
        <f>+'水洗化人口等'!B34</f>
        <v>08231</v>
      </c>
      <c r="AG34" s="11">
        <v>34</v>
      </c>
      <c r="AI34" s="42" t="s">
        <v>349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2691</v>
      </c>
      <c r="J35" s="24" t="s">
        <v>280</v>
      </c>
      <c r="AA35" s="4" t="s">
        <v>196</v>
      </c>
      <c r="AB35" s="45" t="s">
        <v>294</v>
      </c>
      <c r="AC35" s="45" t="s">
        <v>350</v>
      </c>
      <c r="AD35" s="45">
        <f ca="1" t="shared" si="4"/>
        <v>0</v>
      </c>
      <c r="AF35" s="42" t="str">
        <f>+'水洗化人口等'!B35</f>
        <v>08232</v>
      </c>
      <c r="AG35" s="11">
        <v>35</v>
      </c>
      <c r="AI35" s="42" t="s">
        <v>351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13345</v>
      </c>
      <c r="J36" s="37">
        <f>SUM(J27:J31)</f>
        <v>1037</v>
      </c>
      <c r="AA36" s="4" t="s">
        <v>1</v>
      </c>
      <c r="AB36" s="45" t="s">
        <v>294</v>
      </c>
      <c r="AC36" s="45" t="s">
        <v>352</v>
      </c>
      <c r="AD36" s="45">
        <f ca="1" t="shared" si="4"/>
        <v>0</v>
      </c>
      <c r="AF36" s="42" t="str">
        <f>+'水洗化人口等'!B36</f>
        <v>08233</v>
      </c>
      <c r="AG36" s="11">
        <v>36</v>
      </c>
      <c r="AI36" s="42" t="s">
        <v>353</v>
      </c>
      <c r="AJ36" s="3" t="s">
        <v>23</v>
      </c>
    </row>
    <row r="37" spans="27:36" ht="13.5" hidden="1">
      <c r="AA37" s="4" t="s">
        <v>194</v>
      </c>
      <c r="AB37" s="45" t="s">
        <v>294</v>
      </c>
      <c r="AC37" s="45" t="s">
        <v>354</v>
      </c>
      <c r="AD37" s="45">
        <f ca="1" t="shared" si="4"/>
        <v>1437</v>
      </c>
      <c r="AF37" s="42" t="str">
        <f>+'水洗化人口等'!B37</f>
        <v>08234</v>
      </c>
      <c r="AG37" s="11">
        <v>37</v>
      </c>
      <c r="AI37" s="42" t="s">
        <v>355</v>
      </c>
      <c r="AJ37" s="3" t="s">
        <v>22</v>
      </c>
    </row>
    <row r="38" spans="27:36" ht="13.5" hidden="1">
      <c r="AA38" s="4" t="s">
        <v>196</v>
      </c>
      <c r="AB38" s="45" t="s">
        <v>294</v>
      </c>
      <c r="AC38" s="45" t="s">
        <v>356</v>
      </c>
      <c r="AD38" s="45">
        <f ca="1" t="shared" si="4"/>
        <v>138</v>
      </c>
      <c r="AF38" s="42" t="str">
        <f>+'水洗化人口等'!B38</f>
        <v>08235</v>
      </c>
      <c r="AG38" s="11">
        <v>38</v>
      </c>
      <c r="AI38" s="42" t="s">
        <v>357</v>
      </c>
      <c r="AJ38" s="3" t="s">
        <v>21</v>
      </c>
    </row>
    <row r="39" spans="27:36" ht="13.5" hidden="1">
      <c r="AA39" s="4" t="s">
        <v>1</v>
      </c>
      <c r="AB39" s="45" t="s">
        <v>294</v>
      </c>
      <c r="AC39" s="45" t="s">
        <v>358</v>
      </c>
      <c r="AD39" s="45">
        <f ca="1" t="shared" si="4"/>
        <v>0</v>
      </c>
      <c r="AF39" s="42" t="str">
        <f>+'水洗化人口等'!B39</f>
        <v>08236</v>
      </c>
      <c r="AG39" s="11">
        <v>39</v>
      </c>
      <c r="AI39" s="42" t="s">
        <v>359</v>
      </c>
      <c r="AJ39" s="3" t="s">
        <v>20</v>
      </c>
    </row>
    <row r="40" spans="27:36" ht="13.5" hidden="1">
      <c r="AA40" s="4" t="s">
        <v>199</v>
      </c>
      <c r="AB40" s="45" t="s">
        <v>294</v>
      </c>
      <c r="AC40" s="45" t="s">
        <v>360</v>
      </c>
      <c r="AD40" s="45">
        <f ca="1" t="shared" si="4"/>
        <v>3777</v>
      </c>
      <c r="AF40" s="42" t="str">
        <f>+'水洗化人口等'!B40</f>
        <v>08302</v>
      </c>
      <c r="AG40" s="11">
        <v>40</v>
      </c>
      <c r="AI40" s="42" t="s">
        <v>361</v>
      </c>
      <c r="AJ40" s="3" t="s">
        <v>19</v>
      </c>
    </row>
    <row r="41" spans="27:36" ht="13.5" hidden="1">
      <c r="AA41" s="4" t="s">
        <v>337</v>
      </c>
      <c r="AB41" s="45" t="s">
        <v>294</v>
      </c>
      <c r="AC41" s="45" t="s">
        <v>362</v>
      </c>
      <c r="AD41" s="45">
        <f ca="1" t="shared" si="4"/>
        <v>730</v>
      </c>
      <c r="AF41" s="42" t="str">
        <f>+'水洗化人口等'!B41</f>
        <v>08309</v>
      </c>
      <c r="AG41" s="11">
        <v>41</v>
      </c>
      <c r="AI41" s="42" t="s">
        <v>363</v>
      </c>
      <c r="AJ41" s="3" t="s">
        <v>18</v>
      </c>
    </row>
    <row r="42" spans="27:36" ht="13.5" hidden="1">
      <c r="AA42" s="4" t="s">
        <v>0</v>
      </c>
      <c r="AB42" s="45" t="s">
        <v>294</v>
      </c>
      <c r="AC42" s="45" t="s">
        <v>364</v>
      </c>
      <c r="AD42" s="45">
        <f ca="1" t="shared" si="4"/>
        <v>4271</v>
      </c>
      <c r="AF42" s="42" t="str">
        <f>+'水洗化人口等'!B42</f>
        <v>08310</v>
      </c>
      <c r="AG42" s="11">
        <v>42</v>
      </c>
      <c r="AI42" s="42" t="s">
        <v>365</v>
      </c>
      <c r="AJ42" s="3" t="s">
        <v>17</v>
      </c>
    </row>
    <row r="43" spans="27:36" ht="13.5" hidden="1">
      <c r="AA43" s="4" t="s">
        <v>196</v>
      </c>
      <c r="AB43" s="45" t="s">
        <v>294</v>
      </c>
      <c r="AC43" s="45" t="s">
        <v>366</v>
      </c>
      <c r="AD43" s="45">
        <f ca="1" t="shared" si="4"/>
        <v>1356</v>
      </c>
      <c r="AF43" s="42" t="str">
        <f>+'水洗化人口等'!B43</f>
        <v>08341</v>
      </c>
      <c r="AG43" s="11">
        <v>43</v>
      </c>
      <c r="AI43" s="42" t="s">
        <v>367</v>
      </c>
      <c r="AJ43" s="3" t="s">
        <v>16</v>
      </c>
    </row>
    <row r="44" spans="27:36" ht="13.5" hidden="1">
      <c r="AA44" s="4" t="s">
        <v>1</v>
      </c>
      <c r="AB44" s="45" t="s">
        <v>294</v>
      </c>
      <c r="AC44" s="45" t="s">
        <v>368</v>
      </c>
      <c r="AD44" s="45">
        <f ca="1" t="shared" si="4"/>
        <v>0</v>
      </c>
      <c r="AF44" s="42" t="str">
        <f>+'水洗化人口等'!B44</f>
        <v>08364</v>
      </c>
      <c r="AG44" s="11">
        <v>44</v>
      </c>
      <c r="AI44" s="42" t="s">
        <v>369</v>
      </c>
      <c r="AJ44" s="3" t="s">
        <v>15</v>
      </c>
    </row>
    <row r="45" spans="27:36" ht="13.5" hidden="1">
      <c r="AA45" s="4" t="s">
        <v>2</v>
      </c>
      <c r="AB45" s="45" t="s">
        <v>294</v>
      </c>
      <c r="AC45" s="45" t="s">
        <v>370</v>
      </c>
      <c r="AD45" s="45">
        <f ca="1" t="shared" si="4"/>
        <v>0</v>
      </c>
      <c r="AF45" s="42" t="str">
        <f>+'水洗化人口等'!B45</f>
        <v>08442</v>
      </c>
      <c r="AG45" s="11">
        <v>45</v>
      </c>
      <c r="AI45" s="42" t="s">
        <v>371</v>
      </c>
      <c r="AJ45" s="3" t="s">
        <v>14</v>
      </c>
    </row>
    <row r="46" spans="27:36" ht="13.5" hidden="1">
      <c r="AA46" s="4" t="s">
        <v>3</v>
      </c>
      <c r="AB46" s="45" t="s">
        <v>294</v>
      </c>
      <c r="AC46" s="45" t="s">
        <v>372</v>
      </c>
      <c r="AD46" s="45">
        <f ca="1" t="shared" si="4"/>
        <v>0</v>
      </c>
      <c r="AF46" s="42" t="str">
        <f>+'水洗化人口等'!B46</f>
        <v>08443</v>
      </c>
      <c r="AG46" s="11">
        <v>46</v>
      </c>
      <c r="AI46" s="42" t="s">
        <v>373</v>
      </c>
      <c r="AJ46" s="3" t="s">
        <v>13</v>
      </c>
    </row>
    <row r="47" spans="27:36" ht="13.5" hidden="1">
      <c r="AA47" s="4" t="s">
        <v>4</v>
      </c>
      <c r="AB47" s="45" t="s">
        <v>294</v>
      </c>
      <c r="AC47" s="45" t="s">
        <v>374</v>
      </c>
      <c r="AD47" s="45">
        <f ca="1" t="shared" si="4"/>
        <v>520</v>
      </c>
      <c r="AF47" s="42" t="str">
        <f>+'水洗化人口等'!B47</f>
        <v>08447</v>
      </c>
      <c r="AG47" s="11">
        <v>47</v>
      </c>
      <c r="AI47" s="42" t="s">
        <v>375</v>
      </c>
      <c r="AJ47" s="3" t="s">
        <v>12</v>
      </c>
    </row>
    <row r="48" spans="27:36" ht="13.5" hidden="1">
      <c r="AA48" s="4" t="s">
        <v>5</v>
      </c>
      <c r="AB48" s="45" t="s">
        <v>294</v>
      </c>
      <c r="AC48" s="45" t="s">
        <v>376</v>
      </c>
      <c r="AD48" s="45">
        <f ca="1" t="shared" si="4"/>
        <v>2691</v>
      </c>
      <c r="AF48" s="42" t="str">
        <f>+'水洗化人口等'!B48</f>
        <v>08521</v>
      </c>
      <c r="AG48" s="11">
        <v>48</v>
      </c>
      <c r="AI48" s="42" t="s">
        <v>377</v>
      </c>
      <c r="AJ48" s="3" t="s">
        <v>11</v>
      </c>
    </row>
    <row r="49" spans="27:36" ht="13.5" hidden="1">
      <c r="AA49" s="4" t="s">
        <v>199</v>
      </c>
      <c r="AB49" s="45" t="s">
        <v>294</v>
      </c>
      <c r="AC49" s="45" t="s">
        <v>378</v>
      </c>
      <c r="AD49" s="45">
        <f ca="1" t="shared" si="4"/>
        <v>534</v>
      </c>
      <c r="AF49" s="42" t="str">
        <f>+'水洗化人口等'!B49</f>
        <v>08542</v>
      </c>
      <c r="AG49" s="11">
        <v>49</v>
      </c>
      <c r="AI49" s="42" t="s">
        <v>379</v>
      </c>
      <c r="AJ49" s="3" t="s">
        <v>10</v>
      </c>
    </row>
    <row r="50" spans="27:36" ht="13.5" hidden="1">
      <c r="AA50" s="4" t="s">
        <v>337</v>
      </c>
      <c r="AB50" s="45" t="s">
        <v>294</v>
      </c>
      <c r="AC50" s="45" t="s">
        <v>380</v>
      </c>
      <c r="AD50" s="45">
        <f ca="1" t="shared" si="4"/>
        <v>3</v>
      </c>
      <c r="AF50" s="42" t="str">
        <f>+'水洗化人口等'!B50</f>
        <v>08546</v>
      </c>
      <c r="AG50" s="11">
        <v>50</v>
      </c>
      <c r="AI50" s="42" t="s">
        <v>381</v>
      </c>
      <c r="AJ50" s="3" t="s">
        <v>9</v>
      </c>
    </row>
    <row r="51" spans="27:36" ht="13.5" hidden="1">
      <c r="AA51" s="4" t="s">
        <v>0</v>
      </c>
      <c r="AB51" s="45" t="s">
        <v>294</v>
      </c>
      <c r="AC51" s="45" t="s">
        <v>382</v>
      </c>
      <c r="AD51" s="45">
        <f ca="1" t="shared" si="4"/>
        <v>500</v>
      </c>
      <c r="AF51" s="42" t="str">
        <f>+'水洗化人口等'!B51</f>
        <v>08564</v>
      </c>
      <c r="AG51" s="11">
        <v>51</v>
      </c>
      <c r="AI51" s="42" t="s">
        <v>383</v>
      </c>
      <c r="AJ51" s="3" t="s">
        <v>8</v>
      </c>
    </row>
    <row r="52" spans="27:36" ht="13.5" hidden="1">
      <c r="AA52" s="4" t="s">
        <v>196</v>
      </c>
      <c r="AB52" s="45" t="s">
        <v>294</v>
      </c>
      <c r="AC52" s="45" t="s">
        <v>384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385</v>
      </c>
      <c r="AJ52" s="3" t="s">
        <v>7</v>
      </c>
    </row>
    <row r="53" spans="27:33" ht="13.5" hidden="1">
      <c r="AA53" s="4" t="s">
        <v>1</v>
      </c>
      <c r="AB53" s="45" t="s">
        <v>294</v>
      </c>
      <c r="AC53" s="45" t="s">
        <v>386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2013-10-21T07:07:51Z</dcterms:modified>
  <cp:category/>
  <cp:version/>
  <cp:contentType/>
  <cp:contentStatus/>
</cp:coreProperties>
</file>