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'し尿処理状況'!$2:$66</definedName>
    <definedName name="_xlnm.Print_Area" localSheetId="0">'水洗化人口等'!$2:$66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<sst xmlns="http://schemas.openxmlformats.org/spreadsheetml/2006/main" count="958" uniqueCount="440">
  <si>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</si>
  <si>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</si>
  <si>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</si>
  <si>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</si>
  <si>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</si>
  <si>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</si>
  <si>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</si>
  <si>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</si>
  <si>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</si>
  <si>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</si>
  <si>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</si>
  <si>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</si>
  <si>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</si>
  <si>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</si>
  <si>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</si>
  <si>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</si>
  <si>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</si>
  <si>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</si>
  <si>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</si>
  <si>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</si>
  <si>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</si>
  <si>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</si>
  <si>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</si>
  <si>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</si>
  <si>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</si>
  <si>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</si>
  <si>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</si>
  <si>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</si>
  <si>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</si>
  <si>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</si>
  <si>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</si>
  <si>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</si>
  <si>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</si>
  <si>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</si>
  <si>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</si>
  <si>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</si>
  <si>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</si>
  <si>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</si>
  <si>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</si>
  <si>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</si>
  <si>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</si>
  <si>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</si>
  <si>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</si>
  <si>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</si>
  <si>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</si>
  <si>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</si>
  <si>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</si>
  <si>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</si>
  <si>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</si>
  <si>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</si>
  <si>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</si>
  <si>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</si>
  <si>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</si>
  <si>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</si>
  <si>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</si>
  <si>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</si>
  <si>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</si>
  <si>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</si>
  <si>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</si>
  <si>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</si>
  <si>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</si>
  <si>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</si>
  <si>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</si>
  <si>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</si>
  <si>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</si>
  <si>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</si>
  <si>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</si>
  <si>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</si>
  <si>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</si>
  <si>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</si>
  <si>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</si>
  <si>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</si>
  <si>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</si>
  <si>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</si>
  <si>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</si>
  <si>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</si>
  <si>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</si>
  <si>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</si>
  <si>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</si>
  <si>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</si>
  <si>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</si>
  <si>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</si>
  <si>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</si>
  <si>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</si>
  <si>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</si>
  <si>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福島県</t>
  </si>
  <si>
    <t>07000</t>
  </si>
  <si>
    <t>07000</t>
  </si>
  <si>
    <t>07201</t>
  </si>
  <si>
    <t>福島市</t>
  </si>
  <si>
    <t>○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</si>
  <si>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</si>
  <si>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</si>
  <si>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</si>
  <si>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</si>
  <si>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</si>
  <si>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</si>
  <si>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</si>
  <si>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</si>
  <si>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</si>
  <si>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</si>
  <si>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</si>
  <si>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</si>
  <si>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</si>
  <si>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</si>
  <si>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</si>
  <si>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</si>
  <si>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</si>
  <si>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</si>
  <si>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</si>
  <si>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</si>
  <si>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</si>
  <si>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</si>
  <si>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</si>
  <si>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</si>
  <si>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</si>
  <si>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</si>
  <si>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</si>
  <si>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</si>
  <si>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</si>
  <si>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</si>
  <si>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</si>
  <si>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</si>
  <si>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</si>
  <si>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</si>
  <si>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</si>
  <si>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</si>
  <si>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</si>
  <si>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</si>
  <si>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</si>
  <si>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</si>
  <si>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</si>
  <si>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</si>
  <si>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</si>
  <si>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</si>
  <si>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</si>
  <si>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</si>
  <si>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</si>
  <si>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</si>
  <si>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</si>
  <si>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</si>
  <si>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</si>
  <si>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</si>
  <si>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</si>
  <si>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</si>
  <si>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○</t>
  </si>
  <si>
    <t>福島県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</si>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</sst>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28" t="s">
        <v>56</v>
      </c>
      <c r="B2" s="141" t="s">
        <v>57</v>
      </c>
      <c r="C2" s="141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30" t="s">
        <v>62</v>
      </c>
      <c r="T2" s="131"/>
      <c r="U2" s="131"/>
      <c r="V2" s="132"/>
      <c r="W2" s="130" t="s">
        <v>63</v>
      </c>
      <c r="X2" s="131"/>
      <c r="Y2" s="131"/>
      <c r="Z2" s="132"/>
    </row>
    <row r="3" spans="1:26" s="54" customFormat="1" ht="18.75" customHeight="1">
      <c r="A3" s="139"/>
      <c r="B3" s="139"/>
      <c r="C3" s="142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33"/>
      <c r="T3" s="134"/>
      <c r="U3" s="134"/>
      <c r="V3" s="135"/>
      <c r="W3" s="133"/>
      <c r="X3" s="134"/>
      <c r="Y3" s="134"/>
      <c r="Z3" s="135"/>
    </row>
    <row r="4" spans="1:26" s="54" customFormat="1" ht="26.25" customHeight="1">
      <c r="A4" s="139"/>
      <c r="B4" s="139"/>
      <c r="C4" s="142"/>
      <c r="D4" s="104"/>
      <c r="E4" s="137" t="s">
        <v>64</v>
      </c>
      <c r="F4" s="128" t="s">
        <v>67</v>
      </c>
      <c r="G4" s="128" t="s">
        <v>68</v>
      </c>
      <c r="H4" s="128" t="s">
        <v>70</v>
      </c>
      <c r="I4" s="137" t="s">
        <v>64</v>
      </c>
      <c r="J4" s="128" t="s">
        <v>71</v>
      </c>
      <c r="K4" s="128" t="s">
        <v>72</v>
      </c>
      <c r="L4" s="128" t="s">
        <v>73</v>
      </c>
      <c r="M4" s="128" t="s">
        <v>74</v>
      </c>
      <c r="N4" s="128" t="s">
        <v>75</v>
      </c>
      <c r="O4" s="138" t="s">
        <v>76</v>
      </c>
      <c r="P4" s="106"/>
      <c r="Q4" s="128" t="s">
        <v>77</v>
      </c>
      <c r="R4" s="107"/>
      <c r="S4" s="128" t="s">
        <v>78</v>
      </c>
      <c r="T4" s="128" t="s">
        <v>79</v>
      </c>
      <c r="U4" s="128" t="s">
        <v>80</v>
      </c>
      <c r="V4" s="128" t="s">
        <v>81</v>
      </c>
      <c r="W4" s="128" t="s">
        <v>78</v>
      </c>
      <c r="X4" s="128" t="s">
        <v>79</v>
      </c>
      <c r="Y4" s="128" t="s">
        <v>80</v>
      </c>
      <c r="Z4" s="128" t="s">
        <v>81</v>
      </c>
    </row>
    <row r="5" spans="1:26" s="54" customFormat="1" ht="23.25" customHeight="1">
      <c r="A5" s="139"/>
      <c r="B5" s="139"/>
      <c r="C5" s="142"/>
      <c r="D5" s="104"/>
      <c r="E5" s="137"/>
      <c r="F5" s="129"/>
      <c r="G5" s="129"/>
      <c r="H5" s="129"/>
      <c r="I5" s="137"/>
      <c r="J5" s="129"/>
      <c r="K5" s="129"/>
      <c r="L5" s="129"/>
      <c r="M5" s="129"/>
      <c r="N5" s="129"/>
      <c r="O5" s="129"/>
      <c r="P5" s="118" t="s">
        <v>82</v>
      </c>
      <c r="Q5" s="129"/>
      <c r="R5" s="108"/>
      <c r="S5" s="129"/>
      <c r="T5" s="129"/>
      <c r="U5" s="136"/>
      <c r="V5" s="136"/>
      <c r="W5" s="129"/>
      <c r="X5" s="129"/>
      <c r="Y5" s="136"/>
      <c r="Z5" s="136"/>
    </row>
    <row r="6" spans="1:26" s="109" customFormat="1" ht="18" customHeight="1">
      <c r="A6" s="140"/>
      <c r="B6" s="140"/>
      <c r="C6" s="143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SUM(D8:D66)</f>
        <v>2001202</v>
      </c>
      <c r="E7" s="72">
        <f>SUM(E8:E66)</f>
        <v>262743</v>
      </c>
      <c r="F7" s="76">
        <f aca="true" t="shared" si="0" ref="F7:F38">IF(D7&gt;0,E7/D7*100,"-")</f>
        <v>13.129259315151595</v>
      </c>
      <c r="G7" s="72">
        <f>SUM(G8:G66)</f>
        <v>261861</v>
      </c>
      <c r="H7" s="72">
        <f>SUM(H8:H66)</f>
        <v>882</v>
      </c>
      <c r="I7" s="72">
        <f>SUM(I8:I66)</f>
        <v>1738459</v>
      </c>
      <c r="J7" s="76">
        <f aca="true" t="shared" si="1" ref="J7:J38">IF($D7&gt;0,I7/$D7*100,"-")</f>
        <v>86.8707406848484</v>
      </c>
      <c r="K7" s="72">
        <f>SUM(K8:K66)</f>
        <v>863659</v>
      </c>
      <c r="L7" s="76">
        <f aca="true" t="shared" si="2" ref="L7:L38">IF($D7&gt;0,K7/$D7*100,"-")</f>
        <v>43.15701263540612</v>
      </c>
      <c r="M7" s="72">
        <f>SUM(M8:M66)</f>
        <v>2631</v>
      </c>
      <c r="N7" s="76">
        <f aca="true" t="shared" si="3" ref="N7:N38">IF($D7&gt;0,M7/$D7*100,"-")</f>
        <v>0.13147098593745157</v>
      </c>
      <c r="O7" s="72">
        <f>SUM(O8:O66)</f>
        <v>872169</v>
      </c>
      <c r="P7" s="72">
        <f>SUM(P8:P66)</f>
        <v>450388</v>
      </c>
      <c r="Q7" s="76">
        <f aca="true" t="shared" si="4" ref="Q7:Q38">IF($D7&gt;0,O7/$D7*100,"-")</f>
        <v>43.582257063504834</v>
      </c>
      <c r="R7" s="72">
        <f>SUM(R8:R66)</f>
        <v>9477</v>
      </c>
      <c r="S7" s="110">
        <f aca="true" t="shared" si="5" ref="S7:Z7">COUNTIF(S8:S66,"○")</f>
        <v>40</v>
      </c>
      <c r="T7" s="110">
        <f t="shared" si="5"/>
        <v>5</v>
      </c>
      <c r="U7" s="110">
        <f t="shared" si="5"/>
        <v>0</v>
      </c>
      <c r="V7" s="110">
        <f t="shared" si="5"/>
        <v>14</v>
      </c>
      <c r="W7" s="110">
        <f t="shared" si="5"/>
        <v>41</v>
      </c>
      <c r="X7" s="110">
        <f t="shared" si="5"/>
        <v>4</v>
      </c>
      <c r="Y7" s="110">
        <f t="shared" si="5"/>
        <v>0</v>
      </c>
      <c r="Z7" s="110">
        <f t="shared" si="5"/>
        <v>14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39">+SUM(E8,+I8)</f>
        <v>287927</v>
      </c>
      <c r="E8" s="73">
        <f aca="true" t="shared" si="7" ref="E8:E39">+SUM(G8,+H8)</f>
        <v>25384</v>
      </c>
      <c r="F8" s="77">
        <f t="shared" si="0"/>
        <v>8.816123531311757</v>
      </c>
      <c r="G8" s="73">
        <v>25384</v>
      </c>
      <c r="H8" s="73">
        <v>0</v>
      </c>
      <c r="I8" s="73">
        <f aca="true" t="shared" si="8" ref="I8:I39">+SUM(K8,+M8,+O8)</f>
        <v>262543</v>
      </c>
      <c r="J8" s="77">
        <f t="shared" si="1"/>
        <v>91.18387646868824</v>
      </c>
      <c r="K8" s="73">
        <v>165729</v>
      </c>
      <c r="L8" s="77">
        <f t="shared" si="2"/>
        <v>57.55938137097251</v>
      </c>
      <c r="M8" s="73">
        <v>0</v>
      </c>
      <c r="N8" s="77">
        <f t="shared" si="3"/>
        <v>0</v>
      </c>
      <c r="O8" s="73">
        <v>96814</v>
      </c>
      <c r="P8" s="73">
        <v>67433</v>
      </c>
      <c r="Q8" s="77">
        <f t="shared" si="4"/>
        <v>33.62449509771574</v>
      </c>
      <c r="R8" s="73">
        <v>1490</v>
      </c>
      <c r="S8" s="66"/>
      <c r="T8" s="66"/>
      <c r="U8" s="66"/>
      <c r="V8" s="66" t="s">
        <v>90</v>
      </c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125900</v>
      </c>
      <c r="E9" s="73">
        <f t="shared" si="7"/>
        <v>17711</v>
      </c>
      <c r="F9" s="77">
        <f t="shared" si="0"/>
        <v>14.067513899920572</v>
      </c>
      <c r="G9" s="73">
        <v>17711</v>
      </c>
      <c r="H9" s="73">
        <v>0</v>
      </c>
      <c r="I9" s="73">
        <f t="shared" si="8"/>
        <v>108189</v>
      </c>
      <c r="J9" s="77">
        <f t="shared" si="1"/>
        <v>85.93248610007943</v>
      </c>
      <c r="K9" s="73">
        <v>64313</v>
      </c>
      <c r="L9" s="77">
        <f t="shared" si="2"/>
        <v>51.08260524225577</v>
      </c>
      <c r="M9" s="73">
        <v>0</v>
      </c>
      <c r="N9" s="77">
        <f t="shared" si="3"/>
        <v>0</v>
      </c>
      <c r="O9" s="73">
        <v>43876</v>
      </c>
      <c r="P9" s="73">
        <v>15747</v>
      </c>
      <c r="Q9" s="77">
        <f t="shared" si="4"/>
        <v>34.84988085782367</v>
      </c>
      <c r="R9" s="73">
        <v>729</v>
      </c>
      <c r="S9" s="66"/>
      <c r="T9" s="66" t="s">
        <v>90</v>
      </c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328958</v>
      </c>
      <c r="E10" s="73">
        <f t="shared" si="7"/>
        <v>15198</v>
      </c>
      <c r="F10" s="77">
        <f t="shared" si="0"/>
        <v>4.620042680220576</v>
      </c>
      <c r="G10" s="73">
        <v>15198</v>
      </c>
      <c r="H10" s="73">
        <v>0</v>
      </c>
      <c r="I10" s="73">
        <f t="shared" si="8"/>
        <v>313760</v>
      </c>
      <c r="J10" s="77">
        <f t="shared" si="1"/>
        <v>95.37995731977944</v>
      </c>
      <c r="K10" s="73">
        <v>221546</v>
      </c>
      <c r="L10" s="77">
        <f t="shared" si="2"/>
        <v>67.34780731886745</v>
      </c>
      <c r="M10" s="73">
        <v>0</v>
      </c>
      <c r="N10" s="77">
        <f t="shared" si="3"/>
        <v>0</v>
      </c>
      <c r="O10" s="73">
        <v>92214</v>
      </c>
      <c r="P10" s="73">
        <v>55972</v>
      </c>
      <c r="Q10" s="77">
        <f t="shared" si="4"/>
        <v>28.03215000091197</v>
      </c>
      <c r="R10" s="73">
        <v>1669</v>
      </c>
      <c r="S10" s="66"/>
      <c r="T10" s="66" t="s">
        <v>90</v>
      </c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334221</v>
      </c>
      <c r="E11" s="73">
        <f t="shared" si="7"/>
        <v>25885</v>
      </c>
      <c r="F11" s="77">
        <f t="shared" si="0"/>
        <v>7.744875396818272</v>
      </c>
      <c r="G11" s="73">
        <v>25848</v>
      </c>
      <c r="H11" s="73">
        <v>37</v>
      </c>
      <c r="I11" s="73">
        <f t="shared" si="8"/>
        <v>308336</v>
      </c>
      <c r="J11" s="77">
        <f t="shared" si="1"/>
        <v>92.25512460318173</v>
      </c>
      <c r="K11" s="73">
        <v>166412</v>
      </c>
      <c r="L11" s="77">
        <f t="shared" si="2"/>
        <v>49.791006549558524</v>
      </c>
      <c r="M11" s="73">
        <v>0</v>
      </c>
      <c r="N11" s="77">
        <f t="shared" si="3"/>
        <v>0</v>
      </c>
      <c r="O11" s="73">
        <v>141924</v>
      </c>
      <c r="P11" s="73">
        <v>69686</v>
      </c>
      <c r="Q11" s="77">
        <f t="shared" si="4"/>
        <v>42.4641180536232</v>
      </c>
      <c r="R11" s="73">
        <v>1491</v>
      </c>
      <c r="S11" s="66"/>
      <c r="T11" s="66"/>
      <c r="U11" s="66"/>
      <c r="V11" s="66" t="s">
        <v>90</v>
      </c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64255</v>
      </c>
      <c r="E12" s="74">
        <f t="shared" si="7"/>
        <v>16205</v>
      </c>
      <c r="F12" s="94">
        <f t="shared" si="0"/>
        <v>25.219827250797604</v>
      </c>
      <c r="G12" s="74">
        <v>16205</v>
      </c>
      <c r="H12" s="74">
        <v>0</v>
      </c>
      <c r="I12" s="74">
        <f t="shared" si="8"/>
        <v>48050</v>
      </c>
      <c r="J12" s="94">
        <f t="shared" si="1"/>
        <v>74.7801727492024</v>
      </c>
      <c r="K12" s="74">
        <v>24829</v>
      </c>
      <c r="L12" s="94">
        <f t="shared" si="2"/>
        <v>38.64135086763676</v>
      </c>
      <c r="M12" s="74">
        <v>164</v>
      </c>
      <c r="N12" s="94">
        <f t="shared" si="3"/>
        <v>0.25523305579332345</v>
      </c>
      <c r="O12" s="74">
        <v>23057</v>
      </c>
      <c r="P12" s="74">
        <v>0</v>
      </c>
      <c r="Q12" s="94">
        <f t="shared" si="4"/>
        <v>35.883588825772314</v>
      </c>
      <c r="R12" s="74">
        <v>520</v>
      </c>
      <c r="S12" s="68"/>
      <c r="T12" s="68"/>
      <c r="U12" s="68"/>
      <c r="V12" s="68" t="s">
        <v>90</v>
      </c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78255</v>
      </c>
      <c r="E13" s="74">
        <f t="shared" si="7"/>
        <v>8099</v>
      </c>
      <c r="F13" s="94">
        <f t="shared" si="0"/>
        <v>10.349498434604817</v>
      </c>
      <c r="G13" s="74">
        <v>8099</v>
      </c>
      <c r="H13" s="74">
        <v>0</v>
      </c>
      <c r="I13" s="74">
        <f t="shared" si="8"/>
        <v>70156</v>
      </c>
      <c r="J13" s="94">
        <f t="shared" si="1"/>
        <v>89.65050156539517</v>
      </c>
      <c r="K13" s="74">
        <v>25681</v>
      </c>
      <c r="L13" s="94">
        <f t="shared" si="2"/>
        <v>32.81707239154048</v>
      </c>
      <c r="M13" s="74">
        <v>0</v>
      </c>
      <c r="N13" s="94">
        <f t="shared" si="3"/>
        <v>0</v>
      </c>
      <c r="O13" s="74">
        <v>44475</v>
      </c>
      <c r="P13" s="74">
        <v>24930</v>
      </c>
      <c r="Q13" s="94">
        <f t="shared" si="4"/>
        <v>56.83342917385471</v>
      </c>
      <c r="R13" s="74">
        <v>304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52504</v>
      </c>
      <c r="E14" s="74">
        <f t="shared" si="7"/>
        <v>10878</v>
      </c>
      <c r="F14" s="94">
        <f t="shared" si="0"/>
        <v>20.718421453603536</v>
      </c>
      <c r="G14" s="74">
        <v>10878</v>
      </c>
      <c r="H14" s="74">
        <v>0</v>
      </c>
      <c r="I14" s="74">
        <f t="shared" si="8"/>
        <v>41626</v>
      </c>
      <c r="J14" s="94">
        <f t="shared" si="1"/>
        <v>79.28157854639647</v>
      </c>
      <c r="K14" s="74">
        <v>12333</v>
      </c>
      <c r="L14" s="94">
        <f t="shared" si="2"/>
        <v>23.489638884656408</v>
      </c>
      <c r="M14" s="74">
        <v>0</v>
      </c>
      <c r="N14" s="94">
        <f t="shared" si="3"/>
        <v>0</v>
      </c>
      <c r="O14" s="74">
        <v>29293</v>
      </c>
      <c r="P14" s="74">
        <v>12432</v>
      </c>
      <c r="Q14" s="94">
        <f t="shared" si="4"/>
        <v>55.79193966174005</v>
      </c>
      <c r="R14" s="74">
        <v>191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36479</v>
      </c>
      <c r="E15" s="74">
        <f t="shared" si="7"/>
        <v>10709</v>
      </c>
      <c r="F15" s="94">
        <f t="shared" si="0"/>
        <v>29.356616135310727</v>
      </c>
      <c r="G15" s="74">
        <v>10709</v>
      </c>
      <c r="H15" s="74">
        <v>0</v>
      </c>
      <c r="I15" s="74">
        <f t="shared" si="8"/>
        <v>25770</v>
      </c>
      <c r="J15" s="94">
        <f t="shared" si="1"/>
        <v>70.64338386468927</v>
      </c>
      <c r="K15" s="74">
        <v>16813</v>
      </c>
      <c r="L15" s="94">
        <f t="shared" si="2"/>
        <v>46.08953096301982</v>
      </c>
      <c r="M15" s="74">
        <v>0</v>
      </c>
      <c r="N15" s="94">
        <f t="shared" si="3"/>
        <v>0</v>
      </c>
      <c r="O15" s="74">
        <v>8957</v>
      </c>
      <c r="P15" s="74">
        <v>4662</v>
      </c>
      <c r="Q15" s="94">
        <f t="shared" si="4"/>
        <v>24.553852901669455</v>
      </c>
      <c r="R15" s="74">
        <v>169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60128</v>
      </c>
      <c r="E16" s="74">
        <f t="shared" si="7"/>
        <v>3621</v>
      </c>
      <c r="F16" s="94">
        <f t="shared" si="0"/>
        <v>6.0221527408195845</v>
      </c>
      <c r="G16" s="74">
        <v>3621</v>
      </c>
      <c r="H16" s="74">
        <v>0</v>
      </c>
      <c r="I16" s="74">
        <f t="shared" si="8"/>
        <v>56507</v>
      </c>
      <c r="J16" s="94">
        <f t="shared" si="1"/>
        <v>93.97784725918041</v>
      </c>
      <c r="K16" s="74">
        <v>11493</v>
      </c>
      <c r="L16" s="94">
        <f t="shared" si="2"/>
        <v>19.114222990952634</v>
      </c>
      <c r="M16" s="74">
        <v>0</v>
      </c>
      <c r="N16" s="94">
        <f t="shared" si="3"/>
        <v>0</v>
      </c>
      <c r="O16" s="74">
        <v>45014</v>
      </c>
      <c r="P16" s="74">
        <v>20901</v>
      </c>
      <c r="Q16" s="94">
        <f t="shared" si="4"/>
        <v>74.86362426822778</v>
      </c>
      <c r="R16" s="74">
        <v>280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41146</v>
      </c>
      <c r="E17" s="74">
        <f t="shared" si="7"/>
        <v>10876</v>
      </c>
      <c r="F17" s="94">
        <f t="shared" si="0"/>
        <v>26.432703057405337</v>
      </c>
      <c r="G17" s="74">
        <v>10831</v>
      </c>
      <c r="H17" s="74">
        <v>45</v>
      </c>
      <c r="I17" s="74">
        <f t="shared" si="8"/>
        <v>30270</v>
      </c>
      <c r="J17" s="94">
        <f t="shared" si="1"/>
        <v>73.56729694259467</v>
      </c>
      <c r="K17" s="74">
        <v>3988</v>
      </c>
      <c r="L17" s="94">
        <f t="shared" si="2"/>
        <v>9.69231517036893</v>
      </c>
      <c r="M17" s="74">
        <v>0</v>
      </c>
      <c r="N17" s="94">
        <f t="shared" si="3"/>
        <v>0</v>
      </c>
      <c r="O17" s="74">
        <v>26282</v>
      </c>
      <c r="P17" s="74">
        <v>12917</v>
      </c>
      <c r="Q17" s="94">
        <f t="shared" si="4"/>
        <v>63.87498177222574</v>
      </c>
      <c r="R17" s="74">
        <v>266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67408</v>
      </c>
      <c r="E18" s="74">
        <f t="shared" si="7"/>
        <v>10202</v>
      </c>
      <c r="F18" s="94">
        <f t="shared" si="0"/>
        <v>15.134702112508903</v>
      </c>
      <c r="G18" s="74">
        <v>10202</v>
      </c>
      <c r="H18" s="74">
        <v>0</v>
      </c>
      <c r="I18" s="74">
        <f t="shared" si="8"/>
        <v>57206</v>
      </c>
      <c r="J18" s="94">
        <f t="shared" si="1"/>
        <v>84.8652978874911</v>
      </c>
      <c r="K18" s="74">
        <v>27491</v>
      </c>
      <c r="L18" s="94">
        <f t="shared" si="2"/>
        <v>40.782993116544034</v>
      </c>
      <c r="M18" s="74">
        <v>0</v>
      </c>
      <c r="N18" s="94">
        <f t="shared" si="3"/>
        <v>0</v>
      </c>
      <c r="O18" s="74">
        <v>29715</v>
      </c>
      <c r="P18" s="74">
        <v>14249</v>
      </c>
      <c r="Q18" s="94">
        <f t="shared" si="4"/>
        <v>44.08230477094707</v>
      </c>
      <c r="R18" s="74">
        <v>144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66383</v>
      </c>
      <c r="E19" s="74">
        <f t="shared" si="7"/>
        <v>12692</v>
      </c>
      <c r="F19" s="94">
        <f t="shared" si="0"/>
        <v>19.119352846361267</v>
      </c>
      <c r="G19" s="74">
        <v>12347</v>
      </c>
      <c r="H19" s="74">
        <v>345</v>
      </c>
      <c r="I19" s="74">
        <f t="shared" si="8"/>
        <v>53691</v>
      </c>
      <c r="J19" s="94">
        <f t="shared" si="1"/>
        <v>80.88064715363873</v>
      </c>
      <c r="K19" s="74">
        <v>13529</v>
      </c>
      <c r="L19" s="94">
        <f t="shared" si="2"/>
        <v>20.38021782685326</v>
      </c>
      <c r="M19" s="74">
        <v>0</v>
      </c>
      <c r="N19" s="94">
        <f t="shared" si="3"/>
        <v>0</v>
      </c>
      <c r="O19" s="74">
        <v>40162</v>
      </c>
      <c r="P19" s="74">
        <v>15092</v>
      </c>
      <c r="Q19" s="94">
        <f t="shared" si="4"/>
        <v>60.50042932678548</v>
      </c>
      <c r="R19" s="74">
        <v>289</v>
      </c>
      <c r="S19" s="68"/>
      <c r="T19" s="68" t="s">
        <v>90</v>
      </c>
      <c r="U19" s="68"/>
      <c r="V19" s="68"/>
      <c r="W19" s="68"/>
      <c r="X19" s="68" t="s">
        <v>90</v>
      </c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31216</v>
      </c>
      <c r="E20" s="74">
        <f t="shared" si="7"/>
        <v>4477</v>
      </c>
      <c r="F20" s="94">
        <f t="shared" si="0"/>
        <v>14.342004100461303</v>
      </c>
      <c r="G20" s="74">
        <v>4477</v>
      </c>
      <c r="H20" s="74">
        <v>0</v>
      </c>
      <c r="I20" s="74">
        <f t="shared" si="8"/>
        <v>26739</v>
      </c>
      <c r="J20" s="94">
        <f t="shared" si="1"/>
        <v>85.65799589953869</v>
      </c>
      <c r="K20" s="74">
        <v>11057</v>
      </c>
      <c r="L20" s="94">
        <f t="shared" si="2"/>
        <v>35.42093798052281</v>
      </c>
      <c r="M20" s="74">
        <v>0</v>
      </c>
      <c r="N20" s="94">
        <f t="shared" si="3"/>
        <v>0</v>
      </c>
      <c r="O20" s="74">
        <v>15682</v>
      </c>
      <c r="P20" s="74">
        <v>8125</v>
      </c>
      <c r="Q20" s="94">
        <f t="shared" si="4"/>
        <v>50.237057919015896</v>
      </c>
      <c r="R20" s="74">
        <v>0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12983</v>
      </c>
      <c r="E21" s="74">
        <f t="shared" si="7"/>
        <v>548</v>
      </c>
      <c r="F21" s="94">
        <f t="shared" si="0"/>
        <v>4.22090425941616</v>
      </c>
      <c r="G21" s="74">
        <v>533</v>
      </c>
      <c r="H21" s="74">
        <v>15</v>
      </c>
      <c r="I21" s="74">
        <f t="shared" si="8"/>
        <v>12435</v>
      </c>
      <c r="J21" s="94">
        <f t="shared" si="1"/>
        <v>95.77909574058384</v>
      </c>
      <c r="K21" s="74">
        <v>4997</v>
      </c>
      <c r="L21" s="94">
        <f t="shared" si="2"/>
        <v>38.488793037048445</v>
      </c>
      <c r="M21" s="74">
        <v>0</v>
      </c>
      <c r="N21" s="94">
        <f t="shared" si="3"/>
        <v>0</v>
      </c>
      <c r="O21" s="74">
        <v>7438</v>
      </c>
      <c r="P21" s="74">
        <v>4378</v>
      </c>
      <c r="Q21" s="94">
        <f t="shared" si="4"/>
        <v>57.29030270353539</v>
      </c>
      <c r="R21" s="74">
        <v>49</v>
      </c>
      <c r="S21" s="68"/>
      <c r="T21" s="68" t="s">
        <v>90</v>
      </c>
      <c r="U21" s="68"/>
      <c r="V21" s="68"/>
      <c r="W21" s="68"/>
      <c r="X21" s="68" t="s">
        <v>90</v>
      </c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9967</v>
      </c>
      <c r="E22" s="74">
        <f t="shared" si="7"/>
        <v>679</v>
      </c>
      <c r="F22" s="94">
        <f t="shared" si="0"/>
        <v>6.8124811879201355</v>
      </c>
      <c r="G22" s="74">
        <v>679</v>
      </c>
      <c r="H22" s="74">
        <v>0</v>
      </c>
      <c r="I22" s="74">
        <f t="shared" si="8"/>
        <v>9288</v>
      </c>
      <c r="J22" s="94">
        <f t="shared" si="1"/>
        <v>93.18751881207986</v>
      </c>
      <c r="K22" s="74">
        <v>4184</v>
      </c>
      <c r="L22" s="94">
        <f t="shared" si="2"/>
        <v>41.9785291461824</v>
      </c>
      <c r="M22" s="74">
        <v>0</v>
      </c>
      <c r="N22" s="94">
        <f t="shared" si="3"/>
        <v>0</v>
      </c>
      <c r="O22" s="74">
        <v>5104</v>
      </c>
      <c r="P22" s="74">
        <v>1462</v>
      </c>
      <c r="Q22" s="94">
        <f t="shared" si="4"/>
        <v>51.20898966589746</v>
      </c>
      <c r="R22" s="74">
        <v>61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15608</v>
      </c>
      <c r="E23" s="74">
        <f t="shared" si="7"/>
        <v>2632</v>
      </c>
      <c r="F23" s="94">
        <f t="shared" si="0"/>
        <v>16.863147104049204</v>
      </c>
      <c r="G23" s="74">
        <v>2632</v>
      </c>
      <c r="H23" s="74">
        <v>0</v>
      </c>
      <c r="I23" s="74">
        <f t="shared" si="8"/>
        <v>12976</v>
      </c>
      <c r="J23" s="94">
        <f t="shared" si="1"/>
        <v>83.1368528959508</v>
      </c>
      <c r="K23" s="74">
        <v>0</v>
      </c>
      <c r="L23" s="94">
        <f t="shared" si="2"/>
        <v>0</v>
      </c>
      <c r="M23" s="74">
        <v>0</v>
      </c>
      <c r="N23" s="94">
        <f t="shared" si="3"/>
        <v>0</v>
      </c>
      <c r="O23" s="74">
        <v>12976</v>
      </c>
      <c r="P23" s="74">
        <v>3495</v>
      </c>
      <c r="Q23" s="94">
        <f t="shared" si="4"/>
        <v>83.1368528959508</v>
      </c>
      <c r="R23" s="74">
        <v>91</v>
      </c>
      <c r="S23" s="68"/>
      <c r="T23" s="68"/>
      <c r="U23" s="68"/>
      <c r="V23" s="68" t="s">
        <v>90</v>
      </c>
      <c r="W23" s="68"/>
      <c r="X23" s="68"/>
      <c r="Y23" s="68"/>
      <c r="Z23" s="68" t="s">
        <v>90</v>
      </c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8606</v>
      </c>
      <c r="E24" s="74">
        <f t="shared" si="7"/>
        <v>214</v>
      </c>
      <c r="F24" s="94">
        <f t="shared" si="0"/>
        <v>2.486637229839647</v>
      </c>
      <c r="G24" s="74">
        <v>214</v>
      </c>
      <c r="H24" s="74">
        <v>0</v>
      </c>
      <c r="I24" s="74">
        <f t="shared" si="8"/>
        <v>8392</v>
      </c>
      <c r="J24" s="94">
        <f t="shared" si="1"/>
        <v>97.51336277016036</v>
      </c>
      <c r="K24" s="74">
        <v>0</v>
      </c>
      <c r="L24" s="94">
        <f t="shared" si="2"/>
        <v>0</v>
      </c>
      <c r="M24" s="74">
        <v>0</v>
      </c>
      <c r="N24" s="94">
        <f t="shared" si="3"/>
        <v>0</v>
      </c>
      <c r="O24" s="74">
        <v>8392</v>
      </c>
      <c r="P24" s="74">
        <v>5845</v>
      </c>
      <c r="Q24" s="94">
        <f t="shared" si="4"/>
        <v>97.51336277016036</v>
      </c>
      <c r="R24" s="74">
        <v>39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12983</v>
      </c>
      <c r="E25" s="74">
        <f t="shared" si="7"/>
        <v>1970</v>
      </c>
      <c r="F25" s="94">
        <f t="shared" si="0"/>
        <v>15.173688669798969</v>
      </c>
      <c r="G25" s="74">
        <v>1970</v>
      </c>
      <c r="H25" s="74">
        <v>0</v>
      </c>
      <c r="I25" s="74">
        <f t="shared" si="8"/>
        <v>11013</v>
      </c>
      <c r="J25" s="94">
        <f t="shared" si="1"/>
        <v>84.82631133020104</v>
      </c>
      <c r="K25" s="74">
        <v>8252</v>
      </c>
      <c r="L25" s="94">
        <f t="shared" si="2"/>
        <v>63.56004005237619</v>
      </c>
      <c r="M25" s="74">
        <v>0</v>
      </c>
      <c r="N25" s="94">
        <f t="shared" si="3"/>
        <v>0</v>
      </c>
      <c r="O25" s="74">
        <v>2761</v>
      </c>
      <c r="P25" s="74">
        <v>1661</v>
      </c>
      <c r="Q25" s="94">
        <f t="shared" si="4"/>
        <v>21.266271277824845</v>
      </c>
      <c r="R25" s="74">
        <v>32</v>
      </c>
      <c r="S25" s="68" t="s">
        <v>90</v>
      </c>
      <c r="T25" s="68"/>
      <c r="U25" s="68"/>
      <c r="V25" s="68"/>
      <c r="W25" s="68" t="s">
        <v>90</v>
      </c>
      <c r="X25" s="68"/>
      <c r="Y25" s="68"/>
      <c r="Z25" s="68"/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6345</v>
      </c>
      <c r="E26" s="74">
        <f t="shared" si="7"/>
        <v>237</v>
      </c>
      <c r="F26" s="94">
        <f t="shared" si="0"/>
        <v>3.7352245862884157</v>
      </c>
      <c r="G26" s="74">
        <v>237</v>
      </c>
      <c r="H26" s="74">
        <v>0</v>
      </c>
      <c r="I26" s="74">
        <f t="shared" si="8"/>
        <v>6108</v>
      </c>
      <c r="J26" s="94">
        <f t="shared" si="1"/>
        <v>96.26477541371158</v>
      </c>
      <c r="K26" s="74">
        <v>0</v>
      </c>
      <c r="L26" s="94">
        <f t="shared" si="2"/>
        <v>0</v>
      </c>
      <c r="M26" s="74">
        <v>0</v>
      </c>
      <c r="N26" s="94">
        <f t="shared" si="3"/>
        <v>0</v>
      </c>
      <c r="O26" s="74">
        <v>6108</v>
      </c>
      <c r="P26" s="74">
        <v>5975</v>
      </c>
      <c r="Q26" s="94">
        <f t="shared" si="4"/>
        <v>96.26477541371158</v>
      </c>
      <c r="R26" s="74">
        <v>42</v>
      </c>
      <c r="S26" s="68" t="s">
        <v>90</v>
      </c>
      <c r="T26" s="68"/>
      <c r="U26" s="68"/>
      <c r="V26" s="68"/>
      <c r="W26" s="68" t="s">
        <v>90</v>
      </c>
      <c r="X26" s="68"/>
      <c r="Y26" s="68"/>
      <c r="Z26" s="68"/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6590</v>
      </c>
      <c r="E27" s="74">
        <f t="shared" si="7"/>
        <v>2251</v>
      </c>
      <c r="F27" s="94">
        <f t="shared" si="0"/>
        <v>34.15781487101669</v>
      </c>
      <c r="G27" s="74">
        <v>2251</v>
      </c>
      <c r="H27" s="74">
        <v>0</v>
      </c>
      <c r="I27" s="74">
        <f t="shared" si="8"/>
        <v>4339</v>
      </c>
      <c r="J27" s="94">
        <f t="shared" si="1"/>
        <v>65.84218512898332</v>
      </c>
      <c r="K27" s="74">
        <v>0</v>
      </c>
      <c r="L27" s="94">
        <f t="shared" si="2"/>
        <v>0</v>
      </c>
      <c r="M27" s="74">
        <v>0</v>
      </c>
      <c r="N27" s="94">
        <f t="shared" si="3"/>
        <v>0</v>
      </c>
      <c r="O27" s="74">
        <v>4339</v>
      </c>
      <c r="P27" s="74">
        <v>1611</v>
      </c>
      <c r="Q27" s="94">
        <f t="shared" si="4"/>
        <v>65.84218512898332</v>
      </c>
      <c r="R27" s="74">
        <v>25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609</v>
      </c>
      <c r="E28" s="74">
        <f t="shared" si="7"/>
        <v>0</v>
      </c>
      <c r="F28" s="94">
        <f t="shared" si="0"/>
        <v>0</v>
      </c>
      <c r="G28" s="74">
        <v>0</v>
      </c>
      <c r="H28" s="74">
        <v>0</v>
      </c>
      <c r="I28" s="74">
        <f t="shared" si="8"/>
        <v>609</v>
      </c>
      <c r="J28" s="94">
        <f t="shared" si="1"/>
        <v>100</v>
      </c>
      <c r="K28" s="74">
        <v>609</v>
      </c>
      <c r="L28" s="94">
        <f t="shared" si="2"/>
        <v>100</v>
      </c>
      <c r="M28" s="74">
        <v>0</v>
      </c>
      <c r="N28" s="94">
        <f t="shared" si="3"/>
        <v>0</v>
      </c>
      <c r="O28" s="74">
        <v>0</v>
      </c>
      <c r="P28" s="74">
        <v>0</v>
      </c>
      <c r="Q28" s="94">
        <f t="shared" si="4"/>
        <v>0</v>
      </c>
      <c r="R28" s="74">
        <v>3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4848</v>
      </c>
      <c r="E29" s="74">
        <f t="shared" si="7"/>
        <v>169</v>
      </c>
      <c r="F29" s="94">
        <f t="shared" si="0"/>
        <v>3.485973597359736</v>
      </c>
      <c r="G29" s="74">
        <v>169</v>
      </c>
      <c r="H29" s="74">
        <v>0</v>
      </c>
      <c r="I29" s="74">
        <f t="shared" si="8"/>
        <v>4679</v>
      </c>
      <c r="J29" s="94">
        <f t="shared" si="1"/>
        <v>96.51402640264027</v>
      </c>
      <c r="K29" s="74">
        <v>0</v>
      </c>
      <c r="L29" s="94">
        <f t="shared" si="2"/>
        <v>0</v>
      </c>
      <c r="M29" s="74">
        <v>0</v>
      </c>
      <c r="N29" s="94">
        <f t="shared" si="3"/>
        <v>0</v>
      </c>
      <c r="O29" s="74">
        <v>4679</v>
      </c>
      <c r="P29" s="74">
        <v>3450</v>
      </c>
      <c r="Q29" s="94">
        <f t="shared" si="4"/>
        <v>96.51402640264027</v>
      </c>
      <c r="R29" s="74">
        <v>9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18274</v>
      </c>
      <c r="E30" s="74">
        <f t="shared" si="7"/>
        <v>3727</v>
      </c>
      <c r="F30" s="94">
        <f t="shared" si="0"/>
        <v>20.39509685892525</v>
      </c>
      <c r="G30" s="74">
        <v>3727</v>
      </c>
      <c r="H30" s="74">
        <v>0</v>
      </c>
      <c r="I30" s="74">
        <f t="shared" si="8"/>
        <v>14547</v>
      </c>
      <c r="J30" s="94">
        <f t="shared" si="1"/>
        <v>79.60490314107476</v>
      </c>
      <c r="K30" s="74">
        <v>4372</v>
      </c>
      <c r="L30" s="94">
        <f t="shared" si="2"/>
        <v>23.924701762066324</v>
      </c>
      <c r="M30" s="74">
        <v>0</v>
      </c>
      <c r="N30" s="94">
        <f t="shared" si="3"/>
        <v>0</v>
      </c>
      <c r="O30" s="74">
        <v>10175</v>
      </c>
      <c r="P30" s="74">
        <v>6109</v>
      </c>
      <c r="Q30" s="94">
        <f t="shared" si="4"/>
        <v>55.68020137900843</v>
      </c>
      <c r="R30" s="74">
        <v>67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3252</v>
      </c>
      <c r="E31" s="74">
        <f t="shared" si="7"/>
        <v>239</v>
      </c>
      <c r="F31" s="94">
        <f t="shared" si="0"/>
        <v>7.349323493234933</v>
      </c>
      <c r="G31" s="74">
        <v>239</v>
      </c>
      <c r="H31" s="74">
        <v>0</v>
      </c>
      <c r="I31" s="74">
        <f t="shared" si="8"/>
        <v>3013</v>
      </c>
      <c r="J31" s="94">
        <f t="shared" si="1"/>
        <v>92.65067650676507</v>
      </c>
      <c r="K31" s="74">
        <v>2609</v>
      </c>
      <c r="L31" s="94">
        <f t="shared" si="2"/>
        <v>80.22755227552275</v>
      </c>
      <c r="M31" s="74">
        <v>0</v>
      </c>
      <c r="N31" s="94">
        <f t="shared" si="3"/>
        <v>0</v>
      </c>
      <c r="O31" s="74">
        <v>404</v>
      </c>
      <c r="P31" s="74">
        <v>395</v>
      </c>
      <c r="Q31" s="94">
        <f t="shared" si="4"/>
        <v>12.423124231242312</v>
      </c>
      <c r="R31" s="74">
        <v>13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7655</v>
      </c>
      <c r="E32" s="74">
        <f t="shared" si="7"/>
        <v>2278</v>
      </c>
      <c r="F32" s="94">
        <f t="shared" si="0"/>
        <v>29.7583278902678</v>
      </c>
      <c r="G32" s="74">
        <v>2278</v>
      </c>
      <c r="H32" s="74">
        <v>0</v>
      </c>
      <c r="I32" s="74">
        <f t="shared" si="8"/>
        <v>5377</v>
      </c>
      <c r="J32" s="94">
        <f t="shared" si="1"/>
        <v>70.2416721097322</v>
      </c>
      <c r="K32" s="74">
        <v>1311</v>
      </c>
      <c r="L32" s="94">
        <f t="shared" si="2"/>
        <v>17.126061397779228</v>
      </c>
      <c r="M32" s="74">
        <v>0</v>
      </c>
      <c r="N32" s="94">
        <f t="shared" si="3"/>
        <v>0</v>
      </c>
      <c r="O32" s="74">
        <v>4066</v>
      </c>
      <c r="P32" s="74">
        <v>3242</v>
      </c>
      <c r="Q32" s="94">
        <f t="shared" si="4"/>
        <v>53.115610711952975</v>
      </c>
      <c r="R32" s="74">
        <v>26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3866</v>
      </c>
      <c r="E33" s="74">
        <f t="shared" si="7"/>
        <v>575</v>
      </c>
      <c r="F33" s="94">
        <f t="shared" si="0"/>
        <v>14.873254009311951</v>
      </c>
      <c r="G33" s="74">
        <v>575</v>
      </c>
      <c r="H33" s="74">
        <v>0</v>
      </c>
      <c r="I33" s="74">
        <f t="shared" si="8"/>
        <v>3291</v>
      </c>
      <c r="J33" s="94">
        <f t="shared" si="1"/>
        <v>85.12674599068805</v>
      </c>
      <c r="K33" s="74">
        <v>1837</v>
      </c>
      <c r="L33" s="94">
        <f t="shared" si="2"/>
        <v>47.516813243662696</v>
      </c>
      <c r="M33" s="74">
        <v>82</v>
      </c>
      <c r="N33" s="94">
        <f t="shared" si="3"/>
        <v>2.1210553543714434</v>
      </c>
      <c r="O33" s="74">
        <v>1372</v>
      </c>
      <c r="P33" s="74">
        <v>1072</v>
      </c>
      <c r="Q33" s="94">
        <f t="shared" si="4"/>
        <v>35.488877392653905</v>
      </c>
      <c r="R33" s="74">
        <v>9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16103</v>
      </c>
      <c r="E34" s="74">
        <f t="shared" si="7"/>
        <v>3674</v>
      </c>
      <c r="F34" s="94">
        <f t="shared" si="0"/>
        <v>22.815624417810344</v>
      </c>
      <c r="G34" s="74">
        <v>3674</v>
      </c>
      <c r="H34" s="74">
        <v>0</v>
      </c>
      <c r="I34" s="74">
        <f t="shared" si="8"/>
        <v>12429</v>
      </c>
      <c r="J34" s="94">
        <f t="shared" si="1"/>
        <v>77.18437558218966</v>
      </c>
      <c r="K34" s="74">
        <v>6211</v>
      </c>
      <c r="L34" s="94">
        <f t="shared" si="2"/>
        <v>38.57045271067503</v>
      </c>
      <c r="M34" s="74">
        <v>0</v>
      </c>
      <c r="N34" s="94">
        <f t="shared" si="3"/>
        <v>0</v>
      </c>
      <c r="O34" s="74">
        <v>6218</v>
      </c>
      <c r="P34" s="74">
        <v>4016</v>
      </c>
      <c r="Q34" s="94">
        <f t="shared" si="4"/>
        <v>38.613922871514625</v>
      </c>
      <c r="R34" s="74">
        <v>59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17479</v>
      </c>
      <c r="E35" s="74">
        <f t="shared" si="7"/>
        <v>7032</v>
      </c>
      <c r="F35" s="94">
        <f t="shared" si="0"/>
        <v>40.23113450426226</v>
      </c>
      <c r="G35" s="74">
        <v>7032</v>
      </c>
      <c r="H35" s="74">
        <v>0</v>
      </c>
      <c r="I35" s="74">
        <f t="shared" si="8"/>
        <v>10447</v>
      </c>
      <c r="J35" s="94">
        <f t="shared" si="1"/>
        <v>59.76886549573774</v>
      </c>
      <c r="K35" s="74">
        <v>2297</v>
      </c>
      <c r="L35" s="94">
        <f t="shared" si="2"/>
        <v>13.1414840665942</v>
      </c>
      <c r="M35" s="74">
        <v>0</v>
      </c>
      <c r="N35" s="94">
        <f t="shared" si="3"/>
        <v>0</v>
      </c>
      <c r="O35" s="74">
        <v>8150</v>
      </c>
      <c r="P35" s="74">
        <v>5052</v>
      </c>
      <c r="Q35" s="94">
        <f t="shared" si="4"/>
        <v>46.62738142914355</v>
      </c>
      <c r="R35" s="74">
        <v>39</v>
      </c>
      <c r="S35" s="68" t="s">
        <v>145</v>
      </c>
      <c r="T35" s="68"/>
      <c r="U35" s="68"/>
      <c r="V35" s="68"/>
      <c r="W35" s="68" t="s">
        <v>145</v>
      </c>
      <c r="X35" s="68"/>
      <c r="Y35" s="68"/>
      <c r="Z35" s="68"/>
    </row>
    <row r="36" spans="1:26" s="59" customFormat="1" ht="12" customHeight="1">
      <c r="A36" s="60" t="s">
        <v>146</v>
      </c>
      <c r="B36" s="61" t="s">
        <v>147</v>
      </c>
      <c r="C36" s="60" t="s">
        <v>148</v>
      </c>
      <c r="D36" s="74">
        <f t="shared" si="6"/>
        <v>3492</v>
      </c>
      <c r="E36" s="74">
        <f t="shared" si="7"/>
        <v>686</v>
      </c>
      <c r="F36" s="94">
        <f t="shared" si="0"/>
        <v>19.644902634593358</v>
      </c>
      <c r="G36" s="74">
        <v>674</v>
      </c>
      <c r="H36" s="74">
        <v>12</v>
      </c>
      <c r="I36" s="74">
        <f t="shared" si="8"/>
        <v>2806</v>
      </c>
      <c r="J36" s="94">
        <f t="shared" si="1"/>
        <v>80.35509736540665</v>
      </c>
      <c r="K36" s="74">
        <v>1165</v>
      </c>
      <c r="L36" s="94">
        <f t="shared" si="2"/>
        <v>33.36197021764032</v>
      </c>
      <c r="M36" s="74">
        <v>0</v>
      </c>
      <c r="N36" s="94">
        <f t="shared" si="3"/>
        <v>0</v>
      </c>
      <c r="O36" s="74">
        <v>1641</v>
      </c>
      <c r="P36" s="74">
        <v>74</v>
      </c>
      <c r="Q36" s="94">
        <f t="shared" si="4"/>
        <v>46.99312714776632</v>
      </c>
      <c r="R36" s="74">
        <v>9</v>
      </c>
      <c r="S36" s="68"/>
      <c r="T36" s="68"/>
      <c r="U36" s="68"/>
      <c r="V36" s="68" t="s">
        <v>145</v>
      </c>
      <c r="W36" s="68"/>
      <c r="X36" s="68"/>
      <c r="Y36" s="68"/>
      <c r="Z36" s="68" t="s">
        <v>145</v>
      </c>
    </row>
    <row r="37" spans="1:26" s="59" customFormat="1" ht="12" customHeight="1">
      <c r="A37" s="60" t="s">
        <v>146</v>
      </c>
      <c r="B37" s="61" t="s">
        <v>149</v>
      </c>
      <c r="C37" s="60" t="s">
        <v>150</v>
      </c>
      <c r="D37" s="74">
        <f t="shared" si="6"/>
        <v>4047</v>
      </c>
      <c r="E37" s="74">
        <f t="shared" si="7"/>
        <v>1174</v>
      </c>
      <c r="F37" s="94">
        <f t="shared" si="0"/>
        <v>29.009142574746726</v>
      </c>
      <c r="G37" s="74">
        <v>1174</v>
      </c>
      <c r="H37" s="74">
        <v>0</v>
      </c>
      <c r="I37" s="74">
        <f t="shared" si="8"/>
        <v>2873</v>
      </c>
      <c r="J37" s="94">
        <f t="shared" si="1"/>
        <v>70.99085742525327</v>
      </c>
      <c r="K37" s="74">
        <v>628</v>
      </c>
      <c r="L37" s="94">
        <f t="shared" si="2"/>
        <v>15.517667407956512</v>
      </c>
      <c r="M37" s="74">
        <v>0</v>
      </c>
      <c r="N37" s="94">
        <f t="shared" si="3"/>
        <v>0</v>
      </c>
      <c r="O37" s="74">
        <v>2245</v>
      </c>
      <c r="P37" s="74">
        <v>1905</v>
      </c>
      <c r="Q37" s="94">
        <f t="shared" si="4"/>
        <v>55.47319001729676</v>
      </c>
      <c r="R37" s="74">
        <v>10</v>
      </c>
      <c r="S37" s="68" t="s">
        <v>145</v>
      </c>
      <c r="T37" s="68"/>
      <c r="U37" s="68"/>
      <c r="V37" s="68"/>
      <c r="W37" s="68"/>
      <c r="X37" s="68" t="s">
        <v>145</v>
      </c>
      <c r="Y37" s="68"/>
      <c r="Z37" s="68"/>
    </row>
    <row r="38" spans="1:26" s="59" customFormat="1" ht="12" customHeight="1">
      <c r="A38" s="60" t="s">
        <v>146</v>
      </c>
      <c r="B38" s="61" t="s">
        <v>151</v>
      </c>
      <c r="C38" s="60" t="s">
        <v>152</v>
      </c>
      <c r="D38" s="74">
        <f t="shared" si="6"/>
        <v>1989</v>
      </c>
      <c r="E38" s="74">
        <f t="shared" si="7"/>
        <v>213</v>
      </c>
      <c r="F38" s="94">
        <f t="shared" si="0"/>
        <v>10.708898944193061</v>
      </c>
      <c r="G38" s="74">
        <v>213</v>
      </c>
      <c r="H38" s="74">
        <v>0</v>
      </c>
      <c r="I38" s="74">
        <f t="shared" si="8"/>
        <v>1776</v>
      </c>
      <c r="J38" s="94">
        <f t="shared" si="1"/>
        <v>89.29110105580695</v>
      </c>
      <c r="K38" s="74">
        <v>0</v>
      </c>
      <c r="L38" s="94">
        <f t="shared" si="2"/>
        <v>0</v>
      </c>
      <c r="M38" s="74">
        <v>0</v>
      </c>
      <c r="N38" s="94">
        <f t="shared" si="3"/>
        <v>0</v>
      </c>
      <c r="O38" s="74">
        <v>1776</v>
      </c>
      <c r="P38" s="74">
        <v>1450</v>
      </c>
      <c r="Q38" s="94">
        <f t="shared" si="4"/>
        <v>89.29110105580695</v>
      </c>
      <c r="R38" s="74">
        <v>9</v>
      </c>
      <c r="S38" s="68"/>
      <c r="T38" s="68" t="s">
        <v>145</v>
      </c>
      <c r="U38" s="68"/>
      <c r="V38" s="68"/>
      <c r="W38" s="68"/>
      <c r="X38" s="68" t="s">
        <v>145</v>
      </c>
      <c r="Y38" s="68"/>
      <c r="Z38" s="68"/>
    </row>
    <row r="39" spans="1:26" s="59" customFormat="1" ht="12" customHeight="1">
      <c r="A39" s="60" t="s">
        <v>146</v>
      </c>
      <c r="B39" s="61" t="s">
        <v>153</v>
      </c>
      <c r="C39" s="60" t="s">
        <v>154</v>
      </c>
      <c r="D39" s="74">
        <f t="shared" si="6"/>
        <v>2537</v>
      </c>
      <c r="E39" s="74">
        <f t="shared" si="7"/>
        <v>1300</v>
      </c>
      <c r="F39" s="94">
        <f aca="true" t="shared" si="9" ref="F39:F66">IF(D39&gt;0,E39/D39*100,"-")</f>
        <v>51.241623965313366</v>
      </c>
      <c r="G39" s="74">
        <v>1300</v>
      </c>
      <c r="H39" s="74">
        <v>0</v>
      </c>
      <c r="I39" s="74">
        <f t="shared" si="8"/>
        <v>1237</v>
      </c>
      <c r="J39" s="94">
        <f aca="true" t="shared" si="10" ref="J39:J66">IF($D39&gt;0,I39/$D39*100,"-")</f>
        <v>48.75837603468664</v>
      </c>
      <c r="K39" s="74">
        <v>0</v>
      </c>
      <c r="L39" s="94">
        <f aca="true" t="shared" si="11" ref="L39:L66">IF($D39&gt;0,K39/$D39*100,"-")</f>
        <v>0</v>
      </c>
      <c r="M39" s="74">
        <v>0</v>
      </c>
      <c r="N39" s="94">
        <f aca="true" t="shared" si="12" ref="N39:N66">IF($D39&gt;0,M39/$D39*100,"-")</f>
        <v>0</v>
      </c>
      <c r="O39" s="74">
        <v>1237</v>
      </c>
      <c r="P39" s="74">
        <v>939</v>
      </c>
      <c r="Q39" s="94">
        <f aca="true" t="shared" si="13" ref="Q39:Q66">IF($D39&gt;0,O39/$D39*100,"-")</f>
        <v>48.75837603468664</v>
      </c>
      <c r="R39" s="74">
        <v>3</v>
      </c>
      <c r="S39" s="68"/>
      <c r="T39" s="68"/>
      <c r="U39" s="68"/>
      <c r="V39" s="68" t="s">
        <v>145</v>
      </c>
      <c r="W39" s="68"/>
      <c r="X39" s="68"/>
      <c r="Y39" s="68"/>
      <c r="Z39" s="68" t="s">
        <v>145</v>
      </c>
    </row>
    <row r="40" spans="1:26" s="59" customFormat="1" ht="12" customHeight="1">
      <c r="A40" s="60" t="s">
        <v>146</v>
      </c>
      <c r="B40" s="61" t="s">
        <v>155</v>
      </c>
      <c r="C40" s="60" t="s">
        <v>156</v>
      </c>
      <c r="D40" s="74">
        <f aca="true" t="shared" si="14" ref="D40:D66">+SUM(E40,+I40)</f>
        <v>1548</v>
      </c>
      <c r="E40" s="74">
        <f aca="true" t="shared" si="15" ref="E40:E66">+SUM(G40,+H40)</f>
        <v>345</v>
      </c>
      <c r="F40" s="94">
        <f t="shared" si="9"/>
        <v>22.28682170542636</v>
      </c>
      <c r="G40" s="74">
        <v>345</v>
      </c>
      <c r="H40" s="74">
        <v>0</v>
      </c>
      <c r="I40" s="74">
        <f aca="true" t="shared" si="16" ref="I40:I66">+SUM(K40,+M40,+O40)</f>
        <v>1203</v>
      </c>
      <c r="J40" s="94">
        <f t="shared" si="10"/>
        <v>77.71317829457365</v>
      </c>
      <c r="K40" s="74">
        <v>737</v>
      </c>
      <c r="L40" s="94">
        <f t="shared" si="11"/>
        <v>47.609819121447025</v>
      </c>
      <c r="M40" s="74">
        <v>0</v>
      </c>
      <c r="N40" s="94">
        <f t="shared" si="12"/>
        <v>0</v>
      </c>
      <c r="O40" s="74">
        <v>466</v>
      </c>
      <c r="P40" s="74">
        <v>429</v>
      </c>
      <c r="Q40" s="94">
        <f t="shared" si="13"/>
        <v>30.103359173126616</v>
      </c>
      <c r="R40" s="74">
        <v>4</v>
      </c>
      <c r="S40" s="68" t="s">
        <v>145</v>
      </c>
      <c r="T40" s="68"/>
      <c r="U40" s="68"/>
      <c r="V40" s="68"/>
      <c r="W40" s="68" t="s">
        <v>145</v>
      </c>
      <c r="X40" s="68"/>
      <c r="Y40" s="68"/>
      <c r="Z40" s="68"/>
    </row>
    <row r="41" spans="1:26" s="59" customFormat="1" ht="12" customHeight="1">
      <c r="A41" s="60" t="s">
        <v>146</v>
      </c>
      <c r="B41" s="61" t="s">
        <v>157</v>
      </c>
      <c r="C41" s="60" t="s">
        <v>158</v>
      </c>
      <c r="D41" s="74">
        <f t="shared" si="14"/>
        <v>23250</v>
      </c>
      <c r="E41" s="74">
        <f t="shared" si="15"/>
        <v>11175</v>
      </c>
      <c r="F41" s="94">
        <f t="shared" si="9"/>
        <v>48.064516129032256</v>
      </c>
      <c r="G41" s="74">
        <v>11175</v>
      </c>
      <c r="H41" s="74">
        <v>0</v>
      </c>
      <c r="I41" s="74">
        <f t="shared" si="16"/>
        <v>12075</v>
      </c>
      <c r="J41" s="94">
        <f t="shared" si="10"/>
        <v>51.935483870967744</v>
      </c>
      <c r="K41" s="74">
        <v>3238</v>
      </c>
      <c r="L41" s="94">
        <f t="shared" si="11"/>
        <v>13.926881720430107</v>
      </c>
      <c r="M41" s="74">
        <v>0</v>
      </c>
      <c r="N41" s="94">
        <f t="shared" si="12"/>
        <v>0</v>
      </c>
      <c r="O41" s="74">
        <v>8837</v>
      </c>
      <c r="P41" s="74">
        <v>4006</v>
      </c>
      <c r="Q41" s="94">
        <f t="shared" si="13"/>
        <v>38.008602150537634</v>
      </c>
      <c r="R41" s="74">
        <v>49</v>
      </c>
      <c r="S41" s="68" t="s">
        <v>145</v>
      </c>
      <c r="T41" s="68"/>
      <c r="U41" s="68"/>
      <c r="V41" s="68"/>
      <c r="W41" s="68" t="s">
        <v>145</v>
      </c>
      <c r="X41" s="68"/>
      <c r="Y41" s="68"/>
      <c r="Z41" s="68"/>
    </row>
    <row r="42" spans="1:26" s="59" customFormat="1" ht="12" customHeight="1">
      <c r="A42" s="60" t="s">
        <v>146</v>
      </c>
      <c r="B42" s="61" t="s">
        <v>159</v>
      </c>
      <c r="C42" s="60" t="s">
        <v>160</v>
      </c>
      <c r="D42" s="74">
        <f t="shared" si="14"/>
        <v>19742</v>
      </c>
      <c r="E42" s="74">
        <f t="shared" si="15"/>
        <v>1674</v>
      </c>
      <c r="F42" s="94">
        <f t="shared" si="9"/>
        <v>8.479384054300477</v>
      </c>
      <c r="G42" s="74">
        <v>1674</v>
      </c>
      <c r="H42" s="74">
        <v>0</v>
      </c>
      <c r="I42" s="74">
        <f t="shared" si="16"/>
        <v>18068</v>
      </c>
      <c r="J42" s="94">
        <f t="shared" si="10"/>
        <v>91.52061594569952</v>
      </c>
      <c r="K42" s="74">
        <v>9187</v>
      </c>
      <c r="L42" s="94">
        <f t="shared" si="11"/>
        <v>46.5353054401783</v>
      </c>
      <c r="M42" s="74">
        <v>0</v>
      </c>
      <c r="N42" s="94">
        <f t="shared" si="12"/>
        <v>0</v>
      </c>
      <c r="O42" s="74">
        <v>8881</v>
      </c>
      <c r="P42" s="74">
        <v>5104</v>
      </c>
      <c r="Q42" s="94">
        <f t="shared" si="13"/>
        <v>44.98531050552123</v>
      </c>
      <c r="R42" s="74">
        <v>158</v>
      </c>
      <c r="S42" s="68"/>
      <c r="T42" s="68"/>
      <c r="U42" s="68"/>
      <c r="V42" s="68" t="s">
        <v>145</v>
      </c>
      <c r="W42" s="68"/>
      <c r="X42" s="68"/>
      <c r="Y42" s="68"/>
      <c r="Z42" s="68" t="s">
        <v>145</v>
      </c>
    </row>
    <row r="43" spans="1:26" s="59" customFormat="1" ht="12" customHeight="1">
      <c r="A43" s="60" t="s">
        <v>146</v>
      </c>
      <c r="B43" s="61" t="s">
        <v>161</v>
      </c>
      <c r="C43" s="60" t="s">
        <v>162</v>
      </c>
      <c r="D43" s="74">
        <f t="shared" si="14"/>
        <v>6795</v>
      </c>
      <c r="E43" s="74">
        <f t="shared" si="15"/>
        <v>351</v>
      </c>
      <c r="F43" s="94">
        <f t="shared" si="9"/>
        <v>5.1655629139072845</v>
      </c>
      <c r="G43" s="74">
        <v>351</v>
      </c>
      <c r="H43" s="74">
        <v>0</v>
      </c>
      <c r="I43" s="74">
        <f t="shared" si="16"/>
        <v>6444</v>
      </c>
      <c r="J43" s="94">
        <f t="shared" si="10"/>
        <v>94.83443708609272</v>
      </c>
      <c r="K43" s="74">
        <v>0</v>
      </c>
      <c r="L43" s="94">
        <f t="shared" si="11"/>
        <v>0</v>
      </c>
      <c r="M43" s="74">
        <v>0</v>
      </c>
      <c r="N43" s="94">
        <f t="shared" si="12"/>
        <v>0</v>
      </c>
      <c r="O43" s="74">
        <v>6444</v>
      </c>
      <c r="P43" s="74">
        <v>6277</v>
      </c>
      <c r="Q43" s="94">
        <f t="shared" si="13"/>
        <v>94.83443708609272</v>
      </c>
      <c r="R43" s="74">
        <v>57</v>
      </c>
      <c r="S43" s="68"/>
      <c r="T43" s="68"/>
      <c r="U43" s="68"/>
      <c r="V43" s="68" t="s">
        <v>145</v>
      </c>
      <c r="W43" s="68"/>
      <c r="X43" s="68"/>
      <c r="Y43" s="68"/>
      <c r="Z43" s="68" t="s">
        <v>145</v>
      </c>
    </row>
    <row r="44" spans="1:26" s="59" customFormat="1" ht="12" customHeight="1">
      <c r="A44" s="60" t="s">
        <v>146</v>
      </c>
      <c r="B44" s="61" t="s">
        <v>163</v>
      </c>
      <c r="C44" s="60" t="s">
        <v>164</v>
      </c>
      <c r="D44" s="74">
        <f t="shared" si="14"/>
        <v>5209</v>
      </c>
      <c r="E44" s="74">
        <f t="shared" si="15"/>
        <v>0</v>
      </c>
      <c r="F44" s="94">
        <f t="shared" si="9"/>
        <v>0</v>
      </c>
      <c r="G44" s="74">
        <v>0</v>
      </c>
      <c r="H44" s="74">
        <v>0</v>
      </c>
      <c r="I44" s="74">
        <f t="shared" si="16"/>
        <v>5209</v>
      </c>
      <c r="J44" s="94">
        <f t="shared" si="10"/>
        <v>100</v>
      </c>
      <c r="K44" s="74">
        <v>0</v>
      </c>
      <c r="L44" s="94">
        <f t="shared" si="11"/>
        <v>0</v>
      </c>
      <c r="M44" s="74">
        <v>0</v>
      </c>
      <c r="N44" s="94">
        <f t="shared" si="12"/>
        <v>0</v>
      </c>
      <c r="O44" s="74">
        <v>5209</v>
      </c>
      <c r="P44" s="74">
        <v>1167</v>
      </c>
      <c r="Q44" s="94">
        <f t="shared" si="13"/>
        <v>100</v>
      </c>
      <c r="R44" s="74">
        <v>11</v>
      </c>
      <c r="S44" s="68"/>
      <c r="T44" s="68"/>
      <c r="U44" s="68"/>
      <c r="V44" s="68" t="s">
        <v>145</v>
      </c>
      <c r="W44" s="68"/>
      <c r="X44" s="68"/>
      <c r="Y44" s="68"/>
      <c r="Z44" s="68" t="s">
        <v>145</v>
      </c>
    </row>
    <row r="45" spans="1:26" s="59" customFormat="1" ht="12" customHeight="1">
      <c r="A45" s="60" t="s">
        <v>146</v>
      </c>
      <c r="B45" s="61" t="s">
        <v>165</v>
      </c>
      <c r="C45" s="60" t="s">
        <v>166</v>
      </c>
      <c r="D45" s="74">
        <f t="shared" si="14"/>
        <v>17926</v>
      </c>
      <c r="E45" s="74">
        <f t="shared" si="15"/>
        <v>2400</v>
      </c>
      <c r="F45" s="94">
        <f t="shared" si="9"/>
        <v>13.388374428204841</v>
      </c>
      <c r="G45" s="74">
        <v>2400</v>
      </c>
      <c r="H45" s="74">
        <v>0</v>
      </c>
      <c r="I45" s="74">
        <f t="shared" si="16"/>
        <v>15526</v>
      </c>
      <c r="J45" s="94">
        <f t="shared" si="10"/>
        <v>86.61162557179516</v>
      </c>
      <c r="K45" s="74">
        <v>9698</v>
      </c>
      <c r="L45" s="94">
        <f t="shared" si="11"/>
        <v>54.10018966863773</v>
      </c>
      <c r="M45" s="74">
        <v>0</v>
      </c>
      <c r="N45" s="94">
        <f t="shared" si="12"/>
        <v>0</v>
      </c>
      <c r="O45" s="74">
        <v>5828</v>
      </c>
      <c r="P45" s="74">
        <v>1520</v>
      </c>
      <c r="Q45" s="94">
        <f t="shared" si="13"/>
        <v>32.51143590315743</v>
      </c>
      <c r="R45" s="74">
        <v>102</v>
      </c>
      <c r="S45" s="68"/>
      <c r="T45" s="68"/>
      <c r="U45" s="68"/>
      <c r="V45" s="68" t="s">
        <v>145</v>
      </c>
      <c r="W45" s="68"/>
      <c r="X45" s="68"/>
      <c r="Y45" s="68"/>
      <c r="Z45" s="68" t="s">
        <v>145</v>
      </c>
    </row>
    <row r="46" spans="1:26" s="59" customFormat="1" ht="12" customHeight="1">
      <c r="A46" s="60" t="s">
        <v>146</v>
      </c>
      <c r="B46" s="61" t="s">
        <v>167</v>
      </c>
      <c r="C46" s="60" t="s">
        <v>168</v>
      </c>
      <c r="D46" s="74">
        <f t="shared" si="14"/>
        <v>15003</v>
      </c>
      <c r="E46" s="74">
        <f t="shared" si="15"/>
        <v>2284</v>
      </c>
      <c r="F46" s="94">
        <f t="shared" si="9"/>
        <v>15.223621942278212</v>
      </c>
      <c r="G46" s="74">
        <v>2284</v>
      </c>
      <c r="H46" s="74">
        <v>0</v>
      </c>
      <c r="I46" s="74">
        <f t="shared" si="16"/>
        <v>12719</v>
      </c>
      <c r="J46" s="94">
        <f t="shared" si="10"/>
        <v>84.77637805772179</v>
      </c>
      <c r="K46" s="74">
        <v>4096</v>
      </c>
      <c r="L46" s="94">
        <f t="shared" si="11"/>
        <v>27.30120642538159</v>
      </c>
      <c r="M46" s="74">
        <v>0</v>
      </c>
      <c r="N46" s="94">
        <f t="shared" si="12"/>
        <v>0</v>
      </c>
      <c r="O46" s="74">
        <v>8623</v>
      </c>
      <c r="P46" s="74">
        <v>5416</v>
      </c>
      <c r="Q46" s="94">
        <f t="shared" si="13"/>
        <v>57.47517163234019</v>
      </c>
      <c r="R46" s="74">
        <v>74</v>
      </c>
      <c r="S46" s="68" t="s">
        <v>145</v>
      </c>
      <c r="T46" s="68"/>
      <c r="U46" s="68"/>
      <c r="V46" s="68"/>
      <c r="W46" s="68" t="s">
        <v>145</v>
      </c>
      <c r="X46" s="68"/>
      <c r="Y46" s="68"/>
      <c r="Z46" s="68"/>
    </row>
    <row r="47" spans="1:26" s="59" customFormat="1" ht="12" customHeight="1">
      <c r="A47" s="60" t="s">
        <v>146</v>
      </c>
      <c r="B47" s="61" t="s">
        <v>169</v>
      </c>
      <c r="C47" s="60" t="s">
        <v>170</v>
      </c>
      <c r="D47" s="74">
        <f t="shared" si="14"/>
        <v>6435</v>
      </c>
      <c r="E47" s="74">
        <f t="shared" si="15"/>
        <v>1900</v>
      </c>
      <c r="F47" s="94">
        <f t="shared" si="9"/>
        <v>29.526029526029525</v>
      </c>
      <c r="G47" s="74">
        <v>1900</v>
      </c>
      <c r="H47" s="74">
        <v>0</v>
      </c>
      <c r="I47" s="74">
        <f t="shared" si="16"/>
        <v>4535</v>
      </c>
      <c r="J47" s="94">
        <f t="shared" si="10"/>
        <v>70.47397047397047</v>
      </c>
      <c r="K47" s="74">
        <v>0</v>
      </c>
      <c r="L47" s="94">
        <f t="shared" si="11"/>
        <v>0</v>
      </c>
      <c r="M47" s="74">
        <v>0</v>
      </c>
      <c r="N47" s="94">
        <f t="shared" si="12"/>
        <v>0</v>
      </c>
      <c r="O47" s="74">
        <v>4535</v>
      </c>
      <c r="P47" s="74">
        <v>3250</v>
      </c>
      <c r="Q47" s="94">
        <f t="shared" si="13"/>
        <v>70.47397047397047</v>
      </c>
      <c r="R47" s="74">
        <v>22</v>
      </c>
      <c r="S47" s="68" t="s">
        <v>145</v>
      </c>
      <c r="T47" s="68"/>
      <c r="U47" s="68"/>
      <c r="V47" s="68"/>
      <c r="W47" s="68" t="s">
        <v>145</v>
      </c>
      <c r="X47" s="68"/>
      <c r="Y47" s="68"/>
      <c r="Z47" s="68"/>
    </row>
    <row r="48" spans="1:26" s="59" customFormat="1" ht="12" customHeight="1">
      <c r="A48" s="60" t="s">
        <v>146</v>
      </c>
      <c r="B48" s="61" t="s">
        <v>171</v>
      </c>
      <c r="C48" s="60" t="s">
        <v>172</v>
      </c>
      <c r="D48" s="74">
        <f t="shared" si="14"/>
        <v>9677</v>
      </c>
      <c r="E48" s="74">
        <f t="shared" si="15"/>
        <v>917</v>
      </c>
      <c r="F48" s="94">
        <f t="shared" si="9"/>
        <v>9.476077296682856</v>
      </c>
      <c r="G48" s="74">
        <v>917</v>
      </c>
      <c r="H48" s="74">
        <v>0</v>
      </c>
      <c r="I48" s="74">
        <f t="shared" si="16"/>
        <v>8760</v>
      </c>
      <c r="J48" s="94">
        <f t="shared" si="10"/>
        <v>90.52392270331714</v>
      </c>
      <c r="K48" s="74">
        <v>3087</v>
      </c>
      <c r="L48" s="94">
        <f t="shared" si="11"/>
        <v>31.90038234990183</v>
      </c>
      <c r="M48" s="74">
        <v>0</v>
      </c>
      <c r="N48" s="94">
        <f t="shared" si="12"/>
        <v>0</v>
      </c>
      <c r="O48" s="74">
        <v>5673</v>
      </c>
      <c r="P48" s="74">
        <v>3939</v>
      </c>
      <c r="Q48" s="94">
        <f t="shared" si="13"/>
        <v>58.623540353415315</v>
      </c>
      <c r="R48" s="74">
        <v>64</v>
      </c>
      <c r="S48" s="68" t="s">
        <v>145</v>
      </c>
      <c r="T48" s="68"/>
      <c r="U48" s="68"/>
      <c r="V48" s="68"/>
      <c r="W48" s="68" t="s">
        <v>145</v>
      </c>
      <c r="X48" s="68"/>
      <c r="Y48" s="68"/>
      <c r="Z48" s="68"/>
    </row>
    <row r="49" spans="1:26" s="59" customFormat="1" ht="12" customHeight="1">
      <c r="A49" s="60" t="s">
        <v>146</v>
      </c>
      <c r="B49" s="61" t="s">
        <v>173</v>
      </c>
      <c r="C49" s="60" t="s">
        <v>174</v>
      </c>
      <c r="D49" s="74">
        <f t="shared" si="14"/>
        <v>4018</v>
      </c>
      <c r="E49" s="74">
        <f t="shared" si="15"/>
        <v>862</v>
      </c>
      <c r="F49" s="94">
        <f t="shared" si="9"/>
        <v>21.453459432553508</v>
      </c>
      <c r="G49" s="74">
        <v>862</v>
      </c>
      <c r="H49" s="74">
        <v>0</v>
      </c>
      <c r="I49" s="74">
        <f t="shared" si="16"/>
        <v>3156</v>
      </c>
      <c r="J49" s="94">
        <f t="shared" si="10"/>
        <v>78.54654056744648</v>
      </c>
      <c r="K49" s="74">
        <v>0</v>
      </c>
      <c r="L49" s="94">
        <f t="shared" si="11"/>
        <v>0</v>
      </c>
      <c r="M49" s="74">
        <v>0</v>
      </c>
      <c r="N49" s="94">
        <f t="shared" si="12"/>
        <v>0</v>
      </c>
      <c r="O49" s="74">
        <v>3156</v>
      </c>
      <c r="P49" s="74">
        <v>2921</v>
      </c>
      <c r="Q49" s="94">
        <f t="shared" si="13"/>
        <v>78.54654056744648</v>
      </c>
      <c r="R49" s="74">
        <v>12</v>
      </c>
      <c r="S49" s="68" t="s">
        <v>145</v>
      </c>
      <c r="T49" s="68"/>
      <c r="U49" s="68"/>
      <c r="V49" s="68"/>
      <c r="W49" s="68" t="s">
        <v>145</v>
      </c>
      <c r="X49" s="68"/>
      <c r="Y49" s="68"/>
      <c r="Z49" s="68"/>
    </row>
    <row r="50" spans="1:26" s="59" customFormat="1" ht="12" customHeight="1">
      <c r="A50" s="60" t="s">
        <v>146</v>
      </c>
      <c r="B50" s="61" t="s">
        <v>175</v>
      </c>
      <c r="C50" s="60" t="s">
        <v>176</v>
      </c>
      <c r="D50" s="74">
        <f t="shared" si="14"/>
        <v>17377</v>
      </c>
      <c r="E50" s="74">
        <f t="shared" si="15"/>
        <v>2844</v>
      </c>
      <c r="F50" s="94">
        <f t="shared" si="9"/>
        <v>16.366461414513438</v>
      </c>
      <c r="G50" s="74">
        <v>2844</v>
      </c>
      <c r="H50" s="74">
        <v>0</v>
      </c>
      <c r="I50" s="74">
        <f t="shared" si="16"/>
        <v>14533</v>
      </c>
      <c r="J50" s="94">
        <f t="shared" si="10"/>
        <v>83.63353858548656</v>
      </c>
      <c r="K50" s="74">
        <v>0</v>
      </c>
      <c r="L50" s="94">
        <f t="shared" si="11"/>
        <v>0</v>
      </c>
      <c r="M50" s="74">
        <v>0</v>
      </c>
      <c r="N50" s="94">
        <f t="shared" si="12"/>
        <v>0</v>
      </c>
      <c r="O50" s="74">
        <v>14533</v>
      </c>
      <c r="P50" s="74">
        <v>7976</v>
      </c>
      <c r="Q50" s="94">
        <f t="shared" si="13"/>
        <v>83.63353858548656</v>
      </c>
      <c r="R50" s="74">
        <v>77</v>
      </c>
      <c r="S50" s="68" t="s">
        <v>145</v>
      </c>
      <c r="T50" s="68"/>
      <c r="U50" s="68"/>
      <c r="V50" s="68"/>
      <c r="W50" s="68" t="s">
        <v>145</v>
      </c>
      <c r="X50" s="68"/>
      <c r="Y50" s="68"/>
      <c r="Z50" s="68"/>
    </row>
    <row r="51" spans="1:26" s="59" customFormat="1" ht="12" customHeight="1">
      <c r="A51" s="60" t="s">
        <v>146</v>
      </c>
      <c r="B51" s="61" t="s">
        <v>177</v>
      </c>
      <c r="C51" s="60" t="s">
        <v>178</v>
      </c>
      <c r="D51" s="74">
        <f t="shared" si="14"/>
        <v>7227</v>
      </c>
      <c r="E51" s="74">
        <f t="shared" si="15"/>
        <v>881</v>
      </c>
      <c r="F51" s="94">
        <f t="shared" si="9"/>
        <v>12.190397121903972</v>
      </c>
      <c r="G51" s="74">
        <v>881</v>
      </c>
      <c r="H51" s="74">
        <v>0</v>
      </c>
      <c r="I51" s="74">
        <f t="shared" si="16"/>
        <v>6346</v>
      </c>
      <c r="J51" s="94">
        <f t="shared" si="10"/>
        <v>87.80960287809603</v>
      </c>
      <c r="K51" s="74">
        <v>0</v>
      </c>
      <c r="L51" s="94">
        <f t="shared" si="11"/>
        <v>0</v>
      </c>
      <c r="M51" s="74">
        <v>0</v>
      </c>
      <c r="N51" s="94">
        <f t="shared" si="12"/>
        <v>0</v>
      </c>
      <c r="O51" s="74">
        <v>6346</v>
      </c>
      <c r="P51" s="74">
        <v>1569</v>
      </c>
      <c r="Q51" s="94">
        <f t="shared" si="13"/>
        <v>87.80960287809603</v>
      </c>
      <c r="R51" s="74">
        <v>32</v>
      </c>
      <c r="S51" s="68" t="s">
        <v>145</v>
      </c>
      <c r="T51" s="68"/>
      <c r="U51" s="68"/>
      <c r="V51" s="68"/>
      <c r="W51" s="68" t="s">
        <v>145</v>
      </c>
      <c r="X51" s="68"/>
      <c r="Y51" s="68"/>
      <c r="Z51" s="68"/>
    </row>
    <row r="52" spans="1:26" s="59" customFormat="1" ht="12" customHeight="1">
      <c r="A52" s="60" t="s">
        <v>146</v>
      </c>
      <c r="B52" s="61" t="s">
        <v>179</v>
      </c>
      <c r="C52" s="60" t="s">
        <v>180</v>
      </c>
      <c r="D52" s="74">
        <f t="shared" si="14"/>
        <v>6968</v>
      </c>
      <c r="E52" s="74">
        <f t="shared" si="15"/>
        <v>655</v>
      </c>
      <c r="F52" s="94">
        <f t="shared" si="9"/>
        <v>9.400114810562572</v>
      </c>
      <c r="G52" s="74">
        <v>655</v>
      </c>
      <c r="H52" s="74">
        <v>0</v>
      </c>
      <c r="I52" s="74">
        <f t="shared" si="16"/>
        <v>6313</v>
      </c>
      <c r="J52" s="94">
        <f t="shared" si="10"/>
        <v>90.59988518943743</v>
      </c>
      <c r="K52" s="74">
        <v>0</v>
      </c>
      <c r="L52" s="94">
        <f t="shared" si="11"/>
        <v>0</v>
      </c>
      <c r="M52" s="74">
        <v>0</v>
      </c>
      <c r="N52" s="94">
        <f t="shared" si="12"/>
        <v>0</v>
      </c>
      <c r="O52" s="74">
        <v>6313</v>
      </c>
      <c r="P52" s="74">
        <v>4665</v>
      </c>
      <c r="Q52" s="94">
        <f t="shared" si="13"/>
        <v>90.59988518943743</v>
      </c>
      <c r="R52" s="74">
        <v>66</v>
      </c>
      <c r="S52" s="68" t="s">
        <v>145</v>
      </c>
      <c r="T52" s="68"/>
      <c r="U52" s="68"/>
      <c r="V52" s="68"/>
      <c r="W52" s="68" t="s">
        <v>145</v>
      </c>
      <c r="X52" s="68"/>
      <c r="Y52" s="68"/>
      <c r="Z52" s="68"/>
    </row>
    <row r="53" spans="1:26" s="59" customFormat="1" ht="12" customHeight="1">
      <c r="A53" s="60" t="s">
        <v>146</v>
      </c>
      <c r="B53" s="61" t="s">
        <v>181</v>
      </c>
      <c r="C53" s="60" t="s">
        <v>182</v>
      </c>
      <c r="D53" s="74">
        <f t="shared" si="14"/>
        <v>7046</v>
      </c>
      <c r="E53" s="74">
        <f t="shared" si="15"/>
        <v>841</v>
      </c>
      <c r="F53" s="94">
        <f t="shared" si="9"/>
        <v>11.935850127732046</v>
      </c>
      <c r="G53" s="74">
        <v>841</v>
      </c>
      <c r="H53" s="74">
        <v>0</v>
      </c>
      <c r="I53" s="74">
        <f t="shared" si="16"/>
        <v>6205</v>
      </c>
      <c r="J53" s="94">
        <f t="shared" si="10"/>
        <v>88.06414987226795</v>
      </c>
      <c r="K53" s="74">
        <v>775</v>
      </c>
      <c r="L53" s="94">
        <f t="shared" si="11"/>
        <v>10.999148453022991</v>
      </c>
      <c r="M53" s="74">
        <v>0</v>
      </c>
      <c r="N53" s="94">
        <f t="shared" si="12"/>
        <v>0</v>
      </c>
      <c r="O53" s="74">
        <v>5430</v>
      </c>
      <c r="P53" s="74">
        <v>2552</v>
      </c>
      <c r="Q53" s="94">
        <f t="shared" si="13"/>
        <v>77.06500141924496</v>
      </c>
      <c r="R53" s="74">
        <v>25</v>
      </c>
      <c r="S53" s="68" t="s">
        <v>145</v>
      </c>
      <c r="T53" s="68"/>
      <c r="U53" s="68"/>
      <c r="V53" s="68"/>
      <c r="W53" s="68" t="s">
        <v>145</v>
      </c>
      <c r="X53" s="68"/>
      <c r="Y53" s="68"/>
      <c r="Z53" s="68"/>
    </row>
    <row r="54" spans="1:26" s="59" customFormat="1" ht="12" customHeight="1">
      <c r="A54" s="60" t="s">
        <v>146</v>
      </c>
      <c r="B54" s="61" t="s">
        <v>183</v>
      </c>
      <c r="C54" s="60" t="s">
        <v>184</v>
      </c>
      <c r="D54" s="74">
        <f t="shared" si="14"/>
        <v>6181</v>
      </c>
      <c r="E54" s="74">
        <f t="shared" si="15"/>
        <v>1595</v>
      </c>
      <c r="F54" s="94">
        <f t="shared" si="9"/>
        <v>25.80488594078628</v>
      </c>
      <c r="G54" s="74">
        <v>1595</v>
      </c>
      <c r="H54" s="74">
        <v>0</v>
      </c>
      <c r="I54" s="74">
        <f t="shared" si="16"/>
        <v>4586</v>
      </c>
      <c r="J54" s="94">
        <f t="shared" si="10"/>
        <v>74.19511405921372</v>
      </c>
      <c r="K54" s="74">
        <v>0</v>
      </c>
      <c r="L54" s="94">
        <f t="shared" si="11"/>
        <v>0</v>
      </c>
      <c r="M54" s="74">
        <v>0</v>
      </c>
      <c r="N54" s="94">
        <f t="shared" si="12"/>
        <v>0</v>
      </c>
      <c r="O54" s="74">
        <v>4586</v>
      </c>
      <c r="P54" s="74">
        <v>1311</v>
      </c>
      <c r="Q54" s="94">
        <f t="shared" si="13"/>
        <v>74.19511405921372</v>
      </c>
      <c r="R54" s="74">
        <v>61</v>
      </c>
      <c r="S54" s="68" t="s">
        <v>145</v>
      </c>
      <c r="T54" s="68"/>
      <c r="U54" s="68"/>
      <c r="V54" s="68"/>
      <c r="W54" s="68" t="s">
        <v>145</v>
      </c>
      <c r="X54" s="68"/>
      <c r="Y54" s="68"/>
      <c r="Z54" s="68"/>
    </row>
    <row r="55" spans="1:26" s="59" customFormat="1" ht="12" customHeight="1">
      <c r="A55" s="60" t="s">
        <v>146</v>
      </c>
      <c r="B55" s="61" t="s">
        <v>185</v>
      </c>
      <c r="C55" s="60" t="s">
        <v>186</v>
      </c>
      <c r="D55" s="74">
        <f t="shared" si="14"/>
        <v>18674</v>
      </c>
      <c r="E55" s="74">
        <f t="shared" si="15"/>
        <v>3710</v>
      </c>
      <c r="F55" s="94">
        <f t="shared" si="9"/>
        <v>19.867195030523725</v>
      </c>
      <c r="G55" s="74">
        <v>3710</v>
      </c>
      <c r="H55" s="74">
        <v>0</v>
      </c>
      <c r="I55" s="74">
        <f t="shared" si="16"/>
        <v>14964</v>
      </c>
      <c r="J55" s="94">
        <f t="shared" si="10"/>
        <v>80.13280496947628</v>
      </c>
      <c r="K55" s="74">
        <v>2243</v>
      </c>
      <c r="L55" s="94">
        <f t="shared" si="11"/>
        <v>12.011352682874584</v>
      </c>
      <c r="M55" s="74">
        <v>0</v>
      </c>
      <c r="N55" s="94">
        <f t="shared" si="12"/>
        <v>0</v>
      </c>
      <c r="O55" s="74">
        <v>12721</v>
      </c>
      <c r="P55" s="74">
        <v>4424</v>
      </c>
      <c r="Q55" s="94">
        <f t="shared" si="13"/>
        <v>68.1214522866017</v>
      </c>
      <c r="R55" s="74">
        <v>64</v>
      </c>
      <c r="S55" s="68" t="s">
        <v>145</v>
      </c>
      <c r="T55" s="68"/>
      <c r="U55" s="68"/>
      <c r="V55" s="68"/>
      <c r="W55" s="68" t="s">
        <v>145</v>
      </c>
      <c r="X55" s="68"/>
      <c r="Y55" s="68"/>
      <c r="Z55" s="68"/>
    </row>
    <row r="56" spans="1:26" s="59" customFormat="1" ht="12" customHeight="1">
      <c r="A56" s="60" t="s">
        <v>146</v>
      </c>
      <c r="B56" s="61" t="s">
        <v>187</v>
      </c>
      <c r="C56" s="60" t="s">
        <v>188</v>
      </c>
      <c r="D56" s="74">
        <f t="shared" si="14"/>
        <v>11406</v>
      </c>
      <c r="E56" s="74">
        <f t="shared" si="15"/>
        <v>763</v>
      </c>
      <c r="F56" s="94">
        <f t="shared" si="9"/>
        <v>6.689461686831493</v>
      </c>
      <c r="G56" s="74">
        <v>763</v>
      </c>
      <c r="H56" s="74">
        <v>0</v>
      </c>
      <c r="I56" s="74">
        <f t="shared" si="16"/>
        <v>10643</v>
      </c>
      <c r="J56" s="94">
        <f t="shared" si="10"/>
        <v>93.31053831316851</v>
      </c>
      <c r="K56" s="74">
        <v>0</v>
      </c>
      <c r="L56" s="94">
        <f t="shared" si="11"/>
        <v>0</v>
      </c>
      <c r="M56" s="74">
        <v>0</v>
      </c>
      <c r="N56" s="94">
        <f t="shared" si="12"/>
        <v>0</v>
      </c>
      <c r="O56" s="74">
        <v>10643</v>
      </c>
      <c r="P56" s="74">
        <v>0</v>
      </c>
      <c r="Q56" s="94">
        <f t="shared" si="13"/>
        <v>93.31053831316851</v>
      </c>
      <c r="R56" s="74">
        <v>105</v>
      </c>
      <c r="S56" s="68" t="s">
        <v>145</v>
      </c>
      <c r="T56" s="68"/>
      <c r="U56" s="68"/>
      <c r="V56" s="68"/>
      <c r="W56" s="68" t="s">
        <v>145</v>
      </c>
      <c r="X56" s="68"/>
      <c r="Y56" s="68"/>
      <c r="Z56" s="68"/>
    </row>
    <row r="57" spans="1:26" s="59" customFormat="1" ht="12" customHeight="1">
      <c r="A57" s="60" t="s">
        <v>146</v>
      </c>
      <c r="B57" s="61" t="s">
        <v>189</v>
      </c>
      <c r="C57" s="60" t="s">
        <v>190</v>
      </c>
      <c r="D57" s="74">
        <f t="shared" si="14"/>
        <v>5337</v>
      </c>
      <c r="E57" s="74">
        <f t="shared" si="15"/>
        <v>397</v>
      </c>
      <c r="F57" s="94">
        <f t="shared" si="9"/>
        <v>7.4386359377927675</v>
      </c>
      <c r="G57" s="74">
        <v>358</v>
      </c>
      <c r="H57" s="74">
        <v>39</v>
      </c>
      <c r="I57" s="74">
        <f t="shared" si="16"/>
        <v>4940</v>
      </c>
      <c r="J57" s="94">
        <f t="shared" si="10"/>
        <v>92.56136406220723</v>
      </c>
      <c r="K57" s="74">
        <v>3493</v>
      </c>
      <c r="L57" s="94">
        <f t="shared" si="11"/>
        <v>65.44875398163762</v>
      </c>
      <c r="M57" s="74">
        <v>0</v>
      </c>
      <c r="N57" s="94">
        <f t="shared" si="12"/>
        <v>0</v>
      </c>
      <c r="O57" s="74">
        <v>1447</v>
      </c>
      <c r="P57" s="74">
        <v>1145</v>
      </c>
      <c r="Q57" s="94">
        <f t="shared" si="13"/>
        <v>27.11261008056961</v>
      </c>
      <c r="R57" s="74">
        <v>22</v>
      </c>
      <c r="S57" s="68" t="s">
        <v>145</v>
      </c>
      <c r="T57" s="68"/>
      <c r="U57" s="68"/>
      <c r="V57" s="68"/>
      <c r="W57" s="68" t="s">
        <v>145</v>
      </c>
      <c r="X57" s="68"/>
      <c r="Y57" s="68"/>
      <c r="Z57" s="68"/>
    </row>
    <row r="58" spans="1:26" s="59" customFormat="1" ht="12" customHeight="1">
      <c r="A58" s="60" t="s">
        <v>146</v>
      </c>
      <c r="B58" s="61" t="s">
        <v>191</v>
      </c>
      <c r="C58" s="60" t="s">
        <v>192</v>
      </c>
      <c r="D58" s="74">
        <f t="shared" si="14"/>
        <v>7740</v>
      </c>
      <c r="E58" s="74">
        <f t="shared" si="15"/>
        <v>1189</v>
      </c>
      <c r="F58" s="94">
        <f t="shared" si="9"/>
        <v>15.361757105943152</v>
      </c>
      <c r="G58" s="74">
        <v>1117</v>
      </c>
      <c r="H58" s="74">
        <v>72</v>
      </c>
      <c r="I58" s="74">
        <f t="shared" si="16"/>
        <v>6551</v>
      </c>
      <c r="J58" s="94">
        <f t="shared" si="10"/>
        <v>84.63824289405684</v>
      </c>
      <c r="K58" s="74">
        <v>4407</v>
      </c>
      <c r="L58" s="94">
        <f t="shared" si="11"/>
        <v>56.93798449612403</v>
      </c>
      <c r="M58" s="74">
        <v>0</v>
      </c>
      <c r="N58" s="94">
        <f t="shared" si="12"/>
        <v>0</v>
      </c>
      <c r="O58" s="74">
        <v>2144</v>
      </c>
      <c r="P58" s="74">
        <v>973</v>
      </c>
      <c r="Q58" s="94">
        <f t="shared" si="13"/>
        <v>27.700258397932814</v>
      </c>
      <c r="R58" s="74">
        <v>25</v>
      </c>
      <c r="S58" s="68" t="s">
        <v>145</v>
      </c>
      <c r="T58" s="68"/>
      <c r="U58" s="68"/>
      <c r="V58" s="68"/>
      <c r="W58" s="68" t="s">
        <v>145</v>
      </c>
      <c r="X58" s="68"/>
      <c r="Y58" s="68"/>
      <c r="Z58" s="68"/>
    </row>
    <row r="59" spans="1:26" s="59" customFormat="1" ht="12" customHeight="1">
      <c r="A59" s="60" t="s">
        <v>146</v>
      </c>
      <c r="B59" s="61" t="s">
        <v>193</v>
      </c>
      <c r="C59" s="60" t="s">
        <v>194</v>
      </c>
      <c r="D59" s="74">
        <f t="shared" si="14"/>
        <v>14820</v>
      </c>
      <c r="E59" s="74">
        <f t="shared" si="15"/>
        <v>725</v>
      </c>
      <c r="F59" s="94">
        <f t="shared" si="9"/>
        <v>4.892037786774629</v>
      </c>
      <c r="G59" s="74">
        <v>706</v>
      </c>
      <c r="H59" s="74">
        <v>19</v>
      </c>
      <c r="I59" s="74">
        <f t="shared" si="16"/>
        <v>14095</v>
      </c>
      <c r="J59" s="94">
        <f t="shared" si="10"/>
        <v>95.10796221322538</v>
      </c>
      <c r="K59" s="74">
        <v>8246</v>
      </c>
      <c r="L59" s="94">
        <f t="shared" si="11"/>
        <v>55.64102564102564</v>
      </c>
      <c r="M59" s="74">
        <v>0</v>
      </c>
      <c r="N59" s="94">
        <f t="shared" si="12"/>
        <v>0</v>
      </c>
      <c r="O59" s="74">
        <v>5849</v>
      </c>
      <c r="P59" s="74">
        <v>4733</v>
      </c>
      <c r="Q59" s="94">
        <f t="shared" si="13"/>
        <v>39.46693657219973</v>
      </c>
      <c r="R59" s="74">
        <v>65</v>
      </c>
      <c r="S59" s="68" t="s">
        <v>145</v>
      </c>
      <c r="T59" s="68"/>
      <c r="U59" s="68"/>
      <c r="V59" s="68"/>
      <c r="W59" s="68" t="s">
        <v>145</v>
      </c>
      <c r="X59" s="68"/>
      <c r="Y59" s="68"/>
      <c r="Z59" s="68"/>
    </row>
    <row r="60" spans="1:26" s="59" customFormat="1" ht="12" customHeight="1">
      <c r="A60" s="60" t="s">
        <v>146</v>
      </c>
      <c r="B60" s="61" t="s">
        <v>195</v>
      </c>
      <c r="C60" s="60" t="s">
        <v>196</v>
      </c>
      <c r="D60" s="74">
        <f t="shared" si="14"/>
        <v>2887</v>
      </c>
      <c r="E60" s="74">
        <f t="shared" si="15"/>
        <v>1159</v>
      </c>
      <c r="F60" s="94">
        <f t="shared" si="9"/>
        <v>40.14547973675096</v>
      </c>
      <c r="G60" s="74">
        <v>1081</v>
      </c>
      <c r="H60" s="74">
        <v>78</v>
      </c>
      <c r="I60" s="74">
        <f t="shared" si="16"/>
        <v>1728</v>
      </c>
      <c r="J60" s="94">
        <f t="shared" si="10"/>
        <v>59.85452026324904</v>
      </c>
      <c r="K60" s="74">
        <v>0</v>
      </c>
      <c r="L60" s="94">
        <f t="shared" si="11"/>
        <v>0</v>
      </c>
      <c r="M60" s="74">
        <v>0</v>
      </c>
      <c r="N60" s="94">
        <f t="shared" si="12"/>
        <v>0</v>
      </c>
      <c r="O60" s="74">
        <v>1728</v>
      </c>
      <c r="P60" s="74">
        <v>496</v>
      </c>
      <c r="Q60" s="94">
        <f t="shared" si="13"/>
        <v>59.85452026324904</v>
      </c>
      <c r="R60" s="74">
        <v>28</v>
      </c>
      <c r="S60" s="68"/>
      <c r="T60" s="68"/>
      <c r="U60" s="68"/>
      <c r="V60" s="68" t="s">
        <v>145</v>
      </c>
      <c r="W60" s="68"/>
      <c r="X60" s="68"/>
      <c r="Y60" s="68"/>
      <c r="Z60" s="68" t="s">
        <v>145</v>
      </c>
    </row>
    <row r="61" spans="1:26" s="59" customFormat="1" ht="12" customHeight="1">
      <c r="A61" s="60" t="s">
        <v>146</v>
      </c>
      <c r="B61" s="61" t="s">
        <v>197</v>
      </c>
      <c r="C61" s="60" t="s">
        <v>198</v>
      </c>
      <c r="D61" s="74">
        <f t="shared" si="14"/>
        <v>11252</v>
      </c>
      <c r="E61" s="74">
        <f t="shared" si="15"/>
        <v>202</v>
      </c>
      <c r="F61" s="94">
        <f t="shared" si="9"/>
        <v>1.7952364024173482</v>
      </c>
      <c r="G61" s="74">
        <v>152</v>
      </c>
      <c r="H61" s="74">
        <v>50</v>
      </c>
      <c r="I61" s="74">
        <f t="shared" si="16"/>
        <v>11050</v>
      </c>
      <c r="J61" s="94">
        <f t="shared" si="10"/>
        <v>98.20476359758266</v>
      </c>
      <c r="K61" s="74">
        <v>3996</v>
      </c>
      <c r="L61" s="94">
        <f t="shared" si="11"/>
        <v>35.5136864557412</v>
      </c>
      <c r="M61" s="74">
        <v>2385</v>
      </c>
      <c r="N61" s="94">
        <f t="shared" si="12"/>
        <v>21.19623178101671</v>
      </c>
      <c r="O61" s="74">
        <v>4669</v>
      </c>
      <c r="P61" s="74">
        <v>4299</v>
      </c>
      <c r="Q61" s="94">
        <f t="shared" si="13"/>
        <v>41.49484536082475</v>
      </c>
      <c r="R61" s="74">
        <v>50</v>
      </c>
      <c r="S61" s="68"/>
      <c r="T61" s="68"/>
      <c r="U61" s="68"/>
      <c r="V61" s="68" t="s">
        <v>145</v>
      </c>
      <c r="W61" s="68"/>
      <c r="X61" s="68"/>
      <c r="Y61" s="68"/>
      <c r="Z61" s="68" t="s">
        <v>145</v>
      </c>
    </row>
    <row r="62" spans="1:26" s="59" customFormat="1" ht="12" customHeight="1">
      <c r="A62" s="60" t="s">
        <v>146</v>
      </c>
      <c r="B62" s="61" t="s">
        <v>199</v>
      </c>
      <c r="C62" s="60" t="s">
        <v>200</v>
      </c>
      <c r="D62" s="74">
        <f t="shared" si="14"/>
        <v>6681</v>
      </c>
      <c r="E62" s="74">
        <f t="shared" si="15"/>
        <v>923</v>
      </c>
      <c r="F62" s="94">
        <f t="shared" si="9"/>
        <v>13.815297111210898</v>
      </c>
      <c r="G62" s="74">
        <v>923</v>
      </c>
      <c r="H62" s="74">
        <v>0</v>
      </c>
      <c r="I62" s="74">
        <f t="shared" si="16"/>
        <v>5758</v>
      </c>
      <c r="J62" s="94">
        <f t="shared" si="10"/>
        <v>86.1847028887891</v>
      </c>
      <c r="K62" s="74">
        <v>4309</v>
      </c>
      <c r="L62" s="94">
        <f t="shared" si="11"/>
        <v>64.49633288429875</v>
      </c>
      <c r="M62" s="74">
        <v>0</v>
      </c>
      <c r="N62" s="94">
        <f t="shared" si="12"/>
        <v>0</v>
      </c>
      <c r="O62" s="74">
        <v>1449</v>
      </c>
      <c r="P62" s="74">
        <v>720</v>
      </c>
      <c r="Q62" s="94">
        <f t="shared" si="13"/>
        <v>21.688370004490345</v>
      </c>
      <c r="R62" s="74">
        <v>26</v>
      </c>
      <c r="S62" s="68"/>
      <c r="T62" s="68"/>
      <c r="U62" s="68"/>
      <c r="V62" s="68" t="s">
        <v>145</v>
      </c>
      <c r="W62" s="68"/>
      <c r="X62" s="68"/>
      <c r="Y62" s="68"/>
      <c r="Z62" s="68" t="s">
        <v>145</v>
      </c>
    </row>
    <row r="63" spans="1:26" s="59" customFormat="1" ht="12" customHeight="1">
      <c r="A63" s="60" t="s">
        <v>146</v>
      </c>
      <c r="B63" s="61" t="s">
        <v>201</v>
      </c>
      <c r="C63" s="60" t="s">
        <v>202</v>
      </c>
      <c r="D63" s="74">
        <f t="shared" si="14"/>
        <v>20156</v>
      </c>
      <c r="E63" s="74">
        <f t="shared" si="15"/>
        <v>20156</v>
      </c>
      <c r="F63" s="94">
        <f t="shared" si="9"/>
        <v>100</v>
      </c>
      <c r="G63" s="74">
        <v>20156</v>
      </c>
      <c r="H63" s="74">
        <v>0</v>
      </c>
      <c r="I63" s="74">
        <f t="shared" si="16"/>
        <v>0</v>
      </c>
      <c r="J63" s="94">
        <f t="shared" si="10"/>
        <v>0</v>
      </c>
      <c r="K63" s="74">
        <v>0</v>
      </c>
      <c r="L63" s="94">
        <f t="shared" si="11"/>
        <v>0</v>
      </c>
      <c r="M63" s="74">
        <v>0</v>
      </c>
      <c r="N63" s="94">
        <f t="shared" si="12"/>
        <v>0</v>
      </c>
      <c r="O63" s="74">
        <v>0</v>
      </c>
      <c r="P63" s="74">
        <v>0</v>
      </c>
      <c r="Q63" s="94">
        <f t="shared" si="13"/>
        <v>0</v>
      </c>
      <c r="R63" s="74">
        <v>80</v>
      </c>
      <c r="S63" s="68" t="s">
        <v>145</v>
      </c>
      <c r="T63" s="68"/>
      <c r="U63" s="68"/>
      <c r="V63" s="68"/>
      <c r="W63" s="68" t="s">
        <v>145</v>
      </c>
      <c r="X63" s="68"/>
      <c r="Y63" s="68"/>
      <c r="Z63" s="68"/>
    </row>
    <row r="64" spans="1:26" s="59" customFormat="1" ht="12" customHeight="1">
      <c r="A64" s="60" t="s">
        <v>146</v>
      </c>
      <c r="B64" s="61" t="s">
        <v>203</v>
      </c>
      <c r="C64" s="60" t="s">
        <v>204</v>
      </c>
      <c r="D64" s="74">
        <f t="shared" si="14"/>
        <v>1529</v>
      </c>
      <c r="E64" s="74">
        <f t="shared" si="15"/>
        <v>386</v>
      </c>
      <c r="F64" s="94">
        <f t="shared" si="9"/>
        <v>25.245258338783515</v>
      </c>
      <c r="G64" s="74">
        <v>216</v>
      </c>
      <c r="H64" s="74">
        <v>170</v>
      </c>
      <c r="I64" s="74">
        <f t="shared" si="16"/>
        <v>1143</v>
      </c>
      <c r="J64" s="94">
        <f t="shared" si="10"/>
        <v>74.75474166121649</v>
      </c>
      <c r="K64" s="74">
        <v>0</v>
      </c>
      <c r="L64" s="94">
        <f t="shared" si="11"/>
        <v>0</v>
      </c>
      <c r="M64" s="74">
        <v>0</v>
      </c>
      <c r="N64" s="94">
        <f t="shared" si="12"/>
        <v>0</v>
      </c>
      <c r="O64" s="74">
        <v>1143</v>
      </c>
      <c r="P64" s="74">
        <v>718</v>
      </c>
      <c r="Q64" s="94">
        <f t="shared" si="13"/>
        <v>74.75474166121649</v>
      </c>
      <c r="R64" s="74">
        <v>5</v>
      </c>
      <c r="S64" s="68" t="s">
        <v>145</v>
      </c>
      <c r="T64" s="68"/>
      <c r="U64" s="68"/>
      <c r="V64" s="68"/>
      <c r="W64" s="68" t="s">
        <v>145</v>
      </c>
      <c r="X64" s="68"/>
      <c r="Y64" s="68"/>
      <c r="Z64" s="68"/>
    </row>
    <row r="65" spans="1:26" s="59" customFormat="1" ht="12" customHeight="1">
      <c r="A65" s="60" t="s">
        <v>146</v>
      </c>
      <c r="B65" s="61" t="s">
        <v>205</v>
      </c>
      <c r="C65" s="60" t="s">
        <v>206</v>
      </c>
      <c r="D65" s="74">
        <f t="shared" si="14"/>
        <v>7933</v>
      </c>
      <c r="E65" s="74">
        <f t="shared" si="15"/>
        <v>1349</v>
      </c>
      <c r="F65" s="94">
        <f t="shared" si="9"/>
        <v>17.00491617294844</v>
      </c>
      <c r="G65" s="74">
        <v>1349</v>
      </c>
      <c r="H65" s="74">
        <v>0</v>
      </c>
      <c r="I65" s="74">
        <f t="shared" si="16"/>
        <v>6584</v>
      </c>
      <c r="J65" s="94">
        <f t="shared" si="10"/>
        <v>82.99508382705156</v>
      </c>
      <c r="K65" s="74">
        <v>2461</v>
      </c>
      <c r="L65" s="94">
        <f t="shared" si="11"/>
        <v>31.022311861842933</v>
      </c>
      <c r="M65" s="74">
        <v>0</v>
      </c>
      <c r="N65" s="94">
        <f t="shared" si="12"/>
        <v>0</v>
      </c>
      <c r="O65" s="74">
        <v>4123</v>
      </c>
      <c r="P65" s="74">
        <v>2853</v>
      </c>
      <c r="Q65" s="94">
        <f t="shared" si="13"/>
        <v>51.97277196520862</v>
      </c>
      <c r="R65" s="74">
        <v>25</v>
      </c>
      <c r="S65" s="68"/>
      <c r="T65" s="68"/>
      <c r="U65" s="68"/>
      <c r="V65" s="68" t="s">
        <v>145</v>
      </c>
      <c r="W65" s="68"/>
      <c r="X65" s="68"/>
      <c r="Y65" s="68"/>
      <c r="Z65" s="68" t="s">
        <v>145</v>
      </c>
    </row>
    <row r="66" spans="1:26" s="59" customFormat="1" ht="12" customHeight="1">
      <c r="A66" s="60" t="s">
        <v>146</v>
      </c>
      <c r="B66" s="61" t="s">
        <v>207</v>
      </c>
      <c r="C66" s="60" t="s">
        <v>208</v>
      </c>
      <c r="D66" s="74">
        <f t="shared" si="14"/>
        <v>6372</v>
      </c>
      <c r="E66" s="74">
        <f t="shared" si="15"/>
        <v>1525</v>
      </c>
      <c r="F66" s="94">
        <f t="shared" si="9"/>
        <v>23.932831136220965</v>
      </c>
      <c r="G66" s="74">
        <v>1525</v>
      </c>
      <c r="H66" s="74">
        <v>0</v>
      </c>
      <c r="I66" s="74">
        <f t="shared" si="16"/>
        <v>4847</v>
      </c>
      <c r="J66" s="94">
        <f t="shared" si="10"/>
        <v>76.06716886377903</v>
      </c>
      <c r="K66" s="74">
        <v>0</v>
      </c>
      <c r="L66" s="94">
        <f t="shared" si="11"/>
        <v>0</v>
      </c>
      <c r="M66" s="74">
        <v>0</v>
      </c>
      <c r="N66" s="94">
        <f t="shared" si="12"/>
        <v>0</v>
      </c>
      <c r="O66" s="74">
        <v>4847</v>
      </c>
      <c r="P66" s="74">
        <v>3648</v>
      </c>
      <c r="Q66" s="94">
        <f t="shared" si="13"/>
        <v>76.06716886377903</v>
      </c>
      <c r="R66" s="74">
        <v>31</v>
      </c>
      <c r="S66" s="68" t="s">
        <v>145</v>
      </c>
      <c r="T66" s="68"/>
      <c r="U66" s="68"/>
      <c r="V66" s="68"/>
      <c r="W66" s="68" t="s">
        <v>145</v>
      </c>
      <c r="X66" s="68"/>
      <c r="Y66" s="68"/>
      <c r="Z66" s="68"/>
    </row>
  </sheetData>
  <sheetProtection/>
  <mergeCells count="25">
    <mergeCell ref="G4:G5"/>
    <mergeCell ref="V4:V5"/>
    <mergeCell ref="A2:A6"/>
    <mergeCell ref="B2:B6"/>
    <mergeCell ref="C2:C6"/>
    <mergeCell ref="F4:F5"/>
    <mergeCell ref="E4:E5"/>
    <mergeCell ref="W2:Z3"/>
    <mergeCell ref="Z4:Z5"/>
    <mergeCell ref="X4:X5"/>
    <mergeCell ref="Y4:Y5"/>
    <mergeCell ref="W4:W5"/>
    <mergeCell ref="M4:M5"/>
    <mergeCell ref="N4:N5"/>
    <mergeCell ref="O4:O5"/>
    <mergeCell ref="H4:H5"/>
    <mergeCell ref="S2:V3"/>
    <mergeCell ref="Q4:Q5"/>
    <mergeCell ref="T4:T5"/>
    <mergeCell ref="S4:S5"/>
    <mergeCell ref="U4:U5"/>
    <mergeCell ref="J4:J5"/>
    <mergeCell ref="K4:K5"/>
    <mergeCell ref="I4:I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209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56</v>
      </c>
      <c r="B2" s="144" t="s">
        <v>57</v>
      </c>
      <c r="C2" s="144" t="s">
        <v>58</v>
      </c>
      <c r="D2" s="121" t="s">
        <v>210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211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50" t="s">
        <v>212</v>
      </c>
      <c r="AG2" s="151"/>
      <c r="AH2" s="151"/>
      <c r="AI2" s="152"/>
      <c r="AJ2" s="150" t="s">
        <v>213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7" t="s">
        <v>214</v>
      </c>
      <c r="AU2" s="144"/>
      <c r="AV2" s="144"/>
      <c r="AW2" s="144"/>
      <c r="AX2" s="144"/>
      <c r="AY2" s="144"/>
      <c r="AZ2" s="150" t="s">
        <v>215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7" t="s">
        <v>216</v>
      </c>
      <c r="E3" s="153" t="s">
        <v>217</v>
      </c>
      <c r="F3" s="151"/>
      <c r="G3" s="152"/>
      <c r="H3" s="156" t="s">
        <v>218</v>
      </c>
      <c r="I3" s="157"/>
      <c r="J3" s="158"/>
      <c r="K3" s="153" t="s">
        <v>219</v>
      </c>
      <c r="L3" s="157"/>
      <c r="M3" s="158"/>
      <c r="N3" s="87" t="s">
        <v>216</v>
      </c>
      <c r="O3" s="153" t="s">
        <v>220</v>
      </c>
      <c r="P3" s="154"/>
      <c r="Q3" s="154"/>
      <c r="R3" s="154"/>
      <c r="S3" s="154"/>
      <c r="T3" s="154"/>
      <c r="U3" s="155"/>
      <c r="V3" s="153" t="s">
        <v>221</v>
      </c>
      <c r="W3" s="154"/>
      <c r="X3" s="154"/>
      <c r="Y3" s="154"/>
      <c r="Z3" s="154"/>
      <c r="AA3" s="154"/>
      <c r="AB3" s="155"/>
      <c r="AC3" s="122" t="s">
        <v>222</v>
      </c>
      <c r="AD3" s="85"/>
      <c r="AE3" s="86"/>
      <c r="AF3" s="146" t="s">
        <v>216</v>
      </c>
      <c r="AG3" s="144" t="s">
        <v>224</v>
      </c>
      <c r="AH3" s="144" t="s">
        <v>226</v>
      </c>
      <c r="AI3" s="144" t="s">
        <v>227</v>
      </c>
      <c r="AJ3" s="145" t="s">
        <v>64</v>
      </c>
      <c r="AK3" s="144" t="s">
        <v>229</v>
      </c>
      <c r="AL3" s="144" t="s">
        <v>230</v>
      </c>
      <c r="AM3" s="144" t="s">
        <v>231</v>
      </c>
      <c r="AN3" s="144" t="s">
        <v>226</v>
      </c>
      <c r="AO3" s="144" t="s">
        <v>227</v>
      </c>
      <c r="AP3" s="144" t="s">
        <v>232</v>
      </c>
      <c r="AQ3" s="144" t="s">
        <v>233</v>
      </c>
      <c r="AR3" s="144" t="s">
        <v>234</v>
      </c>
      <c r="AS3" s="144" t="s">
        <v>235</v>
      </c>
      <c r="AT3" s="146" t="s">
        <v>64</v>
      </c>
      <c r="AU3" s="144" t="s">
        <v>229</v>
      </c>
      <c r="AV3" s="144" t="s">
        <v>230</v>
      </c>
      <c r="AW3" s="144" t="s">
        <v>231</v>
      </c>
      <c r="AX3" s="144" t="s">
        <v>226</v>
      </c>
      <c r="AY3" s="144" t="s">
        <v>227</v>
      </c>
      <c r="AZ3" s="146" t="s">
        <v>64</v>
      </c>
      <c r="BA3" s="144" t="s">
        <v>236</v>
      </c>
      <c r="BB3" s="144" t="s">
        <v>226</v>
      </c>
      <c r="BC3" s="144" t="s">
        <v>227</v>
      </c>
    </row>
    <row r="4" spans="1:55" s="51" customFormat="1" ht="26.25" customHeight="1">
      <c r="A4" s="145"/>
      <c r="B4" s="145"/>
      <c r="C4" s="145"/>
      <c r="D4" s="87"/>
      <c r="E4" s="87" t="s">
        <v>64</v>
      </c>
      <c r="F4" s="120" t="s">
        <v>237</v>
      </c>
      <c r="G4" s="120" t="s">
        <v>238</v>
      </c>
      <c r="H4" s="87" t="s">
        <v>64</v>
      </c>
      <c r="I4" s="120" t="s">
        <v>237</v>
      </c>
      <c r="J4" s="120" t="s">
        <v>238</v>
      </c>
      <c r="K4" s="87" t="s">
        <v>64</v>
      </c>
      <c r="L4" s="120" t="s">
        <v>237</v>
      </c>
      <c r="M4" s="120" t="s">
        <v>238</v>
      </c>
      <c r="N4" s="87"/>
      <c r="O4" s="87" t="s">
        <v>64</v>
      </c>
      <c r="P4" s="120" t="s">
        <v>236</v>
      </c>
      <c r="Q4" s="120" t="s">
        <v>226</v>
      </c>
      <c r="R4" s="120" t="s">
        <v>227</v>
      </c>
      <c r="S4" s="120" t="s">
        <v>240</v>
      </c>
      <c r="T4" s="120" t="s">
        <v>242</v>
      </c>
      <c r="U4" s="120" t="s">
        <v>244</v>
      </c>
      <c r="V4" s="87" t="s">
        <v>64</v>
      </c>
      <c r="W4" s="120" t="s">
        <v>236</v>
      </c>
      <c r="X4" s="120" t="s">
        <v>226</v>
      </c>
      <c r="Y4" s="120" t="s">
        <v>227</v>
      </c>
      <c r="Z4" s="120" t="s">
        <v>240</v>
      </c>
      <c r="AA4" s="120" t="s">
        <v>242</v>
      </c>
      <c r="AB4" s="120" t="s">
        <v>244</v>
      </c>
      <c r="AC4" s="87" t="s">
        <v>64</v>
      </c>
      <c r="AD4" s="120" t="s">
        <v>237</v>
      </c>
      <c r="AE4" s="120" t="s">
        <v>238</v>
      </c>
      <c r="AF4" s="146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5"/>
      <c r="AV4" s="145"/>
      <c r="AW4" s="145"/>
      <c r="AX4" s="145"/>
      <c r="AY4" s="145"/>
      <c r="AZ4" s="146"/>
      <c r="BA4" s="145"/>
      <c r="BB4" s="145"/>
      <c r="BC4" s="145"/>
    </row>
    <row r="5" spans="1:55" s="62" customFormat="1" ht="23.25" customHeight="1">
      <c r="A5" s="145"/>
      <c r="B5" s="145"/>
      <c r="C5" s="145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2" t="s">
        <v>245</v>
      </c>
      <c r="E6" s="92" t="s">
        <v>245</v>
      </c>
      <c r="F6" s="92" t="s">
        <v>245</v>
      </c>
      <c r="G6" s="92" t="s">
        <v>245</v>
      </c>
      <c r="H6" s="92" t="s">
        <v>245</v>
      </c>
      <c r="I6" s="92" t="s">
        <v>245</v>
      </c>
      <c r="J6" s="92" t="s">
        <v>245</v>
      </c>
      <c r="K6" s="92" t="s">
        <v>245</v>
      </c>
      <c r="L6" s="92" t="s">
        <v>245</v>
      </c>
      <c r="M6" s="92" t="s">
        <v>245</v>
      </c>
      <c r="N6" s="92" t="s">
        <v>245</v>
      </c>
      <c r="O6" s="92" t="s">
        <v>245</v>
      </c>
      <c r="P6" s="92" t="s">
        <v>245</v>
      </c>
      <c r="Q6" s="92" t="s">
        <v>245</v>
      </c>
      <c r="R6" s="92" t="s">
        <v>245</v>
      </c>
      <c r="S6" s="92" t="s">
        <v>245</v>
      </c>
      <c r="T6" s="92" t="s">
        <v>245</v>
      </c>
      <c r="U6" s="92" t="s">
        <v>245</v>
      </c>
      <c r="V6" s="92" t="s">
        <v>245</v>
      </c>
      <c r="W6" s="92" t="s">
        <v>245</v>
      </c>
      <c r="X6" s="92" t="s">
        <v>245</v>
      </c>
      <c r="Y6" s="92" t="s">
        <v>245</v>
      </c>
      <c r="Z6" s="92" t="s">
        <v>245</v>
      </c>
      <c r="AA6" s="92" t="s">
        <v>245</v>
      </c>
      <c r="AB6" s="92" t="s">
        <v>245</v>
      </c>
      <c r="AC6" s="92" t="s">
        <v>245</v>
      </c>
      <c r="AD6" s="92" t="s">
        <v>245</v>
      </c>
      <c r="AE6" s="92" t="s">
        <v>245</v>
      </c>
      <c r="AF6" s="93" t="s">
        <v>246</v>
      </c>
      <c r="AG6" s="93" t="s">
        <v>246</v>
      </c>
      <c r="AH6" s="93" t="s">
        <v>246</v>
      </c>
      <c r="AI6" s="93" t="s">
        <v>246</v>
      </c>
      <c r="AJ6" s="93" t="s">
        <v>246</v>
      </c>
      <c r="AK6" s="93" t="s">
        <v>246</v>
      </c>
      <c r="AL6" s="93" t="s">
        <v>246</v>
      </c>
      <c r="AM6" s="93" t="s">
        <v>246</v>
      </c>
      <c r="AN6" s="93" t="s">
        <v>246</v>
      </c>
      <c r="AO6" s="93" t="s">
        <v>246</v>
      </c>
      <c r="AP6" s="93" t="s">
        <v>246</v>
      </c>
      <c r="AQ6" s="93" t="s">
        <v>246</v>
      </c>
      <c r="AR6" s="93" t="s">
        <v>246</v>
      </c>
      <c r="AS6" s="93" t="s">
        <v>246</v>
      </c>
      <c r="AT6" s="93" t="s">
        <v>246</v>
      </c>
      <c r="AU6" s="93" t="s">
        <v>246</v>
      </c>
      <c r="AV6" s="93" t="s">
        <v>246</v>
      </c>
      <c r="AW6" s="93" t="s">
        <v>246</v>
      </c>
      <c r="AX6" s="93" t="s">
        <v>246</v>
      </c>
      <c r="AY6" s="93" t="s">
        <v>246</v>
      </c>
      <c r="AZ6" s="93" t="s">
        <v>246</v>
      </c>
      <c r="BA6" s="93" t="s">
        <v>246</v>
      </c>
      <c r="BB6" s="93" t="s">
        <v>246</v>
      </c>
      <c r="BC6" s="93" t="s">
        <v>246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SUM(D8:D66)</f>
        <v>584326</v>
      </c>
      <c r="E7" s="79">
        <f t="shared" si="0"/>
        <v>37679</v>
      </c>
      <c r="F7" s="79">
        <f t="shared" si="0"/>
        <v>14440</v>
      </c>
      <c r="G7" s="79">
        <f t="shared" si="0"/>
        <v>23239</v>
      </c>
      <c r="H7" s="79">
        <f t="shared" si="0"/>
        <v>44788</v>
      </c>
      <c r="I7" s="79">
        <f t="shared" si="0"/>
        <v>30422</v>
      </c>
      <c r="J7" s="79">
        <f t="shared" si="0"/>
        <v>14366</v>
      </c>
      <c r="K7" s="79">
        <f t="shared" si="0"/>
        <v>501859</v>
      </c>
      <c r="L7" s="79">
        <f t="shared" si="0"/>
        <v>130993</v>
      </c>
      <c r="M7" s="79">
        <f t="shared" si="0"/>
        <v>370866</v>
      </c>
      <c r="N7" s="79">
        <f t="shared" si="0"/>
        <v>610163</v>
      </c>
      <c r="O7" s="79">
        <f t="shared" si="0"/>
        <v>175516</v>
      </c>
      <c r="P7" s="79">
        <f t="shared" si="0"/>
        <v>157408</v>
      </c>
      <c r="Q7" s="79">
        <f t="shared" si="0"/>
        <v>0</v>
      </c>
      <c r="R7" s="79">
        <f t="shared" si="0"/>
        <v>0</v>
      </c>
      <c r="S7" s="79">
        <f t="shared" si="0"/>
        <v>18031</v>
      </c>
      <c r="T7" s="79">
        <f t="shared" si="0"/>
        <v>0</v>
      </c>
      <c r="U7" s="79">
        <f t="shared" si="0"/>
        <v>77</v>
      </c>
      <c r="V7" s="79">
        <f t="shared" si="0"/>
        <v>408796</v>
      </c>
      <c r="W7" s="79">
        <f t="shared" si="0"/>
        <v>351503</v>
      </c>
      <c r="X7" s="79">
        <f t="shared" si="0"/>
        <v>0</v>
      </c>
      <c r="Y7" s="79">
        <f t="shared" si="0"/>
        <v>0</v>
      </c>
      <c r="Z7" s="79">
        <f t="shared" si="0"/>
        <v>57279</v>
      </c>
      <c r="AA7" s="79">
        <f t="shared" si="0"/>
        <v>9</v>
      </c>
      <c r="AB7" s="79">
        <f t="shared" si="0"/>
        <v>5</v>
      </c>
      <c r="AC7" s="79">
        <f t="shared" si="0"/>
        <v>25851</v>
      </c>
      <c r="AD7" s="79">
        <f t="shared" si="0"/>
        <v>25837</v>
      </c>
      <c r="AE7" s="79">
        <f t="shared" si="0"/>
        <v>14</v>
      </c>
      <c r="AF7" s="79">
        <f t="shared" si="0"/>
        <v>9965</v>
      </c>
      <c r="AG7" s="79">
        <f t="shared" si="0"/>
        <v>9965</v>
      </c>
      <c r="AH7" s="79">
        <f t="shared" si="0"/>
        <v>0</v>
      </c>
      <c r="AI7" s="79">
        <f t="shared" si="0"/>
        <v>0</v>
      </c>
      <c r="AJ7" s="79">
        <f aca="true" t="shared" si="1" ref="AJ7:BC7">SUM(AJ8:AJ66)</f>
        <v>19414</v>
      </c>
      <c r="AK7" s="79">
        <f t="shared" si="1"/>
        <v>9515</v>
      </c>
      <c r="AL7" s="79">
        <f t="shared" si="1"/>
        <v>210</v>
      </c>
      <c r="AM7" s="79">
        <f t="shared" si="1"/>
        <v>8754</v>
      </c>
      <c r="AN7" s="79">
        <f t="shared" si="1"/>
        <v>0</v>
      </c>
      <c r="AO7" s="79">
        <f t="shared" si="1"/>
        <v>0</v>
      </c>
      <c r="AP7" s="79">
        <f t="shared" si="1"/>
        <v>0</v>
      </c>
      <c r="AQ7" s="79">
        <f t="shared" si="1"/>
        <v>805</v>
      </c>
      <c r="AR7" s="79">
        <f t="shared" si="1"/>
        <v>126</v>
      </c>
      <c r="AS7" s="79">
        <f t="shared" si="1"/>
        <v>4</v>
      </c>
      <c r="AT7" s="79">
        <f t="shared" si="1"/>
        <v>684</v>
      </c>
      <c r="AU7" s="79">
        <f t="shared" si="1"/>
        <v>213</v>
      </c>
      <c r="AV7" s="79">
        <f t="shared" si="1"/>
        <v>0</v>
      </c>
      <c r="AW7" s="79">
        <f t="shared" si="1"/>
        <v>471</v>
      </c>
      <c r="AX7" s="79">
        <f t="shared" si="1"/>
        <v>0</v>
      </c>
      <c r="AY7" s="79">
        <f t="shared" si="1"/>
        <v>0</v>
      </c>
      <c r="AZ7" s="79">
        <f t="shared" si="1"/>
        <v>34</v>
      </c>
      <c r="BA7" s="79">
        <f t="shared" si="1"/>
        <v>34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39">SUM(E8,+H8,+K8)</f>
        <v>61921</v>
      </c>
      <c r="E8" s="73">
        <f aca="true" t="shared" si="3" ref="E8:E39">SUM(F8:G8)</f>
        <v>0</v>
      </c>
      <c r="F8" s="73">
        <v>0</v>
      </c>
      <c r="G8" s="73">
        <v>0</v>
      </c>
      <c r="H8" s="73">
        <f aca="true" t="shared" si="4" ref="H8:H39">SUM(I8:J8)</f>
        <v>0</v>
      </c>
      <c r="I8" s="73">
        <v>0</v>
      </c>
      <c r="J8" s="73">
        <v>0</v>
      </c>
      <c r="K8" s="73">
        <f aca="true" t="shared" si="5" ref="K8:K39">SUM(L8:M8)</f>
        <v>61921</v>
      </c>
      <c r="L8" s="73">
        <v>14278</v>
      </c>
      <c r="M8" s="73">
        <v>47643</v>
      </c>
      <c r="N8" s="73">
        <f aca="true" t="shared" si="6" ref="N8:N39">SUM(O8,+V8,+AC8)</f>
        <v>61921</v>
      </c>
      <c r="O8" s="73">
        <f aca="true" t="shared" si="7" ref="O8:O39">SUM(P8:U8)</f>
        <v>14278</v>
      </c>
      <c r="P8" s="73">
        <v>14278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f aca="true" t="shared" si="8" ref="V8:V39">SUM(W8:AB8)</f>
        <v>47643</v>
      </c>
      <c r="W8" s="73">
        <v>47643</v>
      </c>
      <c r="X8" s="73">
        <v>0</v>
      </c>
      <c r="Y8" s="73">
        <v>0</v>
      </c>
      <c r="Z8" s="73">
        <v>0</v>
      </c>
      <c r="AA8" s="73">
        <v>0</v>
      </c>
      <c r="AB8" s="73">
        <v>0</v>
      </c>
      <c r="AC8" s="73">
        <f aca="true" t="shared" si="9" ref="AC8:AC39">SUM(AD8:AE8)</f>
        <v>0</v>
      </c>
      <c r="AD8" s="73">
        <v>0</v>
      </c>
      <c r="AE8" s="73">
        <v>0</v>
      </c>
      <c r="AF8" s="73">
        <f aca="true" t="shared" si="10" ref="AF8:AF39">SUM(AG8:AI8)</f>
        <v>953</v>
      </c>
      <c r="AG8" s="73">
        <v>953</v>
      </c>
      <c r="AH8" s="73">
        <v>0</v>
      </c>
      <c r="AI8" s="73">
        <v>0</v>
      </c>
      <c r="AJ8" s="73">
        <f aca="true" t="shared" si="11" ref="AJ8:AJ39">SUM(AK8:AS8)</f>
        <v>953</v>
      </c>
      <c r="AK8" s="73">
        <v>0</v>
      </c>
      <c r="AL8" s="73">
        <v>0</v>
      </c>
      <c r="AM8" s="73">
        <v>405</v>
      </c>
      <c r="AN8" s="73">
        <v>0</v>
      </c>
      <c r="AO8" s="73">
        <v>0</v>
      </c>
      <c r="AP8" s="73">
        <v>0</v>
      </c>
      <c r="AQ8" s="73">
        <v>431</v>
      </c>
      <c r="AR8" s="73">
        <v>117</v>
      </c>
      <c r="AS8" s="73">
        <v>0</v>
      </c>
      <c r="AT8" s="73">
        <f aca="true" t="shared" si="12" ref="AT8:AT39">SUM(AU8:AY8)</f>
        <v>59</v>
      </c>
      <c r="AU8" s="73">
        <v>0</v>
      </c>
      <c r="AV8" s="73">
        <v>0</v>
      </c>
      <c r="AW8" s="73">
        <v>59</v>
      </c>
      <c r="AX8" s="73">
        <v>0</v>
      </c>
      <c r="AY8" s="73">
        <v>0</v>
      </c>
      <c r="AZ8" s="73">
        <f aca="true" t="shared" si="13" ref="AZ8:AZ39">SUM(BA8:BC8)</f>
        <v>0</v>
      </c>
      <c r="BA8" s="73"/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45274</v>
      </c>
      <c r="E9" s="73">
        <f t="shared" si="3"/>
        <v>0</v>
      </c>
      <c r="F9" s="73">
        <v>0</v>
      </c>
      <c r="G9" s="73">
        <v>0</v>
      </c>
      <c r="H9" s="73">
        <f t="shared" si="4"/>
        <v>19253</v>
      </c>
      <c r="I9" s="73">
        <v>19253</v>
      </c>
      <c r="J9" s="73">
        <v>0</v>
      </c>
      <c r="K9" s="73">
        <f t="shared" si="5"/>
        <v>26021</v>
      </c>
      <c r="L9" s="73">
        <v>4305</v>
      </c>
      <c r="M9" s="73">
        <v>21716</v>
      </c>
      <c r="N9" s="73">
        <f t="shared" si="6"/>
        <v>45274</v>
      </c>
      <c r="O9" s="73">
        <f t="shared" si="7"/>
        <v>23558</v>
      </c>
      <c r="P9" s="73">
        <v>23558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f t="shared" si="8"/>
        <v>21716</v>
      </c>
      <c r="W9" s="73">
        <v>21716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1590</v>
      </c>
      <c r="AG9" s="73">
        <v>1590</v>
      </c>
      <c r="AH9" s="73">
        <v>0</v>
      </c>
      <c r="AI9" s="73">
        <v>0</v>
      </c>
      <c r="AJ9" s="73">
        <f t="shared" si="11"/>
        <v>1590</v>
      </c>
      <c r="AK9" s="73">
        <v>0</v>
      </c>
      <c r="AL9" s="73">
        <v>0</v>
      </c>
      <c r="AM9" s="73">
        <v>1590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196</v>
      </c>
      <c r="AU9" s="73">
        <v>0</v>
      </c>
      <c r="AV9" s="73">
        <v>0</v>
      </c>
      <c r="AW9" s="73">
        <v>196</v>
      </c>
      <c r="AX9" s="73">
        <v>0</v>
      </c>
      <c r="AY9" s="73">
        <v>0</v>
      </c>
      <c r="AZ9" s="73">
        <f t="shared" si="13"/>
        <v>13</v>
      </c>
      <c r="BA9" s="73">
        <v>13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58498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58498</v>
      </c>
      <c r="L10" s="73">
        <v>13133</v>
      </c>
      <c r="M10" s="73">
        <v>45365</v>
      </c>
      <c r="N10" s="73">
        <f t="shared" si="6"/>
        <v>58498</v>
      </c>
      <c r="O10" s="73">
        <f t="shared" si="7"/>
        <v>13133</v>
      </c>
      <c r="P10" s="73">
        <v>13133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45365</v>
      </c>
      <c r="W10" s="73">
        <v>45365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2877</v>
      </c>
      <c r="AG10" s="73">
        <v>2877</v>
      </c>
      <c r="AH10" s="73">
        <v>0</v>
      </c>
      <c r="AI10" s="73">
        <v>0</v>
      </c>
      <c r="AJ10" s="73">
        <f t="shared" si="11"/>
        <v>2877</v>
      </c>
      <c r="AK10" s="73">
        <v>0</v>
      </c>
      <c r="AL10" s="73">
        <v>0</v>
      </c>
      <c r="AM10" s="73">
        <v>2877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120530</v>
      </c>
      <c r="E11" s="73">
        <f t="shared" si="3"/>
        <v>0</v>
      </c>
      <c r="F11" s="73">
        <v>0</v>
      </c>
      <c r="G11" s="73">
        <v>0</v>
      </c>
      <c r="H11" s="73">
        <f t="shared" si="4"/>
        <v>0</v>
      </c>
      <c r="I11" s="73">
        <v>0</v>
      </c>
      <c r="J11" s="73">
        <v>0</v>
      </c>
      <c r="K11" s="73">
        <f t="shared" si="5"/>
        <v>120530</v>
      </c>
      <c r="L11" s="73">
        <v>33139</v>
      </c>
      <c r="M11" s="73">
        <v>87391</v>
      </c>
      <c r="N11" s="73">
        <f t="shared" si="6"/>
        <v>120549</v>
      </c>
      <c r="O11" s="73">
        <f t="shared" si="7"/>
        <v>33139</v>
      </c>
      <c r="P11" s="73">
        <v>15120</v>
      </c>
      <c r="Q11" s="73">
        <v>0</v>
      </c>
      <c r="R11" s="73">
        <v>0</v>
      </c>
      <c r="S11" s="73">
        <v>18019</v>
      </c>
      <c r="T11" s="73">
        <v>0</v>
      </c>
      <c r="U11" s="73">
        <v>0</v>
      </c>
      <c r="V11" s="73">
        <f t="shared" si="8"/>
        <v>87391</v>
      </c>
      <c r="W11" s="73">
        <v>30158</v>
      </c>
      <c r="X11" s="73">
        <v>0</v>
      </c>
      <c r="Y11" s="73">
        <v>0</v>
      </c>
      <c r="Z11" s="73">
        <v>57233</v>
      </c>
      <c r="AA11" s="73">
        <v>0</v>
      </c>
      <c r="AB11" s="73">
        <v>0</v>
      </c>
      <c r="AC11" s="73">
        <f t="shared" si="9"/>
        <v>19</v>
      </c>
      <c r="AD11" s="73">
        <v>19</v>
      </c>
      <c r="AE11" s="73">
        <v>0</v>
      </c>
      <c r="AF11" s="73">
        <f t="shared" si="10"/>
        <v>129</v>
      </c>
      <c r="AG11" s="73">
        <v>129</v>
      </c>
      <c r="AH11" s="73">
        <v>0</v>
      </c>
      <c r="AI11" s="73">
        <v>0</v>
      </c>
      <c r="AJ11" s="73">
        <f t="shared" si="11"/>
        <v>911</v>
      </c>
      <c r="AK11" s="73">
        <v>816</v>
      </c>
      <c r="AL11" s="73">
        <v>0</v>
      </c>
      <c r="AM11" s="73">
        <v>95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34</v>
      </c>
      <c r="AU11" s="73">
        <v>34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18767</v>
      </c>
      <c r="E12" s="74">
        <f t="shared" si="3"/>
        <v>0</v>
      </c>
      <c r="F12" s="74">
        <v>0</v>
      </c>
      <c r="G12" s="74">
        <v>0</v>
      </c>
      <c r="H12" s="74">
        <f t="shared" si="4"/>
        <v>0</v>
      </c>
      <c r="I12" s="74">
        <v>0</v>
      </c>
      <c r="J12" s="74">
        <v>0</v>
      </c>
      <c r="K12" s="74">
        <f t="shared" si="5"/>
        <v>18767</v>
      </c>
      <c r="L12" s="74">
        <v>3402</v>
      </c>
      <c r="M12" s="74">
        <v>15365</v>
      </c>
      <c r="N12" s="74">
        <f t="shared" si="6"/>
        <v>18767</v>
      </c>
      <c r="O12" s="74">
        <f t="shared" si="7"/>
        <v>3402</v>
      </c>
      <c r="P12" s="74">
        <v>3402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8"/>
        <v>15365</v>
      </c>
      <c r="W12" s="74">
        <v>15365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124</v>
      </c>
      <c r="AG12" s="74">
        <v>124</v>
      </c>
      <c r="AH12" s="74">
        <v>0</v>
      </c>
      <c r="AI12" s="74">
        <v>0</v>
      </c>
      <c r="AJ12" s="74">
        <f t="shared" si="11"/>
        <v>123</v>
      </c>
      <c r="AK12" s="73">
        <v>0</v>
      </c>
      <c r="AL12" s="74">
        <v>0</v>
      </c>
      <c r="AM12" s="74">
        <v>123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1</v>
      </c>
      <c r="AU12" s="74">
        <v>1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20226</v>
      </c>
      <c r="E13" s="74">
        <f t="shared" si="3"/>
        <v>0</v>
      </c>
      <c r="F13" s="74">
        <v>0</v>
      </c>
      <c r="G13" s="74">
        <v>0</v>
      </c>
      <c r="H13" s="74">
        <f t="shared" si="4"/>
        <v>0</v>
      </c>
      <c r="I13" s="74">
        <v>0</v>
      </c>
      <c r="J13" s="74">
        <v>0</v>
      </c>
      <c r="K13" s="74">
        <f t="shared" si="5"/>
        <v>20226</v>
      </c>
      <c r="L13" s="74">
        <v>4675</v>
      </c>
      <c r="M13" s="74">
        <v>15551</v>
      </c>
      <c r="N13" s="74">
        <f t="shared" si="6"/>
        <v>20226</v>
      </c>
      <c r="O13" s="74">
        <f t="shared" si="7"/>
        <v>4675</v>
      </c>
      <c r="P13" s="74">
        <v>4675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8"/>
        <v>15551</v>
      </c>
      <c r="W13" s="74">
        <v>15551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639</v>
      </c>
      <c r="AG13" s="74">
        <v>639</v>
      </c>
      <c r="AH13" s="74">
        <v>0</v>
      </c>
      <c r="AI13" s="74">
        <v>0</v>
      </c>
      <c r="AJ13" s="74">
        <f t="shared" si="11"/>
        <v>586</v>
      </c>
      <c r="AK13" s="73">
        <v>0</v>
      </c>
      <c r="AL13" s="74">
        <v>0</v>
      </c>
      <c r="AM13" s="74">
        <v>586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106</v>
      </c>
      <c r="AU13" s="74">
        <v>53</v>
      </c>
      <c r="AV13" s="74">
        <v>0</v>
      </c>
      <c r="AW13" s="74">
        <v>53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25535</v>
      </c>
      <c r="E14" s="74">
        <f t="shared" si="3"/>
        <v>0</v>
      </c>
      <c r="F14" s="74">
        <v>0</v>
      </c>
      <c r="G14" s="74">
        <v>0</v>
      </c>
      <c r="H14" s="74">
        <f t="shared" si="4"/>
        <v>25535</v>
      </c>
      <c r="I14" s="74">
        <v>11169</v>
      </c>
      <c r="J14" s="74">
        <v>14366</v>
      </c>
      <c r="K14" s="74">
        <f t="shared" si="5"/>
        <v>0</v>
      </c>
      <c r="L14" s="74">
        <v>0</v>
      </c>
      <c r="M14" s="74">
        <v>0</v>
      </c>
      <c r="N14" s="74">
        <f t="shared" si="6"/>
        <v>51070</v>
      </c>
      <c r="O14" s="74">
        <f t="shared" si="7"/>
        <v>11169</v>
      </c>
      <c r="P14" s="74">
        <v>11169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14366</v>
      </c>
      <c r="W14" s="74">
        <v>14366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25535</v>
      </c>
      <c r="AD14" s="74">
        <v>25535</v>
      </c>
      <c r="AE14" s="74">
        <v>0</v>
      </c>
      <c r="AF14" s="74">
        <f t="shared" si="10"/>
        <v>57</v>
      </c>
      <c r="AG14" s="74">
        <v>57</v>
      </c>
      <c r="AH14" s="74">
        <v>0</v>
      </c>
      <c r="AI14" s="74">
        <v>0</v>
      </c>
      <c r="AJ14" s="74">
        <f t="shared" si="11"/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2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10825</v>
      </c>
      <c r="E15" s="74">
        <f t="shared" si="3"/>
        <v>0</v>
      </c>
      <c r="F15" s="74">
        <v>0</v>
      </c>
      <c r="G15" s="74">
        <v>0</v>
      </c>
      <c r="H15" s="74">
        <f t="shared" si="4"/>
        <v>0</v>
      </c>
      <c r="I15" s="74">
        <v>0</v>
      </c>
      <c r="J15" s="74">
        <v>0</v>
      </c>
      <c r="K15" s="74">
        <f t="shared" si="5"/>
        <v>10825</v>
      </c>
      <c r="L15" s="74">
        <v>4352</v>
      </c>
      <c r="M15" s="74">
        <v>6473</v>
      </c>
      <c r="N15" s="74">
        <f t="shared" si="6"/>
        <v>10825</v>
      </c>
      <c r="O15" s="74">
        <f t="shared" si="7"/>
        <v>4352</v>
      </c>
      <c r="P15" s="74">
        <v>4352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8"/>
        <v>6473</v>
      </c>
      <c r="W15" s="74">
        <v>6473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70</v>
      </c>
      <c r="AG15" s="74">
        <v>70</v>
      </c>
      <c r="AH15" s="74">
        <v>0</v>
      </c>
      <c r="AI15" s="74">
        <v>0</v>
      </c>
      <c r="AJ15" s="74">
        <f t="shared" si="11"/>
        <v>280</v>
      </c>
      <c r="AK15" s="73">
        <v>0</v>
      </c>
      <c r="AL15" s="74">
        <v>210</v>
      </c>
      <c r="AM15" s="74">
        <v>70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25268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25268</v>
      </c>
      <c r="L16" s="74">
        <v>4527</v>
      </c>
      <c r="M16" s="74">
        <v>20741</v>
      </c>
      <c r="N16" s="74">
        <f t="shared" si="6"/>
        <v>25268</v>
      </c>
      <c r="O16" s="74">
        <f t="shared" si="7"/>
        <v>4527</v>
      </c>
      <c r="P16" s="74">
        <v>4527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20741</v>
      </c>
      <c r="W16" s="74">
        <v>20741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45</v>
      </c>
      <c r="AG16" s="74">
        <v>45</v>
      </c>
      <c r="AH16" s="74">
        <v>0</v>
      </c>
      <c r="AI16" s="74">
        <v>0</v>
      </c>
      <c r="AJ16" s="74">
        <f t="shared" si="11"/>
        <v>45</v>
      </c>
      <c r="AK16" s="73">
        <v>0</v>
      </c>
      <c r="AL16" s="74">
        <v>0</v>
      </c>
      <c r="AM16" s="74">
        <v>45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13622</v>
      </c>
      <c r="E17" s="74">
        <f t="shared" si="3"/>
        <v>13622</v>
      </c>
      <c r="F17" s="74">
        <v>4608</v>
      </c>
      <c r="G17" s="74">
        <v>9014</v>
      </c>
      <c r="H17" s="74">
        <f t="shared" si="4"/>
        <v>0</v>
      </c>
      <c r="I17" s="74">
        <v>0</v>
      </c>
      <c r="J17" s="74">
        <v>0</v>
      </c>
      <c r="K17" s="74">
        <f t="shared" si="5"/>
        <v>0</v>
      </c>
      <c r="L17" s="74">
        <v>0</v>
      </c>
      <c r="M17" s="74">
        <v>0</v>
      </c>
      <c r="N17" s="74">
        <f t="shared" si="6"/>
        <v>13654</v>
      </c>
      <c r="O17" s="74">
        <f t="shared" si="7"/>
        <v>4608</v>
      </c>
      <c r="P17" s="74">
        <v>4608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9014</v>
      </c>
      <c r="W17" s="74">
        <v>9014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32</v>
      </c>
      <c r="AD17" s="74">
        <v>18</v>
      </c>
      <c r="AE17" s="74">
        <v>14</v>
      </c>
      <c r="AF17" s="74">
        <f t="shared" si="10"/>
        <v>48</v>
      </c>
      <c r="AG17" s="74">
        <v>48</v>
      </c>
      <c r="AH17" s="74">
        <v>0</v>
      </c>
      <c r="AI17" s="74">
        <v>0</v>
      </c>
      <c r="AJ17" s="74">
        <f t="shared" si="11"/>
        <v>48</v>
      </c>
      <c r="AK17" s="73">
        <v>0</v>
      </c>
      <c r="AL17" s="74">
        <v>0</v>
      </c>
      <c r="AM17" s="74">
        <v>48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13573</v>
      </c>
      <c r="E18" s="74">
        <f t="shared" si="3"/>
        <v>0</v>
      </c>
      <c r="F18" s="74">
        <v>0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13573</v>
      </c>
      <c r="L18" s="74">
        <v>1845</v>
      </c>
      <c r="M18" s="74">
        <v>11728</v>
      </c>
      <c r="N18" s="74">
        <f t="shared" si="6"/>
        <v>13573</v>
      </c>
      <c r="O18" s="74">
        <f t="shared" si="7"/>
        <v>1845</v>
      </c>
      <c r="P18" s="74">
        <v>1845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11728</v>
      </c>
      <c r="W18" s="74">
        <v>11728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11</v>
      </c>
      <c r="AG18" s="74">
        <v>11</v>
      </c>
      <c r="AH18" s="74">
        <v>0</v>
      </c>
      <c r="AI18" s="74">
        <v>0</v>
      </c>
      <c r="AJ18" s="74">
        <f t="shared" si="11"/>
        <v>132</v>
      </c>
      <c r="AK18" s="74">
        <v>122</v>
      </c>
      <c r="AL18" s="74">
        <v>0</v>
      </c>
      <c r="AM18" s="74">
        <v>10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2"/>
        <v>1</v>
      </c>
      <c r="AU18" s="74">
        <v>1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17735</v>
      </c>
      <c r="E19" s="74">
        <f t="shared" si="3"/>
        <v>0</v>
      </c>
      <c r="F19" s="74">
        <v>0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17735</v>
      </c>
      <c r="L19" s="74">
        <v>7523</v>
      </c>
      <c r="M19" s="74">
        <v>10212</v>
      </c>
      <c r="N19" s="74">
        <f t="shared" si="6"/>
        <v>17565</v>
      </c>
      <c r="O19" s="74">
        <f t="shared" si="7"/>
        <v>7153</v>
      </c>
      <c r="P19" s="74">
        <v>7153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8"/>
        <v>10212</v>
      </c>
      <c r="W19" s="74">
        <v>10212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f t="shared" si="9"/>
        <v>200</v>
      </c>
      <c r="AD19" s="74">
        <v>200</v>
      </c>
      <c r="AE19" s="74">
        <v>0</v>
      </c>
      <c r="AF19" s="74">
        <f t="shared" si="10"/>
        <v>1080</v>
      </c>
      <c r="AG19" s="74">
        <v>1080</v>
      </c>
      <c r="AH19" s="74">
        <v>0</v>
      </c>
      <c r="AI19" s="74">
        <v>0</v>
      </c>
      <c r="AJ19" s="74">
        <f t="shared" si="11"/>
        <v>1080</v>
      </c>
      <c r="AK19" s="73">
        <v>0</v>
      </c>
      <c r="AL19" s="74">
        <v>0</v>
      </c>
      <c r="AM19" s="74">
        <v>1080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12633</v>
      </c>
      <c r="E20" s="74">
        <f t="shared" si="3"/>
        <v>0</v>
      </c>
      <c r="F20" s="74">
        <v>0</v>
      </c>
      <c r="G20" s="74">
        <v>0</v>
      </c>
      <c r="H20" s="74">
        <f t="shared" si="4"/>
        <v>0</v>
      </c>
      <c r="I20" s="74">
        <v>0</v>
      </c>
      <c r="J20" s="74">
        <v>0</v>
      </c>
      <c r="K20" s="74">
        <f t="shared" si="5"/>
        <v>12633</v>
      </c>
      <c r="L20" s="74">
        <v>1864</v>
      </c>
      <c r="M20" s="74">
        <v>10769</v>
      </c>
      <c r="N20" s="74">
        <f t="shared" si="6"/>
        <v>12633</v>
      </c>
      <c r="O20" s="74">
        <f t="shared" si="7"/>
        <v>1864</v>
      </c>
      <c r="P20" s="74">
        <v>1864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10769</v>
      </c>
      <c r="W20" s="74">
        <v>10769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18</v>
      </c>
      <c r="AG20" s="74">
        <v>18</v>
      </c>
      <c r="AH20" s="74">
        <v>0</v>
      </c>
      <c r="AI20" s="74">
        <v>0</v>
      </c>
      <c r="AJ20" s="74">
        <f t="shared" si="11"/>
        <v>18</v>
      </c>
      <c r="AK20" s="74">
        <v>0</v>
      </c>
      <c r="AL20" s="74">
        <v>0</v>
      </c>
      <c r="AM20" s="74">
        <v>18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2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3171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3171</v>
      </c>
      <c r="L21" s="74">
        <v>942</v>
      </c>
      <c r="M21" s="74">
        <v>2229</v>
      </c>
      <c r="N21" s="74">
        <f t="shared" si="6"/>
        <v>3198</v>
      </c>
      <c r="O21" s="74">
        <f t="shared" si="7"/>
        <v>942</v>
      </c>
      <c r="P21" s="74">
        <v>942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2229</v>
      </c>
      <c r="W21" s="74">
        <v>2229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27</v>
      </c>
      <c r="AD21" s="74">
        <v>27</v>
      </c>
      <c r="AE21" s="74">
        <v>0</v>
      </c>
      <c r="AF21" s="74">
        <f t="shared" si="10"/>
        <v>197</v>
      </c>
      <c r="AG21" s="74">
        <v>197</v>
      </c>
      <c r="AH21" s="74">
        <v>0</v>
      </c>
      <c r="AI21" s="74">
        <v>0</v>
      </c>
      <c r="AJ21" s="74">
        <f t="shared" si="11"/>
        <v>197</v>
      </c>
      <c r="AK21" s="73">
        <v>0</v>
      </c>
      <c r="AL21" s="74">
        <v>0</v>
      </c>
      <c r="AM21" s="74">
        <v>197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2639</v>
      </c>
      <c r="E22" s="74">
        <f t="shared" si="3"/>
        <v>0</v>
      </c>
      <c r="F22" s="74">
        <v>0</v>
      </c>
      <c r="G22" s="74">
        <v>0</v>
      </c>
      <c r="H22" s="74">
        <f t="shared" si="4"/>
        <v>0</v>
      </c>
      <c r="I22" s="74">
        <v>0</v>
      </c>
      <c r="J22" s="74">
        <v>0</v>
      </c>
      <c r="K22" s="74">
        <f t="shared" si="5"/>
        <v>2639</v>
      </c>
      <c r="L22" s="74">
        <v>601</v>
      </c>
      <c r="M22" s="74">
        <v>2038</v>
      </c>
      <c r="N22" s="74">
        <f t="shared" si="6"/>
        <v>2639</v>
      </c>
      <c r="O22" s="74">
        <f t="shared" si="7"/>
        <v>601</v>
      </c>
      <c r="P22" s="74">
        <v>601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2038</v>
      </c>
      <c r="W22" s="74">
        <v>2038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25</v>
      </c>
      <c r="AG22" s="74">
        <v>25</v>
      </c>
      <c r="AH22" s="74">
        <v>0</v>
      </c>
      <c r="AI22" s="74">
        <v>0</v>
      </c>
      <c r="AJ22" s="74">
        <f t="shared" si="11"/>
        <v>164</v>
      </c>
      <c r="AK22" s="74">
        <v>164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2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f t="shared" si="13"/>
        <v>0</v>
      </c>
      <c r="BA22" s="74">
        <v>0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8651</v>
      </c>
      <c r="E23" s="74">
        <f t="shared" si="3"/>
        <v>0</v>
      </c>
      <c r="F23" s="74">
        <v>0</v>
      </c>
      <c r="G23" s="74">
        <v>0</v>
      </c>
      <c r="H23" s="74">
        <f t="shared" si="4"/>
        <v>0</v>
      </c>
      <c r="I23" s="74">
        <v>0</v>
      </c>
      <c r="J23" s="74">
        <v>0</v>
      </c>
      <c r="K23" s="74">
        <f t="shared" si="5"/>
        <v>8651</v>
      </c>
      <c r="L23" s="74">
        <v>2357</v>
      </c>
      <c r="M23" s="74">
        <v>6294</v>
      </c>
      <c r="N23" s="74">
        <f t="shared" si="6"/>
        <v>8651</v>
      </c>
      <c r="O23" s="74">
        <f t="shared" si="7"/>
        <v>2357</v>
      </c>
      <c r="P23" s="74">
        <v>2357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f t="shared" si="8"/>
        <v>6294</v>
      </c>
      <c r="W23" s="74">
        <v>6294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329</v>
      </c>
      <c r="AG23" s="74">
        <v>329</v>
      </c>
      <c r="AH23" s="74">
        <v>0</v>
      </c>
      <c r="AI23" s="74">
        <v>0</v>
      </c>
      <c r="AJ23" s="74">
        <f t="shared" si="11"/>
        <v>329</v>
      </c>
      <c r="AK23" s="73">
        <v>0</v>
      </c>
      <c r="AL23" s="74">
        <v>0</v>
      </c>
      <c r="AM23" s="74">
        <v>14</v>
      </c>
      <c r="AN23" s="74">
        <v>0</v>
      </c>
      <c r="AO23" s="74">
        <v>0</v>
      </c>
      <c r="AP23" s="74">
        <v>0</v>
      </c>
      <c r="AQ23" s="74">
        <v>311</v>
      </c>
      <c r="AR23" s="74">
        <v>0</v>
      </c>
      <c r="AS23" s="74">
        <v>4</v>
      </c>
      <c r="AT23" s="74">
        <f t="shared" si="12"/>
        <v>0</v>
      </c>
      <c r="AU23" s="74">
        <v>0</v>
      </c>
      <c r="AV23" s="74">
        <v>0</v>
      </c>
      <c r="AW23" s="74"/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3229</v>
      </c>
      <c r="E24" s="74">
        <f t="shared" si="3"/>
        <v>3229</v>
      </c>
      <c r="F24" s="74">
        <v>391</v>
      </c>
      <c r="G24" s="74">
        <v>2838</v>
      </c>
      <c r="H24" s="74">
        <f t="shared" si="4"/>
        <v>0</v>
      </c>
      <c r="I24" s="74">
        <v>0</v>
      </c>
      <c r="J24" s="74">
        <v>0</v>
      </c>
      <c r="K24" s="74">
        <f t="shared" si="5"/>
        <v>0</v>
      </c>
      <c r="L24" s="74">
        <v>0</v>
      </c>
      <c r="M24" s="74">
        <v>0</v>
      </c>
      <c r="N24" s="74">
        <f t="shared" si="6"/>
        <v>3229</v>
      </c>
      <c r="O24" s="74">
        <f t="shared" si="7"/>
        <v>391</v>
      </c>
      <c r="P24" s="74">
        <v>391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2838</v>
      </c>
      <c r="W24" s="74">
        <v>2838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0</v>
      </c>
      <c r="AD24" s="74">
        <v>0</v>
      </c>
      <c r="AE24" s="74">
        <v>0</v>
      </c>
      <c r="AF24" s="74">
        <f t="shared" si="10"/>
        <v>109</v>
      </c>
      <c r="AG24" s="74">
        <v>109</v>
      </c>
      <c r="AH24" s="74">
        <v>0</v>
      </c>
      <c r="AI24" s="74">
        <v>0</v>
      </c>
      <c r="AJ24" s="74">
        <f t="shared" si="11"/>
        <v>109</v>
      </c>
      <c r="AK24" s="74">
        <v>0</v>
      </c>
      <c r="AL24" s="74">
        <v>0</v>
      </c>
      <c r="AM24" s="74">
        <v>109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2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0</v>
      </c>
      <c r="BA24" s="74">
        <v>0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1891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1891</v>
      </c>
      <c r="L25" s="74">
        <v>445</v>
      </c>
      <c r="M25" s="74">
        <v>1446</v>
      </c>
      <c r="N25" s="74">
        <f t="shared" si="6"/>
        <v>1891</v>
      </c>
      <c r="O25" s="74">
        <f t="shared" si="7"/>
        <v>445</v>
      </c>
      <c r="P25" s="74">
        <v>445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f t="shared" si="8"/>
        <v>1446</v>
      </c>
      <c r="W25" s="74">
        <v>1446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62</v>
      </c>
      <c r="AG25" s="74">
        <v>62</v>
      </c>
      <c r="AH25" s="74">
        <v>0</v>
      </c>
      <c r="AI25" s="74">
        <v>0</v>
      </c>
      <c r="AJ25" s="74">
        <f t="shared" si="11"/>
        <v>57</v>
      </c>
      <c r="AK25" s="73">
        <v>0</v>
      </c>
      <c r="AL25" s="74">
        <v>0</v>
      </c>
      <c r="AM25" s="74">
        <v>57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2"/>
        <v>10</v>
      </c>
      <c r="AU25" s="74">
        <v>5</v>
      </c>
      <c r="AV25" s="74">
        <v>0</v>
      </c>
      <c r="AW25" s="74">
        <v>5</v>
      </c>
      <c r="AX25" s="74">
        <v>0</v>
      </c>
      <c r="AY25" s="74">
        <v>0</v>
      </c>
      <c r="AZ25" s="74">
        <f t="shared" si="13"/>
        <v>0</v>
      </c>
      <c r="BA25" s="74">
        <v>0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2434</v>
      </c>
      <c r="E26" s="74">
        <f t="shared" si="3"/>
        <v>0</v>
      </c>
      <c r="F26" s="74">
        <v>0</v>
      </c>
      <c r="G26" s="74">
        <v>0</v>
      </c>
      <c r="H26" s="74">
        <f t="shared" si="4"/>
        <v>0</v>
      </c>
      <c r="I26" s="74">
        <v>0</v>
      </c>
      <c r="J26" s="74">
        <v>0</v>
      </c>
      <c r="K26" s="74">
        <f t="shared" si="5"/>
        <v>2434</v>
      </c>
      <c r="L26" s="74">
        <v>217</v>
      </c>
      <c r="M26" s="74">
        <v>2217</v>
      </c>
      <c r="N26" s="74">
        <f t="shared" si="6"/>
        <v>2434</v>
      </c>
      <c r="O26" s="74">
        <f t="shared" si="7"/>
        <v>217</v>
      </c>
      <c r="P26" s="74">
        <v>217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f t="shared" si="8"/>
        <v>2217</v>
      </c>
      <c r="W26" s="74">
        <v>2217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  <c r="AC26" s="74">
        <f t="shared" si="9"/>
        <v>0</v>
      </c>
      <c r="AD26" s="74">
        <v>0</v>
      </c>
      <c r="AE26" s="74">
        <v>0</v>
      </c>
      <c r="AF26" s="74">
        <f t="shared" si="10"/>
        <v>77</v>
      </c>
      <c r="AG26" s="74">
        <v>77</v>
      </c>
      <c r="AH26" s="74">
        <v>0</v>
      </c>
      <c r="AI26" s="74">
        <v>0</v>
      </c>
      <c r="AJ26" s="74">
        <f t="shared" si="11"/>
        <v>71</v>
      </c>
      <c r="AK26" s="73">
        <v>0</v>
      </c>
      <c r="AL26" s="74">
        <v>0</v>
      </c>
      <c r="AM26" s="74">
        <v>71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12</v>
      </c>
      <c r="AU26" s="74">
        <v>6</v>
      </c>
      <c r="AV26" s="74">
        <v>0</v>
      </c>
      <c r="AW26" s="74">
        <v>6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5539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5539</v>
      </c>
      <c r="L27" s="74">
        <v>1772</v>
      </c>
      <c r="M27" s="74">
        <v>3767</v>
      </c>
      <c r="N27" s="74">
        <f t="shared" si="6"/>
        <v>5539</v>
      </c>
      <c r="O27" s="74">
        <f t="shared" si="7"/>
        <v>1772</v>
      </c>
      <c r="P27" s="74">
        <v>1772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3767</v>
      </c>
      <c r="W27" s="74">
        <v>3767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11</v>
      </c>
      <c r="AG27" s="74">
        <v>11</v>
      </c>
      <c r="AH27" s="74">
        <v>0</v>
      </c>
      <c r="AI27" s="74">
        <v>0</v>
      </c>
      <c r="AJ27" s="74">
        <f t="shared" si="11"/>
        <v>2637</v>
      </c>
      <c r="AK27" s="74">
        <v>2637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2"/>
        <v>11</v>
      </c>
      <c r="AU27" s="74">
        <v>11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58</v>
      </c>
      <c r="E28" s="74">
        <f t="shared" si="3"/>
        <v>0</v>
      </c>
      <c r="F28" s="74">
        <v>0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58</v>
      </c>
      <c r="L28" s="74">
        <v>12</v>
      </c>
      <c r="M28" s="74">
        <v>46</v>
      </c>
      <c r="N28" s="74">
        <f t="shared" si="6"/>
        <v>58</v>
      </c>
      <c r="O28" s="74">
        <f t="shared" si="7"/>
        <v>12</v>
      </c>
      <c r="P28" s="74">
        <v>0</v>
      </c>
      <c r="Q28" s="74">
        <v>0</v>
      </c>
      <c r="R28" s="74">
        <v>0</v>
      </c>
      <c r="S28" s="74">
        <v>12</v>
      </c>
      <c r="T28" s="74">
        <v>0</v>
      </c>
      <c r="U28" s="74">
        <v>0</v>
      </c>
      <c r="V28" s="74">
        <f t="shared" si="8"/>
        <v>46</v>
      </c>
      <c r="W28" s="74">
        <v>0</v>
      </c>
      <c r="X28" s="74">
        <v>0</v>
      </c>
      <c r="Y28" s="74">
        <v>0</v>
      </c>
      <c r="Z28" s="74">
        <v>46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0</v>
      </c>
      <c r="AG28" s="74">
        <v>0</v>
      </c>
      <c r="AH28" s="74">
        <v>0</v>
      </c>
      <c r="AI28" s="74">
        <v>0</v>
      </c>
      <c r="AJ28" s="74">
        <f t="shared" si="11"/>
        <v>0</v>
      </c>
      <c r="AK28" s="73">
        <v>0</v>
      </c>
      <c r="AL28" s="74">
        <v>0</v>
      </c>
      <c r="AM28" s="74">
        <v>0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1310</v>
      </c>
      <c r="E29" s="74">
        <f t="shared" si="3"/>
        <v>1310</v>
      </c>
      <c r="F29" s="74">
        <v>286</v>
      </c>
      <c r="G29" s="74">
        <v>1024</v>
      </c>
      <c r="H29" s="74">
        <f t="shared" si="4"/>
        <v>0</v>
      </c>
      <c r="I29" s="74">
        <v>0</v>
      </c>
      <c r="J29" s="74">
        <v>0</v>
      </c>
      <c r="K29" s="74">
        <f t="shared" si="5"/>
        <v>0</v>
      </c>
      <c r="L29" s="74">
        <v>0</v>
      </c>
      <c r="M29" s="74">
        <v>0</v>
      </c>
      <c r="N29" s="74">
        <f t="shared" si="6"/>
        <v>1310</v>
      </c>
      <c r="O29" s="74">
        <f t="shared" si="7"/>
        <v>286</v>
      </c>
      <c r="P29" s="74">
        <v>286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1024</v>
      </c>
      <c r="W29" s="74">
        <v>1024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4</v>
      </c>
      <c r="AG29" s="74">
        <v>4</v>
      </c>
      <c r="AH29" s="74">
        <v>0</v>
      </c>
      <c r="AI29" s="74">
        <v>0</v>
      </c>
      <c r="AJ29" s="74">
        <f t="shared" si="11"/>
        <v>1310</v>
      </c>
      <c r="AK29" s="74">
        <v>1310</v>
      </c>
      <c r="AL29" s="74">
        <v>0</v>
      </c>
      <c r="AM29" s="74">
        <v>0</v>
      </c>
      <c r="AN29" s="74"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4</v>
      </c>
      <c r="AU29" s="74">
        <v>4</v>
      </c>
      <c r="AV29" s="74">
        <v>0</v>
      </c>
      <c r="AW29" s="74">
        <v>0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8031</v>
      </c>
      <c r="E30" s="74">
        <f t="shared" si="3"/>
        <v>2492</v>
      </c>
      <c r="F30" s="74">
        <v>722</v>
      </c>
      <c r="G30" s="74">
        <v>1770</v>
      </c>
      <c r="H30" s="74">
        <f t="shared" si="4"/>
        <v>0</v>
      </c>
      <c r="I30" s="74">
        <v>0</v>
      </c>
      <c r="J30" s="74">
        <v>0</v>
      </c>
      <c r="K30" s="74">
        <f t="shared" si="5"/>
        <v>5539</v>
      </c>
      <c r="L30" s="74">
        <v>1772</v>
      </c>
      <c r="M30" s="74">
        <v>3767</v>
      </c>
      <c r="N30" s="74">
        <f t="shared" si="6"/>
        <v>8031</v>
      </c>
      <c r="O30" s="74">
        <f t="shared" si="7"/>
        <v>2494</v>
      </c>
      <c r="P30" s="74">
        <v>2494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5537</v>
      </c>
      <c r="W30" s="74">
        <v>5537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23</v>
      </c>
      <c r="AG30" s="74">
        <v>23</v>
      </c>
      <c r="AH30" s="74">
        <v>0</v>
      </c>
      <c r="AI30" s="74">
        <v>0</v>
      </c>
      <c r="AJ30" s="74">
        <f t="shared" si="11"/>
        <v>4392</v>
      </c>
      <c r="AK30" s="74">
        <v>4392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23</v>
      </c>
      <c r="AU30" s="74">
        <v>23</v>
      </c>
      <c r="AV30" s="74">
        <v>0</v>
      </c>
      <c r="AW30" s="74">
        <v>0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531</v>
      </c>
      <c r="E31" s="74">
        <f t="shared" si="3"/>
        <v>0</v>
      </c>
      <c r="F31" s="74">
        <v>0</v>
      </c>
      <c r="G31" s="74">
        <v>0</v>
      </c>
      <c r="H31" s="74">
        <f t="shared" si="4"/>
        <v>0</v>
      </c>
      <c r="I31" s="74">
        <v>0</v>
      </c>
      <c r="J31" s="74">
        <v>0</v>
      </c>
      <c r="K31" s="74">
        <f t="shared" si="5"/>
        <v>531</v>
      </c>
      <c r="L31" s="74">
        <v>243</v>
      </c>
      <c r="M31" s="74">
        <v>288</v>
      </c>
      <c r="N31" s="74">
        <f t="shared" si="6"/>
        <v>531</v>
      </c>
      <c r="O31" s="74">
        <f t="shared" si="7"/>
        <v>243</v>
      </c>
      <c r="P31" s="74">
        <v>243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288</v>
      </c>
      <c r="W31" s="74">
        <v>288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0</v>
      </c>
      <c r="AG31" s="74">
        <v>0</v>
      </c>
      <c r="AH31" s="74">
        <v>0</v>
      </c>
      <c r="AI31" s="74">
        <v>0</v>
      </c>
      <c r="AJ31" s="74">
        <f t="shared" si="11"/>
        <v>0</v>
      </c>
      <c r="AK31" s="73">
        <v>0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4001</v>
      </c>
      <c r="E32" s="74">
        <f t="shared" si="3"/>
        <v>0</v>
      </c>
      <c r="F32" s="74">
        <v>0</v>
      </c>
      <c r="G32" s="74">
        <v>0</v>
      </c>
      <c r="H32" s="74">
        <f t="shared" si="4"/>
        <v>0</v>
      </c>
      <c r="I32" s="74">
        <v>0</v>
      </c>
      <c r="J32" s="74">
        <v>0</v>
      </c>
      <c r="K32" s="74">
        <f t="shared" si="5"/>
        <v>4001</v>
      </c>
      <c r="L32" s="74">
        <v>2775</v>
      </c>
      <c r="M32" s="74">
        <v>1226</v>
      </c>
      <c r="N32" s="74">
        <f t="shared" si="6"/>
        <v>4001</v>
      </c>
      <c r="O32" s="74">
        <f t="shared" si="7"/>
        <v>2775</v>
      </c>
      <c r="P32" s="74">
        <v>2775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f t="shared" si="8"/>
        <v>1226</v>
      </c>
      <c r="W32" s="74">
        <v>1226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9</v>
      </c>
      <c r="AG32" s="74">
        <v>9</v>
      </c>
      <c r="AH32" s="74">
        <v>0</v>
      </c>
      <c r="AI32" s="74">
        <v>0</v>
      </c>
      <c r="AJ32" s="74">
        <f t="shared" si="11"/>
        <v>9</v>
      </c>
      <c r="AK32" s="73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9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1569</v>
      </c>
      <c r="E33" s="74">
        <f t="shared" si="3"/>
        <v>0</v>
      </c>
      <c r="F33" s="74">
        <v>0</v>
      </c>
      <c r="G33" s="74">
        <v>0</v>
      </c>
      <c r="H33" s="74">
        <f t="shared" si="4"/>
        <v>0</v>
      </c>
      <c r="I33" s="74">
        <v>0</v>
      </c>
      <c r="J33" s="74">
        <v>0</v>
      </c>
      <c r="K33" s="74">
        <f t="shared" si="5"/>
        <v>1569</v>
      </c>
      <c r="L33" s="74">
        <v>491</v>
      </c>
      <c r="M33" s="74">
        <v>1078</v>
      </c>
      <c r="N33" s="74">
        <f t="shared" si="6"/>
        <v>1569</v>
      </c>
      <c r="O33" s="74">
        <f t="shared" si="7"/>
        <v>491</v>
      </c>
      <c r="P33" s="74">
        <v>491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1078</v>
      </c>
      <c r="W33" s="74">
        <v>1078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54</v>
      </c>
      <c r="AG33" s="74">
        <v>54</v>
      </c>
      <c r="AH33" s="74">
        <v>0</v>
      </c>
      <c r="AI33" s="74">
        <v>0</v>
      </c>
      <c r="AJ33" s="74">
        <f t="shared" si="11"/>
        <v>54</v>
      </c>
      <c r="AK33" s="73">
        <v>0</v>
      </c>
      <c r="AL33" s="74">
        <v>0</v>
      </c>
      <c r="AM33" s="74">
        <v>54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2"/>
        <v>6</v>
      </c>
      <c r="AU33" s="74">
        <v>0</v>
      </c>
      <c r="AV33" s="74">
        <v>0</v>
      </c>
      <c r="AW33" s="74">
        <v>6</v>
      </c>
      <c r="AX33" s="74">
        <v>0</v>
      </c>
      <c r="AY33" s="74">
        <v>0</v>
      </c>
      <c r="AZ33" s="74">
        <f t="shared" si="13"/>
        <v>2</v>
      </c>
      <c r="BA33" s="74">
        <v>2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4878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4878</v>
      </c>
      <c r="L34" s="74">
        <v>3056</v>
      </c>
      <c r="M34" s="74">
        <v>1822</v>
      </c>
      <c r="N34" s="74">
        <f t="shared" si="6"/>
        <v>4878</v>
      </c>
      <c r="O34" s="74">
        <f t="shared" si="7"/>
        <v>3056</v>
      </c>
      <c r="P34" s="74">
        <v>3056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1822</v>
      </c>
      <c r="W34" s="74">
        <v>1822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172</v>
      </c>
      <c r="AG34" s="74">
        <v>172</v>
      </c>
      <c r="AH34" s="74">
        <v>0</v>
      </c>
      <c r="AI34" s="74">
        <v>0</v>
      </c>
      <c r="AJ34" s="74">
        <f t="shared" si="11"/>
        <v>172</v>
      </c>
      <c r="AK34" s="73">
        <v>0</v>
      </c>
      <c r="AL34" s="74">
        <v>0</v>
      </c>
      <c r="AM34" s="74">
        <v>172</v>
      </c>
      <c r="AN34" s="74"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21</v>
      </c>
      <c r="AU34" s="74">
        <v>0</v>
      </c>
      <c r="AV34" s="74">
        <v>0</v>
      </c>
      <c r="AW34" s="74">
        <v>21</v>
      </c>
      <c r="AX34" s="74">
        <v>0</v>
      </c>
      <c r="AY34" s="74">
        <v>0</v>
      </c>
      <c r="AZ34" s="74">
        <f t="shared" si="13"/>
        <v>1</v>
      </c>
      <c r="BA34" s="74">
        <v>1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247</v>
      </c>
      <c r="D35" s="74">
        <f t="shared" si="2"/>
        <v>9628</v>
      </c>
      <c r="E35" s="74">
        <f t="shared" si="3"/>
        <v>0</v>
      </c>
      <c r="F35" s="74">
        <v>0</v>
      </c>
      <c r="G35" s="74">
        <v>0</v>
      </c>
      <c r="H35" s="74">
        <f t="shared" si="4"/>
        <v>0</v>
      </c>
      <c r="I35" s="74">
        <v>0</v>
      </c>
      <c r="J35" s="74">
        <v>0</v>
      </c>
      <c r="K35" s="74">
        <f t="shared" si="5"/>
        <v>9628</v>
      </c>
      <c r="L35" s="74">
        <v>6040</v>
      </c>
      <c r="M35" s="74">
        <v>3588</v>
      </c>
      <c r="N35" s="74">
        <f t="shared" si="6"/>
        <v>9628</v>
      </c>
      <c r="O35" s="74">
        <f t="shared" si="7"/>
        <v>6040</v>
      </c>
      <c r="P35" s="74">
        <v>6040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f t="shared" si="8"/>
        <v>3588</v>
      </c>
      <c r="W35" s="74">
        <v>3588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f t="shared" si="9"/>
        <v>0</v>
      </c>
      <c r="AD35" s="74">
        <v>0</v>
      </c>
      <c r="AE35" s="74">
        <v>0</v>
      </c>
      <c r="AF35" s="74">
        <f t="shared" si="10"/>
        <v>340</v>
      </c>
      <c r="AG35" s="74">
        <v>340</v>
      </c>
      <c r="AH35" s="74">
        <v>0</v>
      </c>
      <c r="AI35" s="74">
        <v>0</v>
      </c>
      <c r="AJ35" s="74">
        <f t="shared" si="11"/>
        <v>340</v>
      </c>
      <c r="AK35" s="73">
        <v>0</v>
      </c>
      <c r="AL35" s="74">
        <v>0</v>
      </c>
      <c r="AM35" s="74">
        <v>340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2"/>
        <v>42</v>
      </c>
      <c r="AU35" s="74">
        <v>0</v>
      </c>
      <c r="AV35" s="74">
        <v>0</v>
      </c>
      <c r="AW35" s="74">
        <v>42</v>
      </c>
      <c r="AX35" s="74">
        <v>0</v>
      </c>
      <c r="AY35" s="74">
        <v>0</v>
      </c>
      <c r="AZ35" s="74">
        <f t="shared" si="13"/>
        <v>1</v>
      </c>
      <c r="BA35" s="74">
        <v>1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248</v>
      </c>
      <c r="C36" s="68" t="s">
        <v>249</v>
      </c>
      <c r="D36" s="74">
        <f t="shared" si="2"/>
        <v>1492</v>
      </c>
      <c r="E36" s="74">
        <f t="shared" si="3"/>
        <v>0</v>
      </c>
      <c r="F36" s="74">
        <v>0</v>
      </c>
      <c r="G36" s="74">
        <v>0</v>
      </c>
      <c r="H36" s="74">
        <f t="shared" si="4"/>
        <v>0</v>
      </c>
      <c r="I36" s="74">
        <v>0</v>
      </c>
      <c r="J36" s="74">
        <v>0</v>
      </c>
      <c r="K36" s="74">
        <f t="shared" si="5"/>
        <v>1492</v>
      </c>
      <c r="L36" s="74">
        <v>459</v>
      </c>
      <c r="M36" s="74">
        <v>1033</v>
      </c>
      <c r="N36" s="74">
        <f t="shared" si="6"/>
        <v>1500</v>
      </c>
      <c r="O36" s="74">
        <f t="shared" si="7"/>
        <v>459</v>
      </c>
      <c r="P36" s="74">
        <v>459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1033</v>
      </c>
      <c r="W36" s="74">
        <v>1033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8</v>
      </c>
      <c r="AD36" s="74">
        <v>8</v>
      </c>
      <c r="AE36" s="74">
        <v>0</v>
      </c>
      <c r="AF36" s="74">
        <f t="shared" si="10"/>
        <v>52</v>
      </c>
      <c r="AG36" s="74">
        <v>52</v>
      </c>
      <c r="AH36" s="74">
        <v>0</v>
      </c>
      <c r="AI36" s="74">
        <v>0</v>
      </c>
      <c r="AJ36" s="74">
        <f t="shared" si="11"/>
        <v>52</v>
      </c>
      <c r="AK36" s="73">
        <v>0</v>
      </c>
      <c r="AL36" s="74">
        <v>0</v>
      </c>
      <c r="AM36" s="74">
        <v>52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2"/>
        <v>6</v>
      </c>
      <c r="AU36" s="74">
        <v>0</v>
      </c>
      <c r="AV36" s="74">
        <v>0</v>
      </c>
      <c r="AW36" s="74">
        <v>6</v>
      </c>
      <c r="AX36" s="74">
        <v>0</v>
      </c>
      <c r="AY36" s="74">
        <v>0</v>
      </c>
      <c r="AZ36" s="74">
        <f t="shared" si="13"/>
        <v>1</v>
      </c>
      <c r="BA36" s="74">
        <v>1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250</v>
      </c>
      <c r="C37" s="68" t="s">
        <v>251</v>
      </c>
      <c r="D37" s="74">
        <f t="shared" si="2"/>
        <v>1591</v>
      </c>
      <c r="E37" s="74">
        <f t="shared" si="3"/>
        <v>0</v>
      </c>
      <c r="F37" s="74">
        <v>0</v>
      </c>
      <c r="G37" s="74">
        <v>0</v>
      </c>
      <c r="H37" s="74">
        <f t="shared" si="4"/>
        <v>0</v>
      </c>
      <c r="I37" s="74">
        <v>0</v>
      </c>
      <c r="J37" s="74">
        <v>0</v>
      </c>
      <c r="K37" s="74">
        <f t="shared" si="5"/>
        <v>1591</v>
      </c>
      <c r="L37" s="74">
        <v>1001</v>
      </c>
      <c r="M37" s="74">
        <v>590</v>
      </c>
      <c r="N37" s="74">
        <f t="shared" si="6"/>
        <v>1591</v>
      </c>
      <c r="O37" s="74">
        <f t="shared" si="7"/>
        <v>1001</v>
      </c>
      <c r="P37" s="74">
        <v>1001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f t="shared" si="8"/>
        <v>590</v>
      </c>
      <c r="W37" s="74">
        <v>590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56</v>
      </c>
      <c r="AG37" s="74">
        <v>56</v>
      </c>
      <c r="AH37" s="74">
        <v>0</v>
      </c>
      <c r="AI37" s="74">
        <v>0</v>
      </c>
      <c r="AJ37" s="74">
        <f t="shared" si="11"/>
        <v>56</v>
      </c>
      <c r="AK37" s="73">
        <v>0</v>
      </c>
      <c r="AL37" s="74">
        <v>0</v>
      </c>
      <c r="AM37" s="74">
        <v>56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7</v>
      </c>
      <c r="AU37" s="74">
        <v>0</v>
      </c>
      <c r="AV37" s="74">
        <v>0</v>
      </c>
      <c r="AW37" s="74">
        <v>7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252</v>
      </c>
      <c r="C38" s="68" t="s">
        <v>253</v>
      </c>
      <c r="D38" s="74">
        <f t="shared" si="2"/>
        <v>1433</v>
      </c>
      <c r="E38" s="74">
        <f t="shared" si="3"/>
        <v>0</v>
      </c>
      <c r="F38" s="74">
        <v>0</v>
      </c>
      <c r="G38" s="74">
        <v>0</v>
      </c>
      <c r="H38" s="74">
        <f t="shared" si="4"/>
        <v>0</v>
      </c>
      <c r="I38" s="74">
        <v>0</v>
      </c>
      <c r="J38" s="74">
        <v>0</v>
      </c>
      <c r="K38" s="74">
        <f t="shared" si="5"/>
        <v>1433</v>
      </c>
      <c r="L38" s="74">
        <v>292</v>
      </c>
      <c r="M38" s="74">
        <v>1141</v>
      </c>
      <c r="N38" s="74">
        <f t="shared" si="6"/>
        <v>1433</v>
      </c>
      <c r="O38" s="74">
        <f t="shared" si="7"/>
        <v>292</v>
      </c>
      <c r="P38" s="74">
        <v>292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1141</v>
      </c>
      <c r="W38" s="74">
        <v>1141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51</v>
      </c>
      <c r="AG38" s="74">
        <v>51</v>
      </c>
      <c r="AH38" s="74">
        <v>0</v>
      </c>
      <c r="AI38" s="74">
        <v>0</v>
      </c>
      <c r="AJ38" s="74">
        <f t="shared" si="11"/>
        <v>51</v>
      </c>
      <c r="AK38" s="73">
        <v>0</v>
      </c>
      <c r="AL38" s="74">
        <v>0</v>
      </c>
      <c r="AM38" s="74">
        <v>51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2"/>
        <v>7</v>
      </c>
      <c r="AU38" s="74">
        <v>0</v>
      </c>
      <c r="AV38" s="74">
        <v>0</v>
      </c>
      <c r="AW38" s="74">
        <v>7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254</v>
      </c>
      <c r="C39" s="68" t="s">
        <v>255</v>
      </c>
      <c r="D39" s="74">
        <f t="shared" si="2"/>
        <v>2178</v>
      </c>
      <c r="E39" s="74">
        <f t="shared" si="3"/>
        <v>0</v>
      </c>
      <c r="F39" s="74">
        <v>0</v>
      </c>
      <c r="G39" s="74">
        <v>0</v>
      </c>
      <c r="H39" s="74">
        <f t="shared" si="4"/>
        <v>0</v>
      </c>
      <c r="I39" s="74">
        <v>0</v>
      </c>
      <c r="J39" s="74">
        <v>0</v>
      </c>
      <c r="K39" s="74">
        <f t="shared" si="5"/>
        <v>2178</v>
      </c>
      <c r="L39" s="74">
        <v>1161</v>
      </c>
      <c r="M39" s="74">
        <v>1017</v>
      </c>
      <c r="N39" s="74">
        <f t="shared" si="6"/>
        <v>2178</v>
      </c>
      <c r="O39" s="74">
        <f t="shared" si="7"/>
        <v>1161</v>
      </c>
      <c r="P39" s="74">
        <v>1161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1017</v>
      </c>
      <c r="W39" s="74">
        <v>1017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77</v>
      </c>
      <c r="AG39" s="74">
        <v>77</v>
      </c>
      <c r="AH39" s="74">
        <v>0</v>
      </c>
      <c r="AI39" s="74">
        <v>0</v>
      </c>
      <c r="AJ39" s="74">
        <f t="shared" si="11"/>
        <v>77</v>
      </c>
      <c r="AK39" s="73">
        <v>0</v>
      </c>
      <c r="AL39" s="74">
        <v>0</v>
      </c>
      <c r="AM39" s="74">
        <v>77</v>
      </c>
      <c r="AN39" s="74">
        <v>0</v>
      </c>
      <c r="AO39" s="74"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2"/>
        <v>11</v>
      </c>
      <c r="AU39" s="74">
        <v>0</v>
      </c>
      <c r="AV39" s="74">
        <v>0</v>
      </c>
      <c r="AW39" s="74">
        <v>11</v>
      </c>
      <c r="AX39" s="74">
        <v>0</v>
      </c>
      <c r="AY39" s="74">
        <v>0</v>
      </c>
      <c r="AZ39" s="74">
        <f t="shared" si="13"/>
        <v>0</v>
      </c>
      <c r="BA39" s="74">
        <v>0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256</v>
      </c>
      <c r="C40" s="68" t="s">
        <v>257</v>
      </c>
      <c r="D40" s="74">
        <f aca="true" t="shared" si="14" ref="D40:D66">SUM(E40,+H40,+K40)</f>
        <v>359</v>
      </c>
      <c r="E40" s="74">
        <f aca="true" t="shared" si="15" ref="E40:E66">SUM(F40:G40)</f>
        <v>0</v>
      </c>
      <c r="F40" s="74">
        <v>0</v>
      </c>
      <c r="G40" s="74">
        <v>0</v>
      </c>
      <c r="H40" s="74">
        <f aca="true" t="shared" si="16" ref="H40:H66">SUM(I40:J40)</f>
        <v>0</v>
      </c>
      <c r="I40" s="74">
        <v>0</v>
      </c>
      <c r="J40" s="74">
        <v>0</v>
      </c>
      <c r="K40" s="74">
        <f aca="true" t="shared" si="17" ref="K40:K66">SUM(L40:M40)</f>
        <v>359</v>
      </c>
      <c r="L40" s="74">
        <v>130</v>
      </c>
      <c r="M40" s="74">
        <v>229</v>
      </c>
      <c r="N40" s="74">
        <f aca="true" t="shared" si="18" ref="N40:N66">SUM(O40,+V40,+AC40)</f>
        <v>359</v>
      </c>
      <c r="O40" s="74">
        <f aca="true" t="shared" si="19" ref="O40:O66">SUM(P40:U40)</f>
        <v>130</v>
      </c>
      <c r="P40" s="74">
        <v>130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aca="true" t="shared" si="20" ref="V40:V66">SUM(W40:AB40)</f>
        <v>229</v>
      </c>
      <c r="W40" s="74">
        <v>229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aca="true" t="shared" si="21" ref="AC40:AC66">SUM(AD40:AE40)</f>
        <v>0</v>
      </c>
      <c r="AD40" s="74">
        <v>0</v>
      </c>
      <c r="AE40" s="74">
        <v>0</v>
      </c>
      <c r="AF40" s="74">
        <f aca="true" t="shared" si="22" ref="AF40:AF66">SUM(AG40:AI40)</f>
        <v>12</v>
      </c>
      <c r="AG40" s="74">
        <v>12</v>
      </c>
      <c r="AH40" s="74">
        <v>0</v>
      </c>
      <c r="AI40" s="74">
        <v>0</v>
      </c>
      <c r="AJ40" s="74">
        <f aca="true" t="shared" si="23" ref="AJ40:AJ66">SUM(AK40:AS40)</f>
        <v>12</v>
      </c>
      <c r="AK40" s="73">
        <v>0</v>
      </c>
      <c r="AL40" s="74">
        <v>0</v>
      </c>
      <c r="AM40" s="74">
        <v>12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24" ref="AT40:AT66">SUM(AU40:AY40)</f>
        <v>1</v>
      </c>
      <c r="AU40" s="74">
        <v>0</v>
      </c>
      <c r="AV40" s="74">
        <v>0</v>
      </c>
      <c r="AW40" s="74">
        <v>1</v>
      </c>
      <c r="AX40" s="74">
        <v>0</v>
      </c>
      <c r="AY40" s="74">
        <v>0</v>
      </c>
      <c r="AZ40" s="74">
        <f aca="true" t="shared" si="25" ref="AZ40:AZ66">SUM(BA40:BC40)</f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258</v>
      </c>
      <c r="C41" s="68" t="s">
        <v>259</v>
      </c>
      <c r="D41" s="74">
        <f t="shared" si="14"/>
        <v>11698</v>
      </c>
      <c r="E41" s="74">
        <f t="shared" si="15"/>
        <v>0</v>
      </c>
      <c r="F41" s="74">
        <v>0</v>
      </c>
      <c r="G41" s="74">
        <v>0</v>
      </c>
      <c r="H41" s="74">
        <f t="shared" si="16"/>
        <v>0</v>
      </c>
      <c r="I41" s="74">
        <v>0</v>
      </c>
      <c r="J41" s="74">
        <v>0</v>
      </c>
      <c r="K41" s="74">
        <f t="shared" si="17"/>
        <v>11698</v>
      </c>
      <c r="L41" s="74">
        <v>6796</v>
      </c>
      <c r="M41" s="74">
        <v>4902</v>
      </c>
      <c r="N41" s="74">
        <f t="shared" si="18"/>
        <v>11698</v>
      </c>
      <c r="O41" s="74">
        <f t="shared" si="19"/>
        <v>6796</v>
      </c>
      <c r="P41" s="74">
        <v>6796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20"/>
        <v>4902</v>
      </c>
      <c r="W41" s="74">
        <v>4902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21"/>
        <v>0</v>
      </c>
      <c r="AD41" s="74">
        <v>0</v>
      </c>
      <c r="AE41" s="74">
        <v>0</v>
      </c>
      <c r="AF41" s="74">
        <f t="shared" si="22"/>
        <v>414</v>
      </c>
      <c r="AG41" s="74">
        <v>414</v>
      </c>
      <c r="AH41" s="74">
        <v>0</v>
      </c>
      <c r="AI41" s="74">
        <v>0</v>
      </c>
      <c r="AJ41" s="74">
        <f t="shared" si="23"/>
        <v>414</v>
      </c>
      <c r="AK41" s="73">
        <v>0</v>
      </c>
      <c r="AL41" s="74">
        <v>0</v>
      </c>
      <c r="AM41" s="74">
        <v>414</v>
      </c>
      <c r="AN41" s="74"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24"/>
        <v>51</v>
      </c>
      <c r="AU41" s="74">
        <v>0</v>
      </c>
      <c r="AV41" s="74">
        <v>0</v>
      </c>
      <c r="AW41" s="74">
        <v>51</v>
      </c>
      <c r="AX41" s="74">
        <v>0</v>
      </c>
      <c r="AY41" s="74">
        <v>0</v>
      </c>
      <c r="AZ41" s="74">
        <f t="shared" si="25"/>
        <v>1</v>
      </c>
      <c r="BA41" s="74">
        <v>1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260</v>
      </c>
      <c r="C42" s="68" t="s">
        <v>261</v>
      </c>
      <c r="D42" s="74">
        <f t="shared" si="14"/>
        <v>4364</v>
      </c>
      <c r="E42" s="74">
        <f t="shared" si="15"/>
        <v>0</v>
      </c>
      <c r="F42" s="74">
        <v>0</v>
      </c>
      <c r="G42" s="74">
        <v>0</v>
      </c>
      <c r="H42" s="74">
        <f t="shared" si="16"/>
        <v>0</v>
      </c>
      <c r="I42" s="74">
        <v>0</v>
      </c>
      <c r="J42" s="74">
        <v>0</v>
      </c>
      <c r="K42" s="74">
        <f t="shared" si="17"/>
        <v>4364</v>
      </c>
      <c r="L42" s="74">
        <v>993</v>
      </c>
      <c r="M42" s="74">
        <v>3371</v>
      </c>
      <c r="N42" s="74">
        <f t="shared" si="18"/>
        <v>4364</v>
      </c>
      <c r="O42" s="74">
        <f t="shared" si="19"/>
        <v>993</v>
      </c>
      <c r="P42" s="74">
        <v>993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20"/>
        <v>3371</v>
      </c>
      <c r="W42" s="74">
        <v>3371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21"/>
        <v>0</v>
      </c>
      <c r="AD42" s="74">
        <v>0</v>
      </c>
      <c r="AE42" s="74">
        <v>0</v>
      </c>
      <c r="AF42" s="74">
        <f t="shared" si="22"/>
        <v>29</v>
      </c>
      <c r="AG42" s="74">
        <v>29</v>
      </c>
      <c r="AH42" s="74">
        <v>0</v>
      </c>
      <c r="AI42" s="74">
        <v>0</v>
      </c>
      <c r="AJ42" s="74">
        <f t="shared" si="23"/>
        <v>29</v>
      </c>
      <c r="AK42" s="73">
        <v>0</v>
      </c>
      <c r="AL42" s="74">
        <v>0</v>
      </c>
      <c r="AM42" s="74">
        <v>29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24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25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262</v>
      </c>
      <c r="C43" s="68" t="s">
        <v>263</v>
      </c>
      <c r="D43" s="74">
        <f t="shared" si="14"/>
        <v>1435</v>
      </c>
      <c r="E43" s="74">
        <f t="shared" si="15"/>
        <v>0</v>
      </c>
      <c r="F43" s="74">
        <v>0</v>
      </c>
      <c r="G43" s="74">
        <v>0</v>
      </c>
      <c r="H43" s="74">
        <f t="shared" si="16"/>
        <v>0</v>
      </c>
      <c r="I43" s="74">
        <v>0</v>
      </c>
      <c r="J43" s="74">
        <v>0</v>
      </c>
      <c r="K43" s="74">
        <f t="shared" si="17"/>
        <v>1435</v>
      </c>
      <c r="L43" s="74">
        <v>312</v>
      </c>
      <c r="M43" s="74">
        <v>1123</v>
      </c>
      <c r="N43" s="74">
        <f t="shared" si="18"/>
        <v>1435</v>
      </c>
      <c r="O43" s="74">
        <f t="shared" si="19"/>
        <v>312</v>
      </c>
      <c r="P43" s="74">
        <v>312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20"/>
        <v>1123</v>
      </c>
      <c r="W43" s="74">
        <v>1123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21"/>
        <v>0</v>
      </c>
      <c r="AD43" s="74">
        <v>0</v>
      </c>
      <c r="AE43" s="74">
        <v>0</v>
      </c>
      <c r="AF43" s="74">
        <f t="shared" si="22"/>
        <v>9</v>
      </c>
      <c r="AG43" s="74">
        <v>9</v>
      </c>
      <c r="AH43" s="74">
        <v>0</v>
      </c>
      <c r="AI43" s="74">
        <v>0</v>
      </c>
      <c r="AJ43" s="74">
        <f t="shared" si="23"/>
        <v>9</v>
      </c>
      <c r="AK43" s="73">
        <v>0</v>
      </c>
      <c r="AL43" s="74">
        <v>0</v>
      </c>
      <c r="AM43" s="74">
        <v>9</v>
      </c>
      <c r="AN43" s="74"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2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25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264</v>
      </c>
      <c r="C44" s="68" t="s">
        <v>265</v>
      </c>
      <c r="D44" s="74">
        <f t="shared" si="14"/>
        <v>2202</v>
      </c>
      <c r="E44" s="74">
        <f t="shared" si="15"/>
        <v>0</v>
      </c>
      <c r="F44" s="74">
        <v>0</v>
      </c>
      <c r="G44" s="74">
        <v>0</v>
      </c>
      <c r="H44" s="74">
        <f t="shared" si="16"/>
        <v>0</v>
      </c>
      <c r="I44" s="74">
        <v>0</v>
      </c>
      <c r="J44" s="74">
        <v>0</v>
      </c>
      <c r="K44" s="74">
        <f t="shared" si="17"/>
        <v>2202</v>
      </c>
      <c r="L44" s="74">
        <v>289</v>
      </c>
      <c r="M44" s="74">
        <v>1913</v>
      </c>
      <c r="N44" s="74">
        <f t="shared" si="18"/>
        <v>2202</v>
      </c>
      <c r="O44" s="74">
        <f t="shared" si="19"/>
        <v>289</v>
      </c>
      <c r="P44" s="74">
        <v>289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20"/>
        <v>1913</v>
      </c>
      <c r="W44" s="74">
        <v>1913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21"/>
        <v>0</v>
      </c>
      <c r="AD44" s="74">
        <v>0</v>
      </c>
      <c r="AE44" s="74">
        <v>0</v>
      </c>
      <c r="AF44" s="74">
        <f t="shared" si="22"/>
        <v>14</v>
      </c>
      <c r="AG44" s="74">
        <v>14</v>
      </c>
      <c r="AH44" s="74">
        <v>0</v>
      </c>
      <c r="AI44" s="74">
        <v>0</v>
      </c>
      <c r="AJ44" s="74">
        <f t="shared" si="23"/>
        <v>14</v>
      </c>
      <c r="AK44" s="73">
        <v>0</v>
      </c>
      <c r="AL44" s="74">
        <v>0</v>
      </c>
      <c r="AM44" s="74">
        <v>14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2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v>0</v>
      </c>
      <c r="AZ44" s="74">
        <f t="shared" si="25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266</v>
      </c>
      <c r="C45" s="68" t="s">
        <v>267</v>
      </c>
      <c r="D45" s="74">
        <f t="shared" si="14"/>
        <v>6184</v>
      </c>
      <c r="E45" s="74">
        <f t="shared" si="15"/>
        <v>0</v>
      </c>
      <c r="F45" s="74">
        <v>0</v>
      </c>
      <c r="G45" s="74">
        <v>0</v>
      </c>
      <c r="H45" s="74">
        <f t="shared" si="16"/>
        <v>0</v>
      </c>
      <c r="I45" s="74">
        <v>0</v>
      </c>
      <c r="J45" s="74">
        <v>0</v>
      </c>
      <c r="K45" s="74">
        <f t="shared" si="17"/>
        <v>6184</v>
      </c>
      <c r="L45" s="74">
        <v>1568</v>
      </c>
      <c r="M45" s="74">
        <v>4616</v>
      </c>
      <c r="N45" s="74">
        <f t="shared" si="18"/>
        <v>6184</v>
      </c>
      <c r="O45" s="74">
        <f t="shared" si="19"/>
        <v>1568</v>
      </c>
      <c r="P45" s="74">
        <v>1568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20"/>
        <v>4616</v>
      </c>
      <c r="W45" s="74">
        <v>4616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21"/>
        <v>0</v>
      </c>
      <c r="AD45" s="74">
        <v>0</v>
      </c>
      <c r="AE45" s="74">
        <v>0</v>
      </c>
      <c r="AF45" s="74">
        <f t="shared" si="22"/>
        <v>42</v>
      </c>
      <c r="AG45" s="74">
        <v>42</v>
      </c>
      <c r="AH45" s="74">
        <v>0</v>
      </c>
      <c r="AI45" s="74">
        <v>0</v>
      </c>
      <c r="AJ45" s="74">
        <f t="shared" si="23"/>
        <v>41</v>
      </c>
      <c r="AK45" s="74">
        <v>0</v>
      </c>
      <c r="AL45" s="74">
        <v>0</v>
      </c>
      <c r="AM45" s="74">
        <v>41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24"/>
        <v>1</v>
      </c>
      <c r="AU45" s="74">
        <v>1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25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268</v>
      </c>
      <c r="C46" s="68" t="s">
        <v>269</v>
      </c>
      <c r="D46" s="74">
        <f t="shared" si="14"/>
        <v>6913</v>
      </c>
      <c r="E46" s="74">
        <f t="shared" si="15"/>
        <v>333</v>
      </c>
      <c r="F46" s="74">
        <v>2</v>
      </c>
      <c r="G46" s="74">
        <v>331</v>
      </c>
      <c r="H46" s="74">
        <f t="shared" si="16"/>
        <v>0</v>
      </c>
      <c r="I46" s="74">
        <v>0</v>
      </c>
      <c r="J46" s="74">
        <v>0</v>
      </c>
      <c r="K46" s="74">
        <f t="shared" si="17"/>
        <v>6580</v>
      </c>
      <c r="L46" s="74">
        <v>1412</v>
      </c>
      <c r="M46" s="74">
        <v>5168</v>
      </c>
      <c r="N46" s="74">
        <f t="shared" si="18"/>
        <v>6913</v>
      </c>
      <c r="O46" s="74">
        <f t="shared" si="19"/>
        <v>1414</v>
      </c>
      <c r="P46" s="74">
        <v>1414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20"/>
        <v>5499</v>
      </c>
      <c r="W46" s="74">
        <v>5499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21"/>
        <v>0</v>
      </c>
      <c r="AD46" s="74">
        <v>0</v>
      </c>
      <c r="AE46" s="74">
        <v>0</v>
      </c>
      <c r="AF46" s="74">
        <f t="shared" si="22"/>
        <v>34</v>
      </c>
      <c r="AG46" s="74">
        <v>34</v>
      </c>
      <c r="AH46" s="74">
        <v>0</v>
      </c>
      <c r="AI46" s="74">
        <v>0</v>
      </c>
      <c r="AJ46" s="74">
        <f t="shared" si="23"/>
        <v>34</v>
      </c>
      <c r="AK46" s="74">
        <v>34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24"/>
        <v>34</v>
      </c>
      <c r="AU46" s="74">
        <v>34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25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270</v>
      </c>
      <c r="C47" s="68" t="s">
        <v>271</v>
      </c>
      <c r="D47" s="74">
        <f t="shared" si="14"/>
        <v>3363</v>
      </c>
      <c r="E47" s="74">
        <f t="shared" si="15"/>
        <v>872</v>
      </c>
      <c r="F47" s="74">
        <v>704</v>
      </c>
      <c r="G47" s="74">
        <v>168</v>
      </c>
      <c r="H47" s="74">
        <f t="shared" si="16"/>
        <v>0</v>
      </c>
      <c r="I47" s="74">
        <v>0</v>
      </c>
      <c r="J47" s="74">
        <v>0</v>
      </c>
      <c r="K47" s="74">
        <f t="shared" si="17"/>
        <v>2491</v>
      </c>
      <c r="L47" s="74">
        <v>0</v>
      </c>
      <c r="M47" s="74">
        <v>2491</v>
      </c>
      <c r="N47" s="74">
        <f t="shared" si="18"/>
        <v>3363</v>
      </c>
      <c r="O47" s="74">
        <f t="shared" si="19"/>
        <v>704</v>
      </c>
      <c r="P47" s="74">
        <v>704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20"/>
        <v>2659</v>
      </c>
      <c r="W47" s="74">
        <v>2659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21"/>
        <v>0</v>
      </c>
      <c r="AD47" s="74">
        <v>0</v>
      </c>
      <c r="AE47" s="74">
        <v>0</v>
      </c>
      <c r="AF47" s="74">
        <f t="shared" si="22"/>
        <v>16</v>
      </c>
      <c r="AG47" s="74">
        <v>16</v>
      </c>
      <c r="AH47" s="74">
        <v>0</v>
      </c>
      <c r="AI47" s="74">
        <v>0</v>
      </c>
      <c r="AJ47" s="74">
        <f t="shared" si="23"/>
        <v>16</v>
      </c>
      <c r="AK47" s="74">
        <v>16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24"/>
        <v>16</v>
      </c>
      <c r="AU47" s="74">
        <v>16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25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272</v>
      </c>
      <c r="C48" s="68" t="s">
        <v>273</v>
      </c>
      <c r="D48" s="74">
        <f t="shared" si="14"/>
        <v>3261</v>
      </c>
      <c r="E48" s="74">
        <f t="shared" si="15"/>
        <v>721</v>
      </c>
      <c r="F48" s="74">
        <v>685</v>
      </c>
      <c r="G48" s="74">
        <v>36</v>
      </c>
      <c r="H48" s="74">
        <f t="shared" si="16"/>
        <v>0</v>
      </c>
      <c r="I48" s="74">
        <v>0</v>
      </c>
      <c r="J48" s="74">
        <v>0</v>
      </c>
      <c r="K48" s="74">
        <f t="shared" si="17"/>
        <v>2540</v>
      </c>
      <c r="L48" s="74">
        <v>0</v>
      </c>
      <c r="M48" s="74">
        <v>2540</v>
      </c>
      <c r="N48" s="74">
        <f t="shared" si="18"/>
        <v>3261</v>
      </c>
      <c r="O48" s="74">
        <f t="shared" si="19"/>
        <v>685</v>
      </c>
      <c r="P48" s="74">
        <v>685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20"/>
        <v>2576</v>
      </c>
      <c r="W48" s="74">
        <v>2576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21"/>
        <v>0</v>
      </c>
      <c r="AD48" s="74">
        <v>0</v>
      </c>
      <c r="AE48" s="74">
        <v>0</v>
      </c>
      <c r="AF48" s="74">
        <f t="shared" si="22"/>
        <v>16</v>
      </c>
      <c r="AG48" s="74">
        <v>16</v>
      </c>
      <c r="AH48" s="74">
        <v>0</v>
      </c>
      <c r="AI48" s="74">
        <v>0</v>
      </c>
      <c r="AJ48" s="74">
        <f t="shared" si="23"/>
        <v>16</v>
      </c>
      <c r="AK48" s="74">
        <v>16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24"/>
        <v>16</v>
      </c>
      <c r="AU48" s="74">
        <v>16</v>
      </c>
      <c r="AV48" s="74">
        <v>0</v>
      </c>
      <c r="AW48" s="74">
        <v>0</v>
      </c>
      <c r="AX48" s="74">
        <v>0</v>
      </c>
      <c r="AY48" s="74">
        <v>0</v>
      </c>
      <c r="AZ48" s="74">
        <f t="shared" si="25"/>
        <v>0</v>
      </c>
      <c r="BA48" s="74">
        <v>0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274</v>
      </c>
      <c r="C49" s="68" t="s">
        <v>275</v>
      </c>
      <c r="D49" s="74">
        <f t="shared" si="14"/>
        <v>1695</v>
      </c>
      <c r="E49" s="74">
        <f t="shared" si="15"/>
        <v>9</v>
      </c>
      <c r="F49" s="74">
        <v>0</v>
      </c>
      <c r="G49" s="74">
        <v>9</v>
      </c>
      <c r="H49" s="74">
        <f t="shared" si="16"/>
        <v>0</v>
      </c>
      <c r="I49" s="74">
        <v>0</v>
      </c>
      <c r="J49" s="74">
        <v>0</v>
      </c>
      <c r="K49" s="74">
        <f t="shared" si="17"/>
        <v>1686</v>
      </c>
      <c r="L49" s="74">
        <v>231</v>
      </c>
      <c r="M49" s="74">
        <v>1455</v>
      </c>
      <c r="N49" s="74">
        <f t="shared" si="18"/>
        <v>1695</v>
      </c>
      <c r="O49" s="74">
        <f t="shared" si="19"/>
        <v>231</v>
      </c>
      <c r="P49" s="74">
        <v>231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f t="shared" si="20"/>
        <v>1464</v>
      </c>
      <c r="W49" s="74">
        <v>1464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21"/>
        <v>0</v>
      </c>
      <c r="AD49" s="74">
        <v>0</v>
      </c>
      <c r="AE49" s="74">
        <v>0</v>
      </c>
      <c r="AF49" s="74">
        <f t="shared" si="22"/>
        <v>8</v>
      </c>
      <c r="AG49" s="74">
        <v>8</v>
      </c>
      <c r="AH49" s="74">
        <v>0</v>
      </c>
      <c r="AI49" s="74">
        <v>0</v>
      </c>
      <c r="AJ49" s="74">
        <f t="shared" si="23"/>
        <v>8</v>
      </c>
      <c r="AK49" s="74">
        <v>8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24"/>
        <v>8</v>
      </c>
      <c r="AU49" s="74">
        <v>8</v>
      </c>
      <c r="AV49" s="74">
        <v>0</v>
      </c>
      <c r="AW49" s="74">
        <v>0</v>
      </c>
      <c r="AX49" s="74">
        <v>0</v>
      </c>
      <c r="AY49" s="74">
        <v>0</v>
      </c>
      <c r="AZ49" s="74">
        <f t="shared" si="25"/>
        <v>0</v>
      </c>
      <c r="BA49" s="74">
        <v>0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276</v>
      </c>
      <c r="C50" s="68" t="s">
        <v>277</v>
      </c>
      <c r="D50" s="74">
        <f t="shared" si="14"/>
        <v>9365</v>
      </c>
      <c r="E50" s="74">
        <f t="shared" si="15"/>
        <v>2702</v>
      </c>
      <c r="F50" s="74">
        <v>2462</v>
      </c>
      <c r="G50" s="74">
        <v>240</v>
      </c>
      <c r="H50" s="74">
        <f t="shared" si="16"/>
        <v>0</v>
      </c>
      <c r="I50" s="74">
        <v>0</v>
      </c>
      <c r="J50" s="74">
        <v>0</v>
      </c>
      <c r="K50" s="74">
        <f t="shared" si="17"/>
        <v>6663</v>
      </c>
      <c r="L50" s="74">
        <v>0</v>
      </c>
      <c r="M50" s="74">
        <v>6663</v>
      </c>
      <c r="N50" s="74">
        <f t="shared" si="18"/>
        <v>9365</v>
      </c>
      <c r="O50" s="74">
        <f t="shared" si="19"/>
        <v>2462</v>
      </c>
      <c r="P50" s="74">
        <v>2385</v>
      </c>
      <c r="Q50" s="74">
        <v>0</v>
      </c>
      <c r="R50" s="74">
        <v>0</v>
      </c>
      <c r="S50" s="74">
        <v>0</v>
      </c>
      <c r="T50" s="74">
        <v>0</v>
      </c>
      <c r="U50" s="74">
        <v>77</v>
      </c>
      <c r="V50" s="74">
        <f t="shared" si="20"/>
        <v>6903</v>
      </c>
      <c r="W50" s="74">
        <v>6898</v>
      </c>
      <c r="X50" s="74">
        <v>0</v>
      </c>
      <c r="Y50" s="74">
        <v>0</v>
      </c>
      <c r="Z50" s="74">
        <v>0</v>
      </c>
      <c r="AA50" s="74">
        <v>0</v>
      </c>
      <c r="AB50" s="74">
        <v>5</v>
      </c>
      <c r="AC50" s="74">
        <f t="shared" si="21"/>
        <v>0</v>
      </c>
      <c r="AD50" s="74">
        <v>0</v>
      </c>
      <c r="AE50" s="74">
        <v>0</v>
      </c>
      <c r="AF50" s="74">
        <f t="shared" si="22"/>
        <v>49</v>
      </c>
      <c r="AG50" s="74">
        <v>49</v>
      </c>
      <c r="AH50" s="74">
        <v>0</v>
      </c>
      <c r="AI50" s="74">
        <v>0</v>
      </c>
      <c r="AJ50" s="74">
        <f t="shared" si="23"/>
        <v>49</v>
      </c>
      <c r="AK50" s="73">
        <v>0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4">
        <v>49</v>
      </c>
      <c r="AR50" s="74">
        <v>0</v>
      </c>
      <c r="AS50" s="74">
        <v>0</v>
      </c>
      <c r="AT50" s="74">
        <f t="shared" si="2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v>0</v>
      </c>
      <c r="AZ50" s="74">
        <f t="shared" si="25"/>
        <v>0</v>
      </c>
      <c r="BA50" s="74">
        <v>0</v>
      </c>
      <c r="BB50" s="74">
        <v>0</v>
      </c>
      <c r="BC50" s="74">
        <v>0</v>
      </c>
    </row>
    <row r="51" spans="1:55" s="59" customFormat="1" ht="12" customHeight="1">
      <c r="A51" s="68" t="s">
        <v>85</v>
      </c>
      <c r="B51" s="115" t="s">
        <v>278</v>
      </c>
      <c r="C51" s="68" t="s">
        <v>279</v>
      </c>
      <c r="D51" s="74">
        <f t="shared" si="14"/>
        <v>2344</v>
      </c>
      <c r="E51" s="74">
        <f t="shared" si="15"/>
        <v>489</v>
      </c>
      <c r="F51" s="74">
        <v>444</v>
      </c>
      <c r="G51" s="74">
        <v>45</v>
      </c>
      <c r="H51" s="74">
        <f t="shared" si="16"/>
        <v>0</v>
      </c>
      <c r="I51" s="74">
        <v>0</v>
      </c>
      <c r="J51" s="74">
        <v>0</v>
      </c>
      <c r="K51" s="74">
        <f t="shared" si="17"/>
        <v>1855</v>
      </c>
      <c r="L51" s="74">
        <v>0</v>
      </c>
      <c r="M51" s="74">
        <v>1855</v>
      </c>
      <c r="N51" s="74">
        <f t="shared" si="18"/>
        <v>2344</v>
      </c>
      <c r="O51" s="74">
        <f t="shared" si="19"/>
        <v>444</v>
      </c>
      <c r="P51" s="74">
        <v>444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f t="shared" si="20"/>
        <v>1900</v>
      </c>
      <c r="W51" s="74">
        <v>1900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f t="shared" si="21"/>
        <v>0</v>
      </c>
      <c r="AD51" s="74">
        <v>0</v>
      </c>
      <c r="AE51" s="74">
        <v>0</v>
      </c>
      <c r="AF51" s="74">
        <f t="shared" si="22"/>
        <v>9</v>
      </c>
      <c r="AG51" s="74">
        <v>9</v>
      </c>
      <c r="AH51" s="74">
        <v>0</v>
      </c>
      <c r="AI51" s="74">
        <v>0</v>
      </c>
      <c r="AJ51" s="74">
        <f t="shared" si="23"/>
        <v>9</v>
      </c>
      <c r="AK51" s="73">
        <v>0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4">
        <v>9</v>
      </c>
      <c r="AR51" s="74">
        <v>0</v>
      </c>
      <c r="AS51" s="74">
        <v>0</v>
      </c>
      <c r="AT51" s="74">
        <f t="shared" si="2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v>0</v>
      </c>
      <c r="AZ51" s="74">
        <f t="shared" si="25"/>
        <v>0</v>
      </c>
      <c r="BA51" s="74">
        <v>0</v>
      </c>
      <c r="BB51" s="74">
        <v>0</v>
      </c>
      <c r="BC51" s="74">
        <v>0</v>
      </c>
    </row>
    <row r="52" spans="1:55" s="59" customFormat="1" ht="12" customHeight="1">
      <c r="A52" s="68" t="s">
        <v>85</v>
      </c>
      <c r="B52" s="115" t="s">
        <v>280</v>
      </c>
      <c r="C52" s="68" t="s">
        <v>281</v>
      </c>
      <c r="D52" s="74">
        <f t="shared" si="14"/>
        <v>2707</v>
      </c>
      <c r="E52" s="74">
        <f t="shared" si="15"/>
        <v>439</v>
      </c>
      <c r="F52" s="74">
        <v>406</v>
      </c>
      <c r="G52" s="74">
        <v>33</v>
      </c>
      <c r="H52" s="74">
        <f t="shared" si="16"/>
        <v>0</v>
      </c>
      <c r="I52" s="74">
        <v>0</v>
      </c>
      <c r="J52" s="74">
        <v>0</v>
      </c>
      <c r="K52" s="74">
        <f t="shared" si="17"/>
        <v>2268</v>
      </c>
      <c r="L52" s="74">
        <v>0</v>
      </c>
      <c r="M52" s="74">
        <v>2268</v>
      </c>
      <c r="N52" s="74">
        <f t="shared" si="18"/>
        <v>2707</v>
      </c>
      <c r="O52" s="74">
        <f t="shared" si="19"/>
        <v>406</v>
      </c>
      <c r="P52" s="74">
        <v>406</v>
      </c>
      <c r="Q52" s="74">
        <v>0</v>
      </c>
      <c r="R52" s="74">
        <v>0</v>
      </c>
      <c r="S52" s="74">
        <v>0</v>
      </c>
      <c r="T52" s="74">
        <v>0</v>
      </c>
      <c r="U52" s="74">
        <v>0</v>
      </c>
      <c r="V52" s="74">
        <f t="shared" si="20"/>
        <v>2301</v>
      </c>
      <c r="W52" s="74">
        <v>2301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f t="shared" si="21"/>
        <v>0</v>
      </c>
      <c r="AD52" s="74">
        <v>0</v>
      </c>
      <c r="AE52" s="74">
        <v>0</v>
      </c>
      <c r="AF52" s="74">
        <f t="shared" si="22"/>
        <v>0</v>
      </c>
      <c r="AG52" s="74">
        <v>0</v>
      </c>
      <c r="AH52" s="74">
        <v>0</v>
      </c>
      <c r="AI52" s="74">
        <v>0</v>
      </c>
      <c r="AJ52" s="74">
        <f t="shared" si="23"/>
        <v>0</v>
      </c>
      <c r="AK52" s="73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24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v>0</v>
      </c>
      <c r="AZ52" s="74">
        <f t="shared" si="25"/>
        <v>0</v>
      </c>
      <c r="BA52" s="74">
        <v>0</v>
      </c>
      <c r="BB52" s="74">
        <v>0</v>
      </c>
      <c r="BC52" s="74">
        <v>0</v>
      </c>
    </row>
    <row r="53" spans="1:55" s="59" customFormat="1" ht="12" customHeight="1">
      <c r="A53" s="68" t="s">
        <v>85</v>
      </c>
      <c r="B53" s="115" t="s">
        <v>282</v>
      </c>
      <c r="C53" s="68" t="s">
        <v>283</v>
      </c>
      <c r="D53" s="74">
        <f t="shared" si="14"/>
        <v>2741</v>
      </c>
      <c r="E53" s="74">
        <f t="shared" si="15"/>
        <v>624</v>
      </c>
      <c r="F53" s="74">
        <v>599</v>
      </c>
      <c r="G53" s="74">
        <v>25</v>
      </c>
      <c r="H53" s="74">
        <f t="shared" si="16"/>
        <v>0</v>
      </c>
      <c r="I53" s="74">
        <v>0</v>
      </c>
      <c r="J53" s="74">
        <v>0</v>
      </c>
      <c r="K53" s="74">
        <f t="shared" si="17"/>
        <v>2117</v>
      </c>
      <c r="L53" s="74">
        <v>0</v>
      </c>
      <c r="M53" s="74">
        <v>2117</v>
      </c>
      <c r="N53" s="74">
        <f t="shared" si="18"/>
        <v>2776</v>
      </c>
      <c r="O53" s="74">
        <f t="shared" si="19"/>
        <v>619</v>
      </c>
      <c r="P53" s="74">
        <v>619</v>
      </c>
      <c r="Q53" s="74">
        <v>0</v>
      </c>
      <c r="R53" s="74">
        <v>0</v>
      </c>
      <c r="S53" s="74">
        <v>0</v>
      </c>
      <c r="T53" s="74">
        <v>0</v>
      </c>
      <c r="U53" s="74">
        <v>0</v>
      </c>
      <c r="V53" s="74">
        <f t="shared" si="20"/>
        <v>2157</v>
      </c>
      <c r="W53" s="74">
        <v>2157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f t="shared" si="21"/>
        <v>0</v>
      </c>
      <c r="AD53" s="74">
        <v>0</v>
      </c>
      <c r="AE53" s="74">
        <v>0</v>
      </c>
      <c r="AF53" s="74">
        <f t="shared" si="22"/>
        <v>1</v>
      </c>
      <c r="AG53" s="74">
        <v>1</v>
      </c>
      <c r="AH53" s="74">
        <v>0</v>
      </c>
      <c r="AI53" s="74">
        <v>0</v>
      </c>
      <c r="AJ53" s="74">
        <f t="shared" si="23"/>
        <v>1</v>
      </c>
      <c r="AK53" s="73">
        <v>0</v>
      </c>
      <c r="AL53" s="74">
        <v>0</v>
      </c>
      <c r="AM53" s="74">
        <v>0</v>
      </c>
      <c r="AN53" s="74">
        <v>0</v>
      </c>
      <c r="AO53" s="74">
        <v>0</v>
      </c>
      <c r="AP53" s="74">
        <v>0</v>
      </c>
      <c r="AQ53" s="74">
        <v>1</v>
      </c>
      <c r="AR53" s="74">
        <v>0</v>
      </c>
      <c r="AS53" s="74">
        <v>0</v>
      </c>
      <c r="AT53" s="74">
        <f t="shared" si="2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v>0</v>
      </c>
      <c r="AZ53" s="74">
        <f t="shared" si="25"/>
        <v>0</v>
      </c>
      <c r="BA53" s="74">
        <v>0</v>
      </c>
      <c r="BB53" s="74">
        <v>0</v>
      </c>
      <c r="BC53" s="74">
        <v>0</v>
      </c>
    </row>
    <row r="54" spans="1:55" s="59" customFormat="1" ht="12" customHeight="1">
      <c r="A54" s="68" t="s">
        <v>85</v>
      </c>
      <c r="B54" s="115" t="s">
        <v>284</v>
      </c>
      <c r="C54" s="68" t="s">
        <v>285</v>
      </c>
      <c r="D54" s="74">
        <f t="shared" si="14"/>
        <v>1485</v>
      </c>
      <c r="E54" s="74">
        <f t="shared" si="15"/>
        <v>0</v>
      </c>
      <c r="F54" s="74">
        <v>0</v>
      </c>
      <c r="G54" s="74">
        <v>0</v>
      </c>
      <c r="H54" s="74">
        <f t="shared" si="16"/>
        <v>0</v>
      </c>
      <c r="I54" s="74">
        <v>0</v>
      </c>
      <c r="J54" s="74">
        <v>0</v>
      </c>
      <c r="K54" s="74">
        <f t="shared" si="17"/>
        <v>1485</v>
      </c>
      <c r="L54" s="74">
        <v>491</v>
      </c>
      <c r="M54" s="74">
        <v>994</v>
      </c>
      <c r="N54" s="74">
        <f t="shared" si="18"/>
        <v>1494</v>
      </c>
      <c r="O54" s="74">
        <f t="shared" si="19"/>
        <v>491</v>
      </c>
      <c r="P54" s="74">
        <v>491</v>
      </c>
      <c r="Q54" s="74">
        <v>0</v>
      </c>
      <c r="R54" s="74">
        <v>0</v>
      </c>
      <c r="S54" s="74">
        <v>0</v>
      </c>
      <c r="T54" s="74">
        <v>0</v>
      </c>
      <c r="U54" s="74">
        <v>0</v>
      </c>
      <c r="V54" s="74">
        <f t="shared" si="20"/>
        <v>1003</v>
      </c>
      <c r="W54" s="74">
        <v>994</v>
      </c>
      <c r="X54" s="74">
        <v>0</v>
      </c>
      <c r="Y54" s="74">
        <v>0</v>
      </c>
      <c r="Z54" s="74">
        <v>0</v>
      </c>
      <c r="AA54" s="74">
        <v>9</v>
      </c>
      <c r="AB54" s="74">
        <v>0</v>
      </c>
      <c r="AC54" s="74">
        <f t="shared" si="21"/>
        <v>0</v>
      </c>
      <c r="AD54" s="74">
        <v>0</v>
      </c>
      <c r="AE54" s="74">
        <v>0</v>
      </c>
      <c r="AF54" s="74">
        <f t="shared" si="22"/>
        <v>0</v>
      </c>
      <c r="AG54" s="74">
        <v>0</v>
      </c>
      <c r="AH54" s="74">
        <v>0</v>
      </c>
      <c r="AI54" s="74">
        <v>0</v>
      </c>
      <c r="AJ54" s="74">
        <f t="shared" si="23"/>
        <v>0</v>
      </c>
      <c r="AK54" s="73">
        <v>0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2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v>0</v>
      </c>
      <c r="AZ54" s="74">
        <f t="shared" si="25"/>
        <v>0</v>
      </c>
      <c r="BA54" s="74">
        <v>0</v>
      </c>
      <c r="BB54" s="74">
        <v>0</v>
      </c>
      <c r="BC54" s="74">
        <v>0</v>
      </c>
    </row>
    <row r="55" spans="1:55" s="59" customFormat="1" ht="12" customHeight="1">
      <c r="A55" s="68" t="s">
        <v>85</v>
      </c>
      <c r="B55" s="115" t="s">
        <v>286</v>
      </c>
      <c r="C55" s="68" t="s">
        <v>287</v>
      </c>
      <c r="D55" s="74">
        <f t="shared" si="14"/>
        <v>5391</v>
      </c>
      <c r="E55" s="74">
        <f t="shared" si="15"/>
        <v>5391</v>
      </c>
      <c r="F55" s="74">
        <v>1615</v>
      </c>
      <c r="G55" s="74">
        <v>3776</v>
      </c>
      <c r="H55" s="74">
        <f t="shared" si="16"/>
        <v>0</v>
      </c>
      <c r="I55" s="74">
        <v>0</v>
      </c>
      <c r="J55" s="74">
        <v>0</v>
      </c>
      <c r="K55" s="74">
        <f t="shared" si="17"/>
        <v>0</v>
      </c>
      <c r="L55" s="74">
        <v>0</v>
      </c>
      <c r="M55" s="74">
        <v>0</v>
      </c>
      <c r="N55" s="74">
        <f t="shared" si="18"/>
        <v>5391</v>
      </c>
      <c r="O55" s="74">
        <f t="shared" si="19"/>
        <v>1615</v>
      </c>
      <c r="P55" s="74">
        <v>1615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f t="shared" si="20"/>
        <v>3776</v>
      </c>
      <c r="W55" s="74">
        <v>3776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f t="shared" si="21"/>
        <v>0</v>
      </c>
      <c r="AD55" s="74">
        <v>0</v>
      </c>
      <c r="AE55" s="74">
        <v>0</v>
      </c>
      <c r="AF55" s="74">
        <f t="shared" si="22"/>
        <v>19</v>
      </c>
      <c r="AG55" s="74">
        <v>19</v>
      </c>
      <c r="AH55" s="74">
        <v>0</v>
      </c>
      <c r="AI55" s="74">
        <v>0</v>
      </c>
      <c r="AJ55" s="74">
        <f t="shared" si="23"/>
        <v>19</v>
      </c>
      <c r="AK55" s="73">
        <v>0</v>
      </c>
      <c r="AL55" s="74">
        <v>0</v>
      </c>
      <c r="AM55" s="74">
        <v>19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24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v>0</v>
      </c>
      <c r="AZ55" s="74">
        <f t="shared" si="25"/>
        <v>0</v>
      </c>
      <c r="BA55" s="74">
        <v>0</v>
      </c>
      <c r="BB55" s="74">
        <v>0</v>
      </c>
      <c r="BC55" s="74">
        <v>0</v>
      </c>
    </row>
    <row r="56" spans="1:55" s="59" customFormat="1" ht="12" customHeight="1">
      <c r="A56" s="68" t="s">
        <v>85</v>
      </c>
      <c r="B56" s="115" t="s">
        <v>288</v>
      </c>
      <c r="C56" s="68" t="s">
        <v>289</v>
      </c>
      <c r="D56" s="74">
        <f t="shared" si="14"/>
        <v>5291</v>
      </c>
      <c r="E56" s="74">
        <f t="shared" si="15"/>
        <v>5291</v>
      </c>
      <c r="F56" s="74">
        <v>1368</v>
      </c>
      <c r="G56" s="74">
        <v>3923</v>
      </c>
      <c r="H56" s="74">
        <f t="shared" si="16"/>
        <v>0</v>
      </c>
      <c r="I56" s="74">
        <v>0</v>
      </c>
      <c r="J56" s="74">
        <v>0</v>
      </c>
      <c r="K56" s="74">
        <f t="shared" si="17"/>
        <v>0</v>
      </c>
      <c r="L56" s="74">
        <v>0</v>
      </c>
      <c r="M56" s="74">
        <v>0</v>
      </c>
      <c r="N56" s="74">
        <f t="shared" si="18"/>
        <v>5291</v>
      </c>
      <c r="O56" s="74">
        <f t="shared" si="19"/>
        <v>1368</v>
      </c>
      <c r="P56" s="74">
        <v>1368</v>
      </c>
      <c r="Q56" s="74">
        <v>0</v>
      </c>
      <c r="R56" s="74">
        <v>0</v>
      </c>
      <c r="S56" s="74">
        <v>0</v>
      </c>
      <c r="T56" s="74">
        <v>0</v>
      </c>
      <c r="U56" s="74">
        <v>0</v>
      </c>
      <c r="V56" s="74">
        <f t="shared" si="20"/>
        <v>3923</v>
      </c>
      <c r="W56" s="74">
        <v>3923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f t="shared" si="21"/>
        <v>0</v>
      </c>
      <c r="AD56" s="74">
        <v>0</v>
      </c>
      <c r="AE56" s="74">
        <v>0</v>
      </c>
      <c r="AF56" s="74">
        <f t="shared" si="22"/>
        <v>0</v>
      </c>
      <c r="AG56" s="74">
        <v>0</v>
      </c>
      <c r="AH56" s="74">
        <v>0</v>
      </c>
      <c r="AI56" s="74">
        <v>0</v>
      </c>
      <c r="AJ56" s="74">
        <f t="shared" si="23"/>
        <v>19</v>
      </c>
      <c r="AK56" s="73">
        <v>0</v>
      </c>
      <c r="AL56" s="74">
        <v>0</v>
      </c>
      <c r="AM56" s="74">
        <v>19</v>
      </c>
      <c r="AN56" s="74"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24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>
        <f t="shared" si="25"/>
        <v>0</v>
      </c>
      <c r="BA56" s="74">
        <v>0</v>
      </c>
      <c r="BB56" s="74">
        <v>0</v>
      </c>
      <c r="BC56" s="74">
        <v>0</v>
      </c>
    </row>
    <row r="57" spans="1:55" s="59" customFormat="1" ht="12" customHeight="1">
      <c r="A57" s="68" t="s">
        <v>85</v>
      </c>
      <c r="B57" s="115" t="s">
        <v>290</v>
      </c>
      <c r="C57" s="68" t="s">
        <v>291</v>
      </c>
      <c r="D57" s="74">
        <f t="shared" si="14"/>
        <v>785</v>
      </c>
      <c r="E57" s="74">
        <f t="shared" si="15"/>
        <v>10</v>
      </c>
      <c r="F57" s="74">
        <v>3</v>
      </c>
      <c r="G57" s="74">
        <v>7</v>
      </c>
      <c r="H57" s="74">
        <f t="shared" si="16"/>
        <v>0</v>
      </c>
      <c r="I57" s="74">
        <v>0</v>
      </c>
      <c r="J57" s="74">
        <v>0</v>
      </c>
      <c r="K57" s="74">
        <f t="shared" si="17"/>
        <v>775</v>
      </c>
      <c r="L57" s="74">
        <v>357</v>
      </c>
      <c r="M57" s="74">
        <v>418</v>
      </c>
      <c r="N57" s="74">
        <f t="shared" si="18"/>
        <v>786</v>
      </c>
      <c r="O57" s="74">
        <f t="shared" si="19"/>
        <v>360</v>
      </c>
      <c r="P57" s="74">
        <v>360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f t="shared" si="20"/>
        <v>425</v>
      </c>
      <c r="W57" s="74">
        <v>425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f t="shared" si="21"/>
        <v>1</v>
      </c>
      <c r="AD57" s="74">
        <v>1</v>
      </c>
      <c r="AE57" s="74">
        <v>0</v>
      </c>
      <c r="AF57" s="74">
        <f t="shared" si="22"/>
        <v>0</v>
      </c>
      <c r="AG57" s="74">
        <v>0</v>
      </c>
      <c r="AH57" s="74">
        <v>0</v>
      </c>
      <c r="AI57" s="74">
        <v>0</v>
      </c>
      <c r="AJ57" s="74">
        <f t="shared" si="23"/>
        <v>0</v>
      </c>
      <c r="AK57" s="73">
        <v>0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24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v>0</v>
      </c>
      <c r="AZ57" s="74">
        <f t="shared" si="25"/>
        <v>0</v>
      </c>
      <c r="BA57" s="74">
        <v>0</v>
      </c>
      <c r="BB57" s="74">
        <v>0</v>
      </c>
      <c r="BC57" s="74">
        <v>0</v>
      </c>
    </row>
    <row r="58" spans="1:55" s="59" customFormat="1" ht="12" customHeight="1">
      <c r="A58" s="68" t="s">
        <v>85</v>
      </c>
      <c r="B58" s="115" t="s">
        <v>292</v>
      </c>
      <c r="C58" s="68" t="s">
        <v>293</v>
      </c>
      <c r="D58" s="74">
        <f t="shared" si="14"/>
        <v>312</v>
      </c>
      <c r="E58" s="74">
        <f t="shared" si="15"/>
        <v>5</v>
      </c>
      <c r="F58" s="74">
        <v>5</v>
      </c>
      <c r="G58" s="74">
        <v>0</v>
      </c>
      <c r="H58" s="74">
        <f t="shared" si="16"/>
        <v>0</v>
      </c>
      <c r="I58" s="74">
        <v>0</v>
      </c>
      <c r="J58" s="74">
        <v>0</v>
      </c>
      <c r="K58" s="74">
        <f t="shared" si="17"/>
        <v>307</v>
      </c>
      <c r="L58" s="74">
        <v>307</v>
      </c>
      <c r="M58" s="74">
        <v>0</v>
      </c>
      <c r="N58" s="74">
        <f t="shared" si="18"/>
        <v>613</v>
      </c>
      <c r="O58" s="74">
        <f t="shared" si="19"/>
        <v>312</v>
      </c>
      <c r="P58" s="74">
        <v>312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f t="shared" si="20"/>
        <v>301</v>
      </c>
      <c r="W58" s="74">
        <v>301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f t="shared" si="21"/>
        <v>0</v>
      </c>
      <c r="AD58" s="74">
        <v>0</v>
      </c>
      <c r="AE58" s="74">
        <v>0</v>
      </c>
      <c r="AF58" s="74">
        <f t="shared" si="22"/>
        <v>0</v>
      </c>
      <c r="AG58" s="74">
        <v>0</v>
      </c>
      <c r="AH58" s="74">
        <v>0</v>
      </c>
      <c r="AI58" s="74">
        <v>0</v>
      </c>
      <c r="AJ58" s="74">
        <f t="shared" si="23"/>
        <v>0</v>
      </c>
      <c r="AK58" s="73">
        <v>0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24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v>0</v>
      </c>
      <c r="AZ58" s="74">
        <f t="shared" si="25"/>
        <v>0</v>
      </c>
      <c r="BA58" s="74">
        <v>0</v>
      </c>
      <c r="BB58" s="74">
        <v>0</v>
      </c>
      <c r="BC58" s="74">
        <v>0</v>
      </c>
    </row>
    <row r="59" spans="1:55" s="59" customFormat="1" ht="12" customHeight="1">
      <c r="A59" s="68" t="s">
        <v>85</v>
      </c>
      <c r="B59" s="115" t="s">
        <v>294</v>
      </c>
      <c r="C59" s="68" t="s">
        <v>295</v>
      </c>
      <c r="D59" s="74">
        <f t="shared" si="14"/>
        <v>9</v>
      </c>
      <c r="E59" s="74">
        <f t="shared" si="15"/>
        <v>1</v>
      </c>
      <c r="F59" s="74">
        <v>1</v>
      </c>
      <c r="G59" s="74">
        <v>0</v>
      </c>
      <c r="H59" s="74">
        <f t="shared" si="16"/>
        <v>0</v>
      </c>
      <c r="I59" s="74">
        <v>0</v>
      </c>
      <c r="J59" s="74">
        <v>0</v>
      </c>
      <c r="K59" s="74">
        <f t="shared" si="17"/>
        <v>8</v>
      </c>
      <c r="L59" s="74">
        <v>1</v>
      </c>
      <c r="M59" s="74">
        <v>7</v>
      </c>
      <c r="N59" s="74">
        <f t="shared" si="18"/>
        <v>9</v>
      </c>
      <c r="O59" s="74">
        <f t="shared" si="19"/>
        <v>2</v>
      </c>
      <c r="P59" s="74">
        <v>2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f t="shared" si="20"/>
        <v>7</v>
      </c>
      <c r="W59" s="74">
        <v>7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f t="shared" si="21"/>
        <v>0</v>
      </c>
      <c r="AD59" s="74">
        <v>0</v>
      </c>
      <c r="AE59" s="74">
        <v>0</v>
      </c>
      <c r="AF59" s="74">
        <f t="shared" si="22"/>
        <v>0</v>
      </c>
      <c r="AG59" s="74">
        <v>0</v>
      </c>
      <c r="AH59" s="74">
        <v>0</v>
      </c>
      <c r="AI59" s="74">
        <v>0</v>
      </c>
      <c r="AJ59" s="74">
        <f t="shared" si="23"/>
        <v>0</v>
      </c>
      <c r="AK59" s="73">
        <v>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24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v>0</v>
      </c>
      <c r="AZ59" s="74">
        <f t="shared" si="25"/>
        <v>0</v>
      </c>
      <c r="BA59" s="74">
        <v>0</v>
      </c>
      <c r="BB59" s="74">
        <v>0</v>
      </c>
      <c r="BC59" s="74">
        <v>0</v>
      </c>
    </row>
    <row r="60" spans="1:55" s="59" customFormat="1" ht="12" customHeight="1">
      <c r="A60" s="68" t="s">
        <v>85</v>
      </c>
      <c r="B60" s="115" t="s">
        <v>296</v>
      </c>
      <c r="C60" s="68" t="s">
        <v>297</v>
      </c>
      <c r="D60" s="74">
        <f t="shared" si="14"/>
        <v>201</v>
      </c>
      <c r="E60" s="74">
        <f t="shared" si="15"/>
        <v>134</v>
      </c>
      <c r="F60" s="74">
        <v>134</v>
      </c>
      <c r="G60" s="74">
        <v>0</v>
      </c>
      <c r="H60" s="74">
        <f t="shared" si="16"/>
        <v>0</v>
      </c>
      <c r="I60" s="74">
        <v>0</v>
      </c>
      <c r="J60" s="74">
        <v>0</v>
      </c>
      <c r="K60" s="74">
        <f t="shared" si="17"/>
        <v>67</v>
      </c>
      <c r="L60" s="74">
        <v>2</v>
      </c>
      <c r="M60" s="74">
        <v>65</v>
      </c>
      <c r="N60" s="74">
        <f t="shared" si="18"/>
        <v>230</v>
      </c>
      <c r="O60" s="74">
        <f t="shared" si="19"/>
        <v>136</v>
      </c>
      <c r="P60" s="74">
        <v>136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f t="shared" si="20"/>
        <v>65</v>
      </c>
      <c r="W60" s="74">
        <v>65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f t="shared" si="21"/>
        <v>29</v>
      </c>
      <c r="AD60" s="74">
        <v>29</v>
      </c>
      <c r="AE60" s="74">
        <v>0</v>
      </c>
      <c r="AF60" s="74">
        <f t="shared" si="22"/>
        <v>0</v>
      </c>
      <c r="AG60" s="74">
        <v>0</v>
      </c>
      <c r="AH60" s="74">
        <v>0</v>
      </c>
      <c r="AI60" s="74">
        <v>0</v>
      </c>
      <c r="AJ60" s="74">
        <f t="shared" si="23"/>
        <v>0</v>
      </c>
      <c r="AK60" s="73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24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v>0</v>
      </c>
      <c r="AZ60" s="74">
        <f t="shared" si="25"/>
        <v>0</v>
      </c>
      <c r="BA60" s="74">
        <v>0</v>
      </c>
      <c r="BB60" s="74">
        <v>0</v>
      </c>
      <c r="BC60" s="74">
        <v>0</v>
      </c>
    </row>
    <row r="61" spans="1:55" s="59" customFormat="1" ht="12" customHeight="1">
      <c r="A61" s="68" t="s">
        <v>85</v>
      </c>
      <c r="B61" s="115" t="s">
        <v>298</v>
      </c>
      <c r="C61" s="68" t="s">
        <v>299</v>
      </c>
      <c r="D61" s="74">
        <f t="shared" si="14"/>
        <v>0</v>
      </c>
      <c r="E61" s="74">
        <f t="shared" si="15"/>
        <v>0</v>
      </c>
      <c r="F61" s="74">
        <v>0</v>
      </c>
      <c r="G61" s="74">
        <v>0</v>
      </c>
      <c r="H61" s="74">
        <f t="shared" si="16"/>
        <v>0</v>
      </c>
      <c r="I61" s="74">
        <v>0</v>
      </c>
      <c r="J61" s="74">
        <v>0</v>
      </c>
      <c r="K61" s="74">
        <f t="shared" si="17"/>
        <v>0</v>
      </c>
      <c r="L61" s="74">
        <v>0</v>
      </c>
      <c r="M61" s="74">
        <v>0</v>
      </c>
      <c r="N61" s="74">
        <f t="shared" si="18"/>
        <v>0</v>
      </c>
      <c r="O61" s="74">
        <f t="shared" si="19"/>
        <v>0</v>
      </c>
      <c r="P61" s="74">
        <v>0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f t="shared" si="20"/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f t="shared" si="21"/>
        <v>0</v>
      </c>
      <c r="AD61" s="74">
        <v>0</v>
      </c>
      <c r="AE61" s="74">
        <v>0</v>
      </c>
      <c r="AF61" s="74">
        <f t="shared" si="22"/>
        <v>0</v>
      </c>
      <c r="AG61" s="74">
        <v>0</v>
      </c>
      <c r="AH61" s="74">
        <v>0</v>
      </c>
      <c r="AI61" s="74">
        <v>0</v>
      </c>
      <c r="AJ61" s="74">
        <f t="shared" si="23"/>
        <v>0</v>
      </c>
      <c r="AK61" s="73">
        <v>0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24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v>0</v>
      </c>
      <c r="AZ61" s="74">
        <f t="shared" si="25"/>
        <v>0</v>
      </c>
      <c r="BA61" s="74">
        <v>0</v>
      </c>
      <c r="BB61" s="74">
        <v>0</v>
      </c>
      <c r="BC61" s="74">
        <v>0</v>
      </c>
    </row>
    <row r="62" spans="1:55" s="59" customFormat="1" ht="12" customHeight="1">
      <c r="A62" s="68" t="s">
        <v>85</v>
      </c>
      <c r="B62" s="115" t="s">
        <v>300</v>
      </c>
      <c r="C62" s="68" t="s">
        <v>301</v>
      </c>
      <c r="D62" s="74">
        <f t="shared" si="14"/>
        <v>0</v>
      </c>
      <c r="E62" s="74">
        <f t="shared" si="15"/>
        <v>0</v>
      </c>
      <c r="F62" s="74">
        <v>0</v>
      </c>
      <c r="G62" s="74">
        <v>0</v>
      </c>
      <c r="H62" s="74">
        <f t="shared" si="16"/>
        <v>0</v>
      </c>
      <c r="I62" s="74">
        <v>0</v>
      </c>
      <c r="J62" s="74">
        <v>0</v>
      </c>
      <c r="K62" s="74">
        <f t="shared" si="17"/>
        <v>0</v>
      </c>
      <c r="L62" s="74">
        <v>0</v>
      </c>
      <c r="M62" s="74">
        <v>0</v>
      </c>
      <c r="N62" s="74">
        <f t="shared" si="18"/>
        <v>0</v>
      </c>
      <c r="O62" s="74">
        <f t="shared" si="19"/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f t="shared" si="20"/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f t="shared" si="21"/>
        <v>0</v>
      </c>
      <c r="AD62" s="74">
        <v>0</v>
      </c>
      <c r="AE62" s="74">
        <v>0</v>
      </c>
      <c r="AF62" s="74">
        <f t="shared" si="22"/>
        <v>0</v>
      </c>
      <c r="AG62" s="74">
        <v>0</v>
      </c>
      <c r="AH62" s="74">
        <v>0</v>
      </c>
      <c r="AI62" s="74">
        <v>0</v>
      </c>
      <c r="AJ62" s="74">
        <f t="shared" si="23"/>
        <v>0</v>
      </c>
      <c r="AK62" s="74">
        <v>0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24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v>0</v>
      </c>
      <c r="AZ62" s="74">
        <f t="shared" si="25"/>
        <v>0</v>
      </c>
      <c r="BA62" s="74">
        <v>0</v>
      </c>
      <c r="BB62" s="74">
        <v>0</v>
      </c>
      <c r="BC62" s="74">
        <v>0</v>
      </c>
    </row>
    <row r="63" spans="1:55" s="59" customFormat="1" ht="12" customHeight="1">
      <c r="A63" s="68" t="s">
        <v>85</v>
      </c>
      <c r="B63" s="115" t="s">
        <v>302</v>
      </c>
      <c r="C63" s="68" t="s">
        <v>303</v>
      </c>
      <c r="D63" s="74">
        <f t="shared" si="14"/>
        <v>0</v>
      </c>
      <c r="E63" s="74">
        <f t="shared" si="15"/>
        <v>0</v>
      </c>
      <c r="F63" s="74">
        <v>0</v>
      </c>
      <c r="G63" s="74">
        <v>0</v>
      </c>
      <c r="H63" s="74">
        <f t="shared" si="16"/>
        <v>0</v>
      </c>
      <c r="I63" s="74">
        <v>0</v>
      </c>
      <c r="J63" s="74">
        <v>0</v>
      </c>
      <c r="K63" s="74">
        <f t="shared" si="17"/>
        <v>0</v>
      </c>
      <c r="L63" s="74">
        <v>0</v>
      </c>
      <c r="M63" s="74">
        <v>0</v>
      </c>
      <c r="N63" s="74">
        <f t="shared" si="18"/>
        <v>11</v>
      </c>
      <c r="O63" s="74">
        <f t="shared" si="19"/>
        <v>11</v>
      </c>
      <c r="P63" s="74">
        <v>11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f t="shared" si="20"/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f t="shared" si="21"/>
        <v>0</v>
      </c>
      <c r="AD63" s="74">
        <v>0</v>
      </c>
      <c r="AE63" s="74">
        <v>0</v>
      </c>
      <c r="AF63" s="74">
        <f t="shared" si="22"/>
        <v>0</v>
      </c>
      <c r="AG63" s="74">
        <v>0</v>
      </c>
      <c r="AH63" s="74">
        <v>0</v>
      </c>
      <c r="AI63" s="74">
        <v>0</v>
      </c>
      <c r="AJ63" s="74">
        <f t="shared" si="23"/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24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v>0</v>
      </c>
      <c r="AZ63" s="74">
        <f t="shared" si="25"/>
        <v>0</v>
      </c>
      <c r="BA63" s="74">
        <v>0</v>
      </c>
      <c r="BB63" s="74">
        <v>0</v>
      </c>
      <c r="BC63" s="74">
        <v>0</v>
      </c>
    </row>
    <row r="64" spans="1:55" s="59" customFormat="1" ht="12" customHeight="1">
      <c r="A64" s="68" t="s">
        <v>85</v>
      </c>
      <c r="B64" s="115" t="s">
        <v>304</v>
      </c>
      <c r="C64" s="68" t="s">
        <v>305</v>
      </c>
      <c r="D64" s="74">
        <f t="shared" si="14"/>
        <v>5</v>
      </c>
      <c r="E64" s="74">
        <f t="shared" si="15"/>
        <v>5</v>
      </c>
      <c r="F64" s="74">
        <v>5</v>
      </c>
      <c r="G64" s="74">
        <v>0</v>
      </c>
      <c r="H64" s="74">
        <f t="shared" si="16"/>
        <v>0</v>
      </c>
      <c r="I64" s="74">
        <v>0</v>
      </c>
      <c r="J64" s="74">
        <v>0</v>
      </c>
      <c r="K64" s="74">
        <f t="shared" si="17"/>
        <v>0</v>
      </c>
      <c r="L64" s="74">
        <v>0</v>
      </c>
      <c r="M64" s="74">
        <v>0</v>
      </c>
      <c r="N64" s="74">
        <f t="shared" si="18"/>
        <v>5</v>
      </c>
      <c r="O64" s="74">
        <f t="shared" si="19"/>
        <v>5</v>
      </c>
      <c r="P64" s="74">
        <v>5</v>
      </c>
      <c r="Q64" s="74">
        <v>0</v>
      </c>
      <c r="R64" s="74">
        <v>0</v>
      </c>
      <c r="S64" s="74">
        <v>0</v>
      </c>
      <c r="T64" s="74">
        <v>0</v>
      </c>
      <c r="U64" s="74">
        <v>0</v>
      </c>
      <c r="V64" s="74">
        <f t="shared" si="20"/>
        <v>0</v>
      </c>
      <c r="W64" s="74">
        <v>0</v>
      </c>
      <c r="X64" s="74">
        <v>0</v>
      </c>
      <c r="Y64" s="74">
        <v>0</v>
      </c>
      <c r="Z64" s="74">
        <v>0</v>
      </c>
      <c r="AA64" s="74">
        <v>0</v>
      </c>
      <c r="AB64" s="74">
        <v>0</v>
      </c>
      <c r="AC64" s="74">
        <f t="shared" si="21"/>
        <v>0</v>
      </c>
      <c r="AD64" s="74">
        <v>0</v>
      </c>
      <c r="AE64" s="74">
        <v>0</v>
      </c>
      <c r="AF64" s="74">
        <f t="shared" si="22"/>
        <v>0</v>
      </c>
      <c r="AG64" s="74">
        <v>0</v>
      </c>
      <c r="AH64" s="74">
        <v>0</v>
      </c>
      <c r="AI64" s="74">
        <v>0</v>
      </c>
      <c r="AJ64" s="74">
        <f t="shared" si="23"/>
        <v>0</v>
      </c>
      <c r="AK64" s="74">
        <v>0</v>
      </c>
      <c r="AL64" s="74">
        <v>0</v>
      </c>
      <c r="AM64" s="74">
        <v>0</v>
      </c>
      <c r="AN64" s="74"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24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v>0</v>
      </c>
      <c r="AZ64" s="74">
        <f t="shared" si="25"/>
        <v>0</v>
      </c>
      <c r="BA64" s="74">
        <v>0</v>
      </c>
      <c r="BB64" s="74">
        <v>0</v>
      </c>
      <c r="BC64" s="74">
        <v>0</v>
      </c>
    </row>
    <row r="65" spans="1:55" s="59" customFormat="1" ht="12" customHeight="1">
      <c r="A65" s="68" t="s">
        <v>85</v>
      </c>
      <c r="B65" s="115" t="s">
        <v>306</v>
      </c>
      <c r="C65" s="68" t="s">
        <v>307</v>
      </c>
      <c r="D65" s="74">
        <f t="shared" si="14"/>
        <v>2782</v>
      </c>
      <c r="E65" s="74">
        <f t="shared" si="15"/>
        <v>0</v>
      </c>
      <c r="F65" s="74">
        <v>0</v>
      </c>
      <c r="G65" s="74">
        <v>0</v>
      </c>
      <c r="H65" s="74">
        <f t="shared" si="16"/>
        <v>0</v>
      </c>
      <c r="I65" s="74">
        <v>0</v>
      </c>
      <c r="J65" s="74">
        <v>0</v>
      </c>
      <c r="K65" s="74">
        <f t="shared" si="17"/>
        <v>2782</v>
      </c>
      <c r="L65" s="74">
        <v>1096</v>
      </c>
      <c r="M65" s="74">
        <v>1686</v>
      </c>
      <c r="N65" s="74">
        <f t="shared" si="18"/>
        <v>2782</v>
      </c>
      <c r="O65" s="74">
        <f t="shared" si="19"/>
        <v>1096</v>
      </c>
      <c r="P65" s="74">
        <v>1096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f t="shared" si="20"/>
        <v>1686</v>
      </c>
      <c r="W65" s="74">
        <v>1686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f t="shared" si="21"/>
        <v>0</v>
      </c>
      <c r="AD65" s="74">
        <v>0</v>
      </c>
      <c r="AE65" s="74">
        <v>0</v>
      </c>
      <c r="AF65" s="74">
        <f t="shared" si="22"/>
        <v>0</v>
      </c>
      <c r="AG65" s="74">
        <v>0</v>
      </c>
      <c r="AH65" s="74">
        <v>0</v>
      </c>
      <c r="AI65" s="74">
        <v>0</v>
      </c>
      <c r="AJ65" s="74">
        <f t="shared" si="23"/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24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f t="shared" si="25"/>
        <v>15</v>
      </c>
      <c r="BA65" s="74">
        <v>15</v>
      </c>
      <c r="BB65" s="74">
        <v>0</v>
      </c>
      <c r="BC65" s="74">
        <v>0</v>
      </c>
    </row>
    <row r="66" spans="1:55" s="59" customFormat="1" ht="12" customHeight="1">
      <c r="A66" s="68" t="s">
        <v>85</v>
      </c>
      <c r="B66" s="115" t="s">
        <v>308</v>
      </c>
      <c r="C66" s="68" t="s">
        <v>309</v>
      </c>
      <c r="D66" s="74">
        <f t="shared" si="14"/>
        <v>773</v>
      </c>
      <c r="E66" s="74">
        <f t="shared" si="15"/>
        <v>0</v>
      </c>
      <c r="F66" s="74">
        <v>0</v>
      </c>
      <c r="G66" s="74">
        <v>0</v>
      </c>
      <c r="H66" s="74">
        <f t="shared" si="16"/>
        <v>0</v>
      </c>
      <c r="I66" s="74">
        <v>0</v>
      </c>
      <c r="J66" s="74">
        <v>0</v>
      </c>
      <c r="K66" s="74">
        <f t="shared" si="17"/>
        <v>773</v>
      </c>
      <c r="L66" s="74">
        <v>329</v>
      </c>
      <c r="M66" s="74">
        <v>444</v>
      </c>
      <c r="N66" s="74">
        <f t="shared" si="18"/>
        <v>773</v>
      </c>
      <c r="O66" s="74">
        <f t="shared" si="19"/>
        <v>329</v>
      </c>
      <c r="P66" s="74">
        <v>329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f t="shared" si="20"/>
        <v>444</v>
      </c>
      <c r="W66" s="74">
        <v>444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f t="shared" si="21"/>
        <v>0</v>
      </c>
      <c r="AD66" s="74">
        <v>0</v>
      </c>
      <c r="AE66" s="74">
        <v>0</v>
      </c>
      <c r="AF66" s="74">
        <f t="shared" si="22"/>
        <v>4</v>
      </c>
      <c r="AG66" s="74">
        <v>4</v>
      </c>
      <c r="AH66" s="74">
        <v>0</v>
      </c>
      <c r="AI66" s="74">
        <v>0</v>
      </c>
      <c r="AJ66" s="74">
        <f t="shared" si="23"/>
        <v>4</v>
      </c>
      <c r="AK66" s="74">
        <v>0</v>
      </c>
      <c r="AL66" s="74">
        <v>0</v>
      </c>
      <c r="AM66" s="74">
        <v>0</v>
      </c>
      <c r="AN66" s="74">
        <v>0</v>
      </c>
      <c r="AO66" s="74">
        <v>0</v>
      </c>
      <c r="AP66" s="74">
        <v>0</v>
      </c>
      <c r="AQ66" s="74">
        <v>4</v>
      </c>
      <c r="AR66" s="74">
        <v>0</v>
      </c>
      <c r="AS66" s="74">
        <v>0</v>
      </c>
      <c r="AT66" s="74">
        <f t="shared" si="24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v>0</v>
      </c>
      <c r="AZ66" s="74">
        <f t="shared" si="25"/>
        <v>0</v>
      </c>
      <c r="BA66" s="74">
        <v>0</v>
      </c>
      <c r="BB66" s="74">
        <v>0</v>
      </c>
      <c r="BC66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310</v>
      </c>
      <c r="C2" s="126" t="s">
        <v>86</v>
      </c>
      <c r="D2" s="123" t="s">
        <v>311</v>
      </c>
      <c r="E2" s="3"/>
      <c r="F2" s="3"/>
      <c r="G2" s="3"/>
      <c r="H2" s="3"/>
      <c r="I2" s="3"/>
      <c r="J2" s="3"/>
      <c r="K2" s="3"/>
      <c r="L2" s="3" t="str">
        <f>LEFT(C2,2)</f>
        <v>07</v>
      </c>
      <c r="M2" s="3" t="str">
        <f>IF(L2&lt;&gt;"",VLOOKUP(L2,$AI$6:$AJ$52,2,FALSE),"-")</f>
        <v>福島県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66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312</v>
      </c>
      <c r="G6" s="160"/>
      <c r="H6" s="38" t="s">
        <v>313</v>
      </c>
      <c r="I6" s="38" t="s">
        <v>314</v>
      </c>
      <c r="J6" s="38" t="s">
        <v>315</v>
      </c>
      <c r="K6" s="5" t="s">
        <v>316</v>
      </c>
      <c r="L6" s="15" t="s">
        <v>317</v>
      </c>
      <c r="M6" s="39" t="s">
        <v>318</v>
      </c>
      <c r="AF6" s="11">
        <f>+'水洗化人口等'!B6</f>
        <v>0</v>
      </c>
      <c r="AG6" s="11">
        <v>6</v>
      </c>
      <c r="AI6" s="42" t="s">
        <v>319</v>
      </c>
      <c r="AJ6" s="3" t="s">
        <v>53</v>
      </c>
    </row>
    <row r="7" spans="2:36" ht="16.5" customHeight="1">
      <c r="B7" s="168" t="s">
        <v>320</v>
      </c>
      <c r="C7" s="6" t="s">
        <v>321</v>
      </c>
      <c r="D7" s="16">
        <f>AD7</f>
        <v>261861</v>
      </c>
      <c r="F7" s="163" t="s">
        <v>322</v>
      </c>
      <c r="G7" s="7" t="s">
        <v>223</v>
      </c>
      <c r="H7" s="17">
        <f aca="true" t="shared" si="0" ref="H7:H12">AD14</f>
        <v>157408</v>
      </c>
      <c r="I7" s="17">
        <f aca="true" t="shared" si="1" ref="I7:I12">AD24</f>
        <v>351503</v>
      </c>
      <c r="J7" s="17">
        <f aca="true" t="shared" si="2" ref="J7:J12">SUM(H7:I7)</f>
        <v>508911</v>
      </c>
      <c r="K7" s="18">
        <f aca="true" t="shared" si="3" ref="K7:K12">IF(J$13&gt;0,J7/J$13,0)</f>
        <v>0.8709576390695382</v>
      </c>
      <c r="L7" s="19">
        <f>AD34</f>
        <v>9965</v>
      </c>
      <c r="M7" s="20">
        <f>AD37</f>
        <v>34</v>
      </c>
      <c r="AA7" s="4" t="s">
        <v>321</v>
      </c>
      <c r="AB7" s="45" t="s">
        <v>323</v>
      </c>
      <c r="AC7" s="45" t="s">
        <v>324</v>
      </c>
      <c r="AD7" s="11">
        <f aca="true" ca="1" t="shared" si="4" ref="AD7:AD53">IF(AD$2=0,INDIRECT(AB7&amp;"!"&amp;AC7&amp;$AG$2),0)</f>
        <v>261861</v>
      </c>
      <c r="AF7" s="42" t="str">
        <f>+'水洗化人口等'!B7</f>
        <v>07000</v>
      </c>
      <c r="AG7" s="11">
        <v>7</v>
      </c>
      <c r="AI7" s="42" t="s">
        <v>325</v>
      </c>
      <c r="AJ7" s="3" t="s">
        <v>52</v>
      </c>
    </row>
    <row r="8" spans="2:36" ht="16.5" customHeight="1">
      <c r="B8" s="169"/>
      <c r="C8" s="7" t="s">
        <v>69</v>
      </c>
      <c r="D8" s="21">
        <f>AD8</f>
        <v>882</v>
      </c>
      <c r="F8" s="164"/>
      <c r="G8" s="7" t="s">
        <v>225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323</v>
      </c>
      <c r="AC8" s="45" t="s">
        <v>326</v>
      </c>
      <c r="AD8" s="11">
        <f ca="1" t="shared" si="4"/>
        <v>882</v>
      </c>
      <c r="AF8" s="42" t="str">
        <f>+'水洗化人口等'!B8</f>
        <v>07201</v>
      </c>
      <c r="AG8" s="11">
        <v>8</v>
      </c>
      <c r="AI8" s="42" t="s">
        <v>327</v>
      </c>
      <c r="AJ8" s="3" t="s">
        <v>51</v>
      </c>
    </row>
    <row r="9" spans="2:36" ht="16.5" customHeight="1">
      <c r="B9" s="170"/>
      <c r="C9" s="8" t="s">
        <v>328</v>
      </c>
      <c r="D9" s="22">
        <f>SUM(D7:D8)</f>
        <v>262743</v>
      </c>
      <c r="F9" s="16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329</v>
      </c>
      <c r="AB9" s="45" t="s">
        <v>323</v>
      </c>
      <c r="AC9" s="45" t="s">
        <v>330</v>
      </c>
      <c r="AD9" s="11">
        <f ca="1" t="shared" si="4"/>
        <v>863659</v>
      </c>
      <c r="AF9" s="42" t="str">
        <f>+'水洗化人口等'!B9</f>
        <v>07202</v>
      </c>
      <c r="AG9" s="11">
        <v>9</v>
      </c>
      <c r="AI9" s="42" t="s">
        <v>331</v>
      </c>
      <c r="AJ9" s="3" t="s">
        <v>50</v>
      </c>
    </row>
    <row r="10" spans="2:36" ht="16.5" customHeight="1">
      <c r="B10" s="171" t="s">
        <v>332</v>
      </c>
      <c r="C10" s="124" t="s">
        <v>329</v>
      </c>
      <c r="D10" s="21">
        <f>AD9</f>
        <v>863659</v>
      </c>
      <c r="F10" s="164"/>
      <c r="G10" s="7" t="s">
        <v>239</v>
      </c>
      <c r="H10" s="17">
        <f t="shared" si="0"/>
        <v>18031</v>
      </c>
      <c r="I10" s="17">
        <f t="shared" si="1"/>
        <v>57279</v>
      </c>
      <c r="J10" s="17">
        <f t="shared" si="2"/>
        <v>75310</v>
      </c>
      <c r="K10" s="18">
        <f t="shared" si="3"/>
        <v>0.12888662221552868</v>
      </c>
      <c r="L10" s="23" t="s">
        <v>333</v>
      </c>
      <c r="M10" s="24" t="s">
        <v>333</v>
      </c>
      <c r="AA10" s="4" t="s">
        <v>334</v>
      </c>
      <c r="AB10" s="45" t="s">
        <v>323</v>
      </c>
      <c r="AC10" s="45" t="s">
        <v>335</v>
      </c>
      <c r="AD10" s="11">
        <f ca="1" t="shared" si="4"/>
        <v>2631</v>
      </c>
      <c r="AF10" s="42" t="str">
        <f>+'水洗化人口等'!B10</f>
        <v>07203</v>
      </c>
      <c r="AG10" s="11">
        <v>10</v>
      </c>
      <c r="AI10" s="42" t="s">
        <v>336</v>
      </c>
      <c r="AJ10" s="3" t="s">
        <v>49</v>
      </c>
    </row>
    <row r="11" spans="2:36" ht="16.5" customHeight="1">
      <c r="B11" s="172"/>
      <c r="C11" s="7" t="s">
        <v>334</v>
      </c>
      <c r="D11" s="21">
        <f>AD10</f>
        <v>2631</v>
      </c>
      <c r="F11" s="164"/>
      <c r="G11" s="7" t="s">
        <v>241</v>
      </c>
      <c r="H11" s="17">
        <f t="shared" si="0"/>
        <v>0</v>
      </c>
      <c r="I11" s="17">
        <f t="shared" si="1"/>
        <v>9</v>
      </c>
      <c r="J11" s="17">
        <f t="shared" si="2"/>
        <v>9</v>
      </c>
      <c r="K11" s="18">
        <f t="shared" si="3"/>
        <v>1.5402730048330344E-05</v>
      </c>
      <c r="L11" s="23" t="s">
        <v>333</v>
      </c>
      <c r="M11" s="24" t="s">
        <v>333</v>
      </c>
      <c r="AA11" s="4" t="s">
        <v>337</v>
      </c>
      <c r="AB11" s="45" t="s">
        <v>323</v>
      </c>
      <c r="AC11" s="45" t="s">
        <v>338</v>
      </c>
      <c r="AD11" s="11">
        <f ca="1" t="shared" si="4"/>
        <v>872169</v>
      </c>
      <c r="AF11" s="42" t="str">
        <f>+'水洗化人口等'!B11</f>
        <v>07204</v>
      </c>
      <c r="AG11" s="11">
        <v>11</v>
      </c>
      <c r="AI11" s="42" t="s">
        <v>339</v>
      </c>
      <c r="AJ11" s="3" t="s">
        <v>48</v>
      </c>
    </row>
    <row r="12" spans="2:36" ht="16.5" customHeight="1">
      <c r="B12" s="172"/>
      <c r="C12" s="7" t="s">
        <v>337</v>
      </c>
      <c r="D12" s="21">
        <f>AD11</f>
        <v>872169</v>
      </c>
      <c r="F12" s="164"/>
      <c r="G12" s="7" t="s">
        <v>243</v>
      </c>
      <c r="H12" s="17">
        <f t="shared" si="0"/>
        <v>77</v>
      </c>
      <c r="I12" s="17">
        <f t="shared" si="1"/>
        <v>5</v>
      </c>
      <c r="J12" s="17">
        <f t="shared" si="2"/>
        <v>82</v>
      </c>
      <c r="K12" s="18">
        <f t="shared" si="3"/>
        <v>0.00014033598488478758</v>
      </c>
      <c r="L12" s="23" t="s">
        <v>333</v>
      </c>
      <c r="M12" s="24" t="s">
        <v>333</v>
      </c>
      <c r="AA12" s="4" t="s">
        <v>340</v>
      </c>
      <c r="AB12" s="45" t="s">
        <v>323</v>
      </c>
      <c r="AC12" s="45" t="s">
        <v>341</v>
      </c>
      <c r="AD12" s="11">
        <f ca="1" t="shared" si="4"/>
        <v>450388</v>
      </c>
      <c r="AF12" s="42" t="str">
        <f>+'水洗化人口等'!B12</f>
        <v>07205</v>
      </c>
      <c r="AG12" s="11">
        <v>12</v>
      </c>
      <c r="AI12" s="42" t="s">
        <v>342</v>
      </c>
      <c r="AJ12" s="3" t="s">
        <v>47</v>
      </c>
    </row>
    <row r="13" spans="2:36" ht="16.5" customHeight="1">
      <c r="B13" s="173"/>
      <c r="C13" s="8" t="s">
        <v>328</v>
      </c>
      <c r="D13" s="22">
        <f>SUM(D10:D12)</f>
        <v>1738459</v>
      </c>
      <c r="F13" s="165"/>
      <c r="G13" s="7" t="s">
        <v>328</v>
      </c>
      <c r="H13" s="17">
        <f>SUM(H7:H12)</f>
        <v>175516</v>
      </c>
      <c r="I13" s="17">
        <f>SUM(I7:I12)</f>
        <v>408796</v>
      </c>
      <c r="J13" s="17">
        <f>SUM(J7:J12)</f>
        <v>584312</v>
      </c>
      <c r="K13" s="18">
        <v>1</v>
      </c>
      <c r="L13" s="23" t="s">
        <v>333</v>
      </c>
      <c r="M13" s="24" t="s">
        <v>333</v>
      </c>
      <c r="AA13" s="4" t="s">
        <v>60</v>
      </c>
      <c r="AB13" s="45" t="s">
        <v>323</v>
      </c>
      <c r="AC13" s="45" t="s">
        <v>343</v>
      </c>
      <c r="AD13" s="11">
        <f ca="1" t="shared" si="4"/>
        <v>9477</v>
      </c>
      <c r="AF13" s="42" t="str">
        <f>+'水洗化人口等'!B13</f>
        <v>07207</v>
      </c>
      <c r="AG13" s="11">
        <v>13</v>
      </c>
      <c r="AI13" s="42" t="s">
        <v>344</v>
      </c>
      <c r="AJ13" s="3" t="s">
        <v>46</v>
      </c>
    </row>
    <row r="14" spans="2:36" ht="16.5" customHeight="1" thickBot="1">
      <c r="B14" s="161" t="s">
        <v>345</v>
      </c>
      <c r="C14" s="162"/>
      <c r="D14" s="25">
        <f>SUM(D9,D13)</f>
        <v>2001202</v>
      </c>
      <c r="F14" s="166" t="s">
        <v>346</v>
      </c>
      <c r="G14" s="167"/>
      <c r="H14" s="17">
        <f>AD20</f>
        <v>25837</v>
      </c>
      <c r="I14" s="17">
        <f>AD30</f>
        <v>14</v>
      </c>
      <c r="J14" s="17">
        <f>SUM(H14:I14)</f>
        <v>25851</v>
      </c>
      <c r="K14" s="26" t="s">
        <v>333</v>
      </c>
      <c r="L14" s="23" t="s">
        <v>333</v>
      </c>
      <c r="M14" s="24" t="s">
        <v>333</v>
      </c>
      <c r="AA14" s="4" t="s">
        <v>223</v>
      </c>
      <c r="AB14" s="45" t="s">
        <v>347</v>
      </c>
      <c r="AC14" s="45" t="s">
        <v>341</v>
      </c>
      <c r="AD14" s="11">
        <f ca="1" t="shared" si="4"/>
        <v>157408</v>
      </c>
      <c r="AF14" s="42" t="str">
        <f>+'水洗化人口等'!B14</f>
        <v>07208</v>
      </c>
      <c r="AG14" s="11">
        <v>14</v>
      </c>
      <c r="AI14" s="42" t="s">
        <v>348</v>
      </c>
      <c r="AJ14" s="3" t="s">
        <v>45</v>
      </c>
    </row>
    <row r="15" spans="2:36" ht="16.5" customHeight="1" thickBot="1">
      <c r="B15" s="161" t="s">
        <v>60</v>
      </c>
      <c r="C15" s="162"/>
      <c r="D15" s="25">
        <f>AD13</f>
        <v>9477</v>
      </c>
      <c r="F15" s="161" t="s">
        <v>54</v>
      </c>
      <c r="G15" s="162"/>
      <c r="H15" s="27">
        <f>SUM(H13:H14)</f>
        <v>201353</v>
      </c>
      <c r="I15" s="27">
        <f>SUM(I13:I14)</f>
        <v>408810</v>
      </c>
      <c r="J15" s="27">
        <f>SUM(J13:J14)</f>
        <v>610163</v>
      </c>
      <c r="K15" s="28" t="s">
        <v>333</v>
      </c>
      <c r="L15" s="29">
        <f>SUM(L7:L9)</f>
        <v>9965</v>
      </c>
      <c r="M15" s="30">
        <f>SUM(M7:M9)</f>
        <v>34</v>
      </c>
      <c r="AA15" s="4" t="s">
        <v>225</v>
      </c>
      <c r="AB15" s="45" t="s">
        <v>347</v>
      </c>
      <c r="AC15" s="45" t="s">
        <v>349</v>
      </c>
      <c r="AD15" s="11">
        <f ca="1" t="shared" si="4"/>
        <v>0</v>
      </c>
      <c r="AF15" s="42" t="str">
        <f>+'水洗化人口等'!B15</f>
        <v>07209</v>
      </c>
      <c r="AG15" s="11">
        <v>15</v>
      </c>
      <c r="AI15" s="42" t="s">
        <v>350</v>
      </c>
      <c r="AJ15" s="3" t="s">
        <v>44</v>
      </c>
    </row>
    <row r="16" spans="2:36" ht="16.5" customHeight="1" thickBot="1">
      <c r="B16" s="125" t="s">
        <v>351</v>
      </c>
      <c r="AA16" s="4" t="s">
        <v>1</v>
      </c>
      <c r="AB16" s="45" t="s">
        <v>347</v>
      </c>
      <c r="AC16" s="45" t="s">
        <v>343</v>
      </c>
      <c r="AD16" s="11">
        <f ca="1" t="shared" si="4"/>
        <v>0</v>
      </c>
      <c r="AF16" s="42" t="str">
        <f>+'水洗化人口等'!B16</f>
        <v>07210</v>
      </c>
      <c r="AG16" s="11">
        <v>16</v>
      </c>
      <c r="AI16" s="42" t="s">
        <v>352</v>
      </c>
      <c r="AJ16" s="3" t="s">
        <v>43</v>
      </c>
    </row>
    <row r="17" spans="3:36" ht="16.5" customHeight="1" thickBot="1">
      <c r="C17" s="31">
        <f>AD12</f>
        <v>450388</v>
      </c>
      <c r="D17" s="4" t="s">
        <v>353</v>
      </c>
      <c r="J17" s="14"/>
      <c r="AA17" s="4" t="s">
        <v>239</v>
      </c>
      <c r="AB17" s="45" t="s">
        <v>347</v>
      </c>
      <c r="AC17" s="45" t="s">
        <v>354</v>
      </c>
      <c r="AD17" s="11">
        <f ca="1" t="shared" si="4"/>
        <v>18031</v>
      </c>
      <c r="AF17" s="42" t="str">
        <f>+'水洗化人口等'!B17</f>
        <v>07211</v>
      </c>
      <c r="AG17" s="11">
        <v>17</v>
      </c>
      <c r="AI17" s="42" t="s">
        <v>355</v>
      </c>
      <c r="AJ17" s="3" t="s">
        <v>42</v>
      </c>
    </row>
    <row r="18" spans="6:36" ht="30" customHeight="1">
      <c r="F18" s="159" t="s">
        <v>356</v>
      </c>
      <c r="G18" s="160"/>
      <c r="H18" s="38" t="s">
        <v>313</v>
      </c>
      <c r="I18" s="38" t="s">
        <v>314</v>
      </c>
      <c r="J18" s="41" t="s">
        <v>315</v>
      </c>
      <c r="AA18" s="4" t="s">
        <v>241</v>
      </c>
      <c r="AB18" s="45" t="s">
        <v>347</v>
      </c>
      <c r="AC18" s="45" t="s">
        <v>357</v>
      </c>
      <c r="AD18" s="11">
        <f ca="1" t="shared" si="4"/>
        <v>0</v>
      </c>
      <c r="AF18" s="42" t="str">
        <f>+'水洗化人口等'!B18</f>
        <v>07212</v>
      </c>
      <c r="AG18" s="11">
        <v>18</v>
      </c>
      <c r="AI18" s="42" t="s">
        <v>358</v>
      </c>
      <c r="AJ18" s="3" t="s">
        <v>41</v>
      </c>
    </row>
    <row r="19" spans="3:36" ht="16.5" customHeight="1">
      <c r="C19" s="40" t="s">
        <v>359</v>
      </c>
      <c r="D19" s="10">
        <f>IF(D$14&gt;0,D13/D$14,0)</f>
        <v>0.868707406848484</v>
      </c>
      <c r="F19" s="166" t="s">
        <v>360</v>
      </c>
      <c r="G19" s="167"/>
      <c r="H19" s="17">
        <f>AD21</f>
        <v>14440</v>
      </c>
      <c r="I19" s="17">
        <f>AD31</f>
        <v>23239</v>
      </c>
      <c r="J19" s="21">
        <f>SUM(H19:I19)</f>
        <v>37679</v>
      </c>
      <c r="AA19" s="4" t="s">
        <v>243</v>
      </c>
      <c r="AB19" s="45" t="s">
        <v>347</v>
      </c>
      <c r="AC19" s="45" t="s">
        <v>361</v>
      </c>
      <c r="AD19" s="11">
        <f ca="1" t="shared" si="4"/>
        <v>77</v>
      </c>
      <c r="AF19" s="42" t="str">
        <f>+'水洗化人口等'!B19</f>
        <v>07213</v>
      </c>
      <c r="AG19" s="11">
        <v>19</v>
      </c>
      <c r="AI19" s="42" t="s">
        <v>362</v>
      </c>
      <c r="AJ19" s="3" t="s">
        <v>40</v>
      </c>
    </row>
    <row r="20" spans="3:36" ht="16.5" customHeight="1">
      <c r="C20" s="40" t="s">
        <v>363</v>
      </c>
      <c r="D20" s="10">
        <f>IF(D$14&gt;0,D9/D$14,0)</f>
        <v>0.13129259315151595</v>
      </c>
      <c r="F20" s="166" t="s">
        <v>364</v>
      </c>
      <c r="G20" s="167"/>
      <c r="H20" s="17">
        <f>AD22</f>
        <v>30422</v>
      </c>
      <c r="I20" s="17">
        <f>AD32</f>
        <v>14366</v>
      </c>
      <c r="J20" s="21">
        <f>SUM(H20:I20)</f>
        <v>44788</v>
      </c>
      <c r="AA20" s="4" t="s">
        <v>346</v>
      </c>
      <c r="AB20" s="45" t="s">
        <v>347</v>
      </c>
      <c r="AC20" s="45" t="s">
        <v>365</v>
      </c>
      <c r="AD20" s="11">
        <f ca="1" t="shared" si="4"/>
        <v>25837</v>
      </c>
      <c r="AF20" s="42" t="str">
        <f>+'水洗化人口等'!B20</f>
        <v>07214</v>
      </c>
      <c r="AG20" s="11">
        <v>20</v>
      </c>
      <c r="AI20" s="42" t="s">
        <v>366</v>
      </c>
      <c r="AJ20" s="3" t="s">
        <v>39</v>
      </c>
    </row>
    <row r="21" spans="3:36" ht="16.5" customHeight="1">
      <c r="C21" s="40" t="s">
        <v>367</v>
      </c>
      <c r="D21" s="10">
        <f>IF(D$14&gt;0,D10/D$14,0)</f>
        <v>0.4315701263540612</v>
      </c>
      <c r="F21" s="166" t="s">
        <v>368</v>
      </c>
      <c r="G21" s="167"/>
      <c r="H21" s="17">
        <f>AD23</f>
        <v>130993</v>
      </c>
      <c r="I21" s="17">
        <f>AD33</f>
        <v>370866</v>
      </c>
      <c r="J21" s="21">
        <f>SUM(H21:I21)</f>
        <v>501859</v>
      </c>
      <c r="AA21" s="4" t="s">
        <v>360</v>
      </c>
      <c r="AB21" s="45" t="s">
        <v>347</v>
      </c>
      <c r="AC21" s="45" t="s">
        <v>369</v>
      </c>
      <c r="AD21" s="11">
        <f ca="1" t="shared" si="4"/>
        <v>14440</v>
      </c>
      <c r="AF21" s="42" t="str">
        <f>+'水洗化人口等'!B21</f>
        <v>07301</v>
      </c>
      <c r="AG21" s="11">
        <v>21</v>
      </c>
      <c r="AI21" s="42" t="s">
        <v>370</v>
      </c>
      <c r="AJ21" s="3" t="s">
        <v>38</v>
      </c>
    </row>
    <row r="22" spans="3:36" ht="16.5" customHeight="1" thickBot="1">
      <c r="C22" s="40" t="s">
        <v>371</v>
      </c>
      <c r="D22" s="10">
        <f>IF(D$14&gt;0,D12/D$14,0)</f>
        <v>0.4358225706350483</v>
      </c>
      <c r="F22" s="161" t="s">
        <v>54</v>
      </c>
      <c r="G22" s="162"/>
      <c r="H22" s="27">
        <f>SUM(H19:H21)</f>
        <v>175855</v>
      </c>
      <c r="I22" s="27">
        <f>SUM(I19:I21)</f>
        <v>408471</v>
      </c>
      <c r="J22" s="32">
        <f>SUM(J19:J21)</f>
        <v>584326</v>
      </c>
      <c r="AA22" s="4" t="s">
        <v>364</v>
      </c>
      <c r="AB22" s="45" t="s">
        <v>347</v>
      </c>
      <c r="AC22" s="45" t="s">
        <v>372</v>
      </c>
      <c r="AD22" s="11">
        <f ca="1" t="shared" si="4"/>
        <v>30422</v>
      </c>
      <c r="AF22" s="42" t="str">
        <f>+'水洗化人口等'!B22</f>
        <v>07303</v>
      </c>
      <c r="AG22" s="11">
        <v>22</v>
      </c>
      <c r="AI22" s="42" t="s">
        <v>373</v>
      </c>
      <c r="AJ22" s="3" t="s">
        <v>37</v>
      </c>
    </row>
    <row r="23" spans="3:36" ht="16.5" customHeight="1">
      <c r="C23" s="40" t="s">
        <v>374</v>
      </c>
      <c r="D23" s="10">
        <f>IF(D$14&gt;0,C17/D$14,0)</f>
        <v>0.22505873969744183</v>
      </c>
      <c r="F23" s="9"/>
      <c r="J23" s="33"/>
      <c r="AA23" s="4" t="s">
        <v>368</v>
      </c>
      <c r="AB23" s="45" t="s">
        <v>347</v>
      </c>
      <c r="AC23" s="45" t="s">
        <v>375</v>
      </c>
      <c r="AD23" s="11">
        <f ca="1" t="shared" si="4"/>
        <v>130993</v>
      </c>
      <c r="AF23" s="42" t="str">
        <f>+'水洗化人口等'!B23</f>
        <v>07308</v>
      </c>
      <c r="AG23" s="11">
        <v>23</v>
      </c>
      <c r="AI23" s="42" t="s">
        <v>376</v>
      </c>
      <c r="AJ23" s="3" t="s">
        <v>36</v>
      </c>
    </row>
    <row r="24" spans="3:36" ht="16.5" customHeight="1" thickBot="1">
      <c r="C24" s="40" t="s">
        <v>377</v>
      </c>
      <c r="D24" s="10">
        <f>IF(D$9&gt;0,D7/D$9,0)</f>
        <v>0.9966431075233213</v>
      </c>
      <c r="J24" s="34" t="s">
        <v>378</v>
      </c>
      <c r="AA24" s="4" t="s">
        <v>223</v>
      </c>
      <c r="AB24" s="45" t="s">
        <v>347</v>
      </c>
      <c r="AC24" s="45" t="s">
        <v>379</v>
      </c>
      <c r="AD24" s="11">
        <f ca="1" t="shared" si="4"/>
        <v>351503</v>
      </c>
      <c r="AF24" s="42" t="str">
        <f>+'水洗化人口等'!B24</f>
        <v>07322</v>
      </c>
      <c r="AG24" s="11">
        <v>24</v>
      </c>
      <c r="AI24" s="42" t="s">
        <v>380</v>
      </c>
      <c r="AJ24" s="3" t="s">
        <v>35</v>
      </c>
    </row>
    <row r="25" spans="3:36" ht="16.5" customHeight="1">
      <c r="C25" s="40" t="s">
        <v>381</v>
      </c>
      <c r="D25" s="10">
        <f>IF(D$9&gt;0,D8/D$9,0)</f>
        <v>0.003356892476678732</v>
      </c>
      <c r="F25" s="184" t="s">
        <v>6</v>
      </c>
      <c r="G25" s="185"/>
      <c r="H25" s="185"/>
      <c r="I25" s="174" t="s">
        <v>382</v>
      </c>
      <c r="J25" s="176" t="s">
        <v>383</v>
      </c>
      <c r="AA25" s="4" t="s">
        <v>225</v>
      </c>
      <c r="AB25" s="45" t="s">
        <v>347</v>
      </c>
      <c r="AC25" s="45" t="s">
        <v>384</v>
      </c>
      <c r="AD25" s="11">
        <f ca="1" t="shared" si="4"/>
        <v>0</v>
      </c>
      <c r="AF25" s="42" t="str">
        <f>+'水洗化人口等'!B25</f>
        <v>07342</v>
      </c>
      <c r="AG25" s="11">
        <v>25</v>
      </c>
      <c r="AI25" s="42" t="s">
        <v>385</v>
      </c>
      <c r="AJ25" s="3" t="s">
        <v>34</v>
      </c>
    </row>
    <row r="26" spans="6:36" ht="16.5" customHeight="1">
      <c r="F26" s="186"/>
      <c r="G26" s="187"/>
      <c r="H26" s="187"/>
      <c r="I26" s="175"/>
      <c r="J26" s="177"/>
      <c r="AA26" s="4" t="s">
        <v>1</v>
      </c>
      <c r="AB26" s="45" t="s">
        <v>347</v>
      </c>
      <c r="AC26" s="45" t="s">
        <v>386</v>
      </c>
      <c r="AD26" s="11">
        <f ca="1" t="shared" si="4"/>
        <v>0</v>
      </c>
      <c r="AF26" s="42" t="str">
        <f>+'水洗化人口等'!B26</f>
        <v>07344</v>
      </c>
      <c r="AG26" s="11">
        <v>26</v>
      </c>
      <c r="AI26" s="42" t="s">
        <v>387</v>
      </c>
      <c r="AJ26" s="3" t="s">
        <v>33</v>
      </c>
    </row>
    <row r="27" spans="6:36" ht="16.5" customHeight="1">
      <c r="F27" s="178" t="s">
        <v>228</v>
      </c>
      <c r="G27" s="179"/>
      <c r="H27" s="180"/>
      <c r="I27" s="19">
        <f aca="true" t="shared" si="5" ref="I27:I35">AD40</f>
        <v>9515</v>
      </c>
      <c r="J27" s="35">
        <f>AD49</f>
        <v>213</v>
      </c>
      <c r="AA27" s="4" t="s">
        <v>239</v>
      </c>
      <c r="AB27" s="45" t="s">
        <v>347</v>
      </c>
      <c r="AC27" s="45" t="s">
        <v>388</v>
      </c>
      <c r="AD27" s="11">
        <f ca="1" t="shared" si="4"/>
        <v>57279</v>
      </c>
      <c r="AF27" s="42" t="str">
        <f>+'水洗化人口等'!B27</f>
        <v>07362</v>
      </c>
      <c r="AG27" s="11">
        <v>27</v>
      </c>
      <c r="AI27" s="42" t="s">
        <v>389</v>
      </c>
      <c r="AJ27" s="3" t="s">
        <v>32</v>
      </c>
    </row>
    <row r="28" spans="6:36" ht="16.5" customHeight="1">
      <c r="F28" s="181" t="s">
        <v>390</v>
      </c>
      <c r="G28" s="182"/>
      <c r="H28" s="183"/>
      <c r="I28" s="19">
        <f t="shared" si="5"/>
        <v>210</v>
      </c>
      <c r="J28" s="35">
        <f>AD50</f>
        <v>0</v>
      </c>
      <c r="AA28" s="4" t="s">
        <v>241</v>
      </c>
      <c r="AB28" s="45" t="s">
        <v>347</v>
      </c>
      <c r="AC28" s="45" t="s">
        <v>391</v>
      </c>
      <c r="AD28" s="11">
        <f ca="1" t="shared" si="4"/>
        <v>9</v>
      </c>
      <c r="AF28" s="42" t="str">
        <f>+'水洗化人口等'!B28</f>
        <v>07364</v>
      </c>
      <c r="AG28" s="11">
        <v>28</v>
      </c>
      <c r="AI28" s="42" t="s">
        <v>392</v>
      </c>
      <c r="AJ28" s="3" t="s">
        <v>31</v>
      </c>
    </row>
    <row r="29" spans="6:36" ht="16.5" customHeight="1">
      <c r="F29" s="178" t="s">
        <v>0</v>
      </c>
      <c r="G29" s="179"/>
      <c r="H29" s="180"/>
      <c r="I29" s="19">
        <f t="shared" si="5"/>
        <v>8754</v>
      </c>
      <c r="J29" s="35">
        <f>AD51</f>
        <v>471</v>
      </c>
      <c r="AA29" s="4" t="s">
        <v>243</v>
      </c>
      <c r="AB29" s="45" t="s">
        <v>347</v>
      </c>
      <c r="AC29" s="45" t="s">
        <v>393</v>
      </c>
      <c r="AD29" s="11">
        <f ca="1" t="shared" si="4"/>
        <v>5</v>
      </c>
      <c r="AF29" s="42" t="str">
        <f>+'水洗化人口等'!B29</f>
        <v>07367</v>
      </c>
      <c r="AG29" s="11">
        <v>29</v>
      </c>
      <c r="AI29" s="42" t="s">
        <v>394</v>
      </c>
      <c r="AJ29" s="3" t="s">
        <v>30</v>
      </c>
    </row>
    <row r="30" spans="6:36" ht="16.5" customHeight="1">
      <c r="F30" s="178" t="s">
        <v>225</v>
      </c>
      <c r="G30" s="179"/>
      <c r="H30" s="180"/>
      <c r="I30" s="19">
        <f t="shared" si="5"/>
        <v>0</v>
      </c>
      <c r="J30" s="35">
        <f>AD52</f>
        <v>0</v>
      </c>
      <c r="AA30" s="4" t="s">
        <v>346</v>
      </c>
      <c r="AB30" s="45" t="s">
        <v>347</v>
      </c>
      <c r="AC30" s="45" t="s">
        <v>395</v>
      </c>
      <c r="AD30" s="11">
        <f ca="1" t="shared" si="4"/>
        <v>14</v>
      </c>
      <c r="AF30" s="42" t="str">
        <f>+'水洗化人口等'!B30</f>
        <v>07368</v>
      </c>
      <c r="AG30" s="11">
        <v>30</v>
      </c>
      <c r="AI30" s="42" t="s">
        <v>396</v>
      </c>
      <c r="AJ30" s="3" t="s">
        <v>29</v>
      </c>
    </row>
    <row r="31" spans="6:36" ht="16.5" customHeight="1">
      <c r="F31" s="178" t="s">
        <v>1</v>
      </c>
      <c r="G31" s="179"/>
      <c r="H31" s="180"/>
      <c r="I31" s="19">
        <f t="shared" si="5"/>
        <v>0</v>
      </c>
      <c r="J31" s="35">
        <f>AD53</f>
        <v>0</v>
      </c>
      <c r="AA31" s="4" t="s">
        <v>360</v>
      </c>
      <c r="AB31" s="45" t="s">
        <v>347</v>
      </c>
      <c r="AC31" s="45" t="s">
        <v>324</v>
      </c>
      <c r="AD31" s="11">
        <f ca="1" t="shared" si="4"/>
        <v>23239</v>
      </c>
      <c r="AF31" s="42" t="str">
        <f>+'水洗化人口等'!B31</f>
        <v>07402</v>
      </c>
      <c r="AG31" s="11">
        <v>31</v>
      </c>
      <c r="AI31" s="42" t="s">
        <v>397</v>
      </c>
      <c r="AJ31" s="3" t="s">
        <v>28</v>
      </c>
    </row>
    <row r="32" spans="6:36" ht="16.5" customHeight="1">
      <c r="F32" s="178" t="s">
        <v>2</v>
      </c>
      <c r="G32" s="179"/>
      <c r="H32" s="180"/>
      <c r="I32" s="19">
        <f t="shared" si="5"/>
        <v>0</v>
      </c>
      <c r="J32" s="24" t="s">
        <v>333</v>
      </c>
      <c r="AA32" s="4" t="s">
        <v>364</v>
      </c>
      <c r="AB32" s="45" t="s">
        <v>347</v>
      </c>
      <c r="AC32" s="45" t="s">
        <v>398</v>
      </c>
      <c r="AD32" s="11">
        <f ca="1" t="shared" si="4"/>
        <v>14366</v>
      </c>
      <c r="AF32" s="42" t="str">
        <f>+'水洗化人口等'!B32</f>
        <v>07405</v>
      </c>
      <c r="AG32" s="11">
        <v>32</v>
      </c>
      <c r="AI32" s="42" t="s">
        <v>399</v>
      </c>
      <c r="AJ32" s="3" t="s">
        <v>27</v>
      </c>
    </row>
    <row r="33" spans="6:36" ht="16.5" customHeight="1">
      <c r="F33" s="178" t="s">
        <v>3</v>
      </c>
      <c r="G33" s="179"/>
      <c r="H33" s="180"/>
      <c r="I33" s="19">
        <f t="shared" si="5"/>
        <v>805</v>
      </c>
      <c r="J33" s="24" t="s">
        <v>333</v>
      </c>
      <c r="AA33" s="4" t="s">
        <v>368</v>
      </c>
      <c r="AB33" s="45" t="s">
        <v>347</v>
      </c>
      <c r="AC33" s="45" t="s">
        <v>335</v>
      </c>
      <c r="AD33" s="11">
        <f ca="1" t="shared" si="4"/>
        <v>370866</v>
      </c>
      <c r="AF33" s="42" t="str">
        <f>+'水洗化人口等'!B33</f>
        <v>07407</v>
      </c>
      <c r="AG33" s="11">
        <v>33</v>
      </c>
      <c r="AI33" s="42" t="s">
        <v>400</v>
      </c>
      <c r="AJ33" s="3" t="s">
        <v>26</v>
      </c>
    </row>
    <row r="34" spans="6:36" ht="16.5" customHeight="1">
      <c r="F34" s="178" t="s">
        <v>4</v>
      </c>
      <c r="G34" s="179"/>
      <c r="H34" s="180"/>
      <c r="I34" s="19">
        <f t="shared" si="5"/>
        <v>126</v>
      </c>
      <c r="J34" s="24" t="s">
        <v>333</v>
      </c>
      <c r="AA34" s="4" t="s">
        <v>223</v>
      </c>
      <c r="AB34" s="45" t="s">
        <v>347</v>
      </c>
      <c r="AC34" s="45" t="s">
        <v>401</v>
      </c>
      <c r="AD34" s="45">
        <f ca="1" t="shared" si="4"/>
        <v>9965</v>
      </c>
      <c r="AF34" s="42" t="str">
        <f>+'水洗化人口等'!B34</f>
        <v>07408</v>
      </c>
      <c r="AG34" s="11">
        <v>34</v>
      </c>
      <c r="AI34" s="42" t="s">
        <v>402</v>
      </c>
      <c r="AJ34" s="3" t="s">
        <v>25</v>
      </c>
    </row>
    <row r="35" spans="6:36" ht="16.5" customHeight="1">
      <c r="F35" s="178" t="s">
        <v>5</v>
      </c>
      <c r="G35" s="179"/>
      <c r="H35" s="180"/>
      <c r="I35" s="19">
        <f t="shared" si="5"/>
        <v>4</v>
      </c>
      <c r="J35" s="24" t="s">
        <v>333</v>
      </c>
      <c r="AA35" s="4" t="s">
        <v>225</v>
      </c>
      <c r="AB35" s="45" t="s">
        <v>347</v>
      </c>
      <c r="AC35" s="45" t="s">
        <v>403</v>
      </c>
      <c r="AD35" s="45">
        <f ca="1" t="shared" si="4"/>
        <v>0</v>
      </c>
      <c r="AF35" s="42" t="str">
        <f>+'水洗化人口等'!B35</f>
        <v>07421</v>
      </c>
      <c r="AG35" s="11">
        <v>35</v>
      </c>
      <c r="AI35" s="42" t="s">
        <v>404</v>
      </c>
      <c r="AJ35" s="3" t="s">
        <v>24</v>
      </c>
    </row>
    <row r="36" spans="6:36" ht="16.5" customHeight="1" thickBot="1">
      <c r="F36" s="188" t="s">
        <v>54</v>
      </c>
      <c r="G36" s="189"/>
      <c r="H36" s="190"/>
      <c r="I36" s="36">
        <f>SUM(I27:I35)</f>
        <v>19414</v>
      </c>
      <c r="J36" s="37">
        <f>SUM(J27:J31)</f>
        <v>684</v>
      </c>
      <c r="AA36" s="4" t="s">
        <v>1</v>
      </c>
      <c r="AB36" s="45" t="s">
        <v>347</v>
      </c>
      <c r="AC36" s="45" t="s">
        <v>405</v>
      </c>
      <c r="AD36" s="45">
        <f ca="1" t="shared" si="4"/>
        <v>0</v>
      </c>
      <c r="AF36" s="42" t="str">
        <f>+'水洗化人口等'!B36</f>
        <v>07422</v>
      </c>
      <c r="AG36" s="11">
        <v>36</v>
      </c>
      <c r="AI36" s="42" t="s">
        <v>406</v>
      </c>
      <c r="AJ36" s="3" t="s">
        <v>23</v>
      </c>
    </row>
    <row r="37" spans="27:36" ht="13.5" hidden="1">
      <c r="AA37" s="4" t="s">
        <v>223</v>
      </c>
      <c r="AB37" s="45" t="s">
        <v>347</v>
      </c>
      <c r="AC37" s="45" t="s">
        <v>407</v>
      </c>
      <c r="AD37" s="45">
        <f ca="1" t="shared" si="4"/>
        <v>34</v>
      </c>
      <c r="AF37" s="42" t="str">
        <f>+'水洗化人口等'!B37</f>
        <v>07423</v>
      </c>
      <c r="AG37" s="11">
        <v>37</v>
      </c>
      <c r="AI37" s="42" t="s">
        <v>408</v>
      </c>
      <c r="AJ37" s="3" t="s">
        <v>22</v>
      </c>
    </row>
    <row r="38" spans="27:36" ht="13.5" hidden="1">
      <c r="AA38" s="4" t="s">
        <v>225</v>
      </c>
      <c r="AB38" s="45" t="s">
        <v>347</v>
      </c>
      <c r="AC38" s="45" t="s">
        <v>409</v>
      </c>
      <c r="AD38" s="45">
        <f ca="1" t="shared" si="4"/>
        <v>0</v>
      </c>
      <c r="AF38" s="42" t="str">
        <f>+'水洗化人口等'!B38</f>
        <v>07444</v>
      </c>
      <c r="AG38" s="11">
        <v>38</v>
      </c>
      <c r="AI38" s="42" t="s">
        <v>410</v>
      </c>
      <c r="AJ38" s="3" t="s">
        <v>21</v>
      </c>
    </row>
    <row r="39" spans="27:36" ht="13.5" hidden="1">
      <c r="AA39" s="4" t="s">
        <v>1</v>
      </c>
      <c r="AB39" s="45" t="s">
        <v>347</v>
      </c>
      <c r="AC39" s="45" t="s">
        <v>411</v>
      </c>
      <c r="AD39" s="45">
        <f ca="1" t="shared" si="4"/>
        <v>0</v>
      </c>
      <c r="AF39" s="42" t="str">
        <f>+'水洗化人口等'!B39</f>
        <v>07445</v>
      </c>
      <c r="AG39" s="11">
        <v>39</v>
      </c>
      <c r="AI39" s="42" t="s">
        <v>412</v>
      </c>
      <c r="AJ39" s="3" t="s">
        <v>20</v>
      </c>
    </row>
    <row r="40" spans="27:36" ht="13.5" hidden="1">
      <c r="AA40" s="4" t="s">
        <v>228</v>
      </c>
      <c r="AB40" s="45" t="s">
        <v>347</v>
      </c>
      <c r="AC40" s="45" t="s">
        <v>413</v>
      </c>
      <c r="AD40" s="45">
        <f ca="1" t="shared" si="4"/>
        <v>9515</v>
      </c>
      <c r="AF40" s="42" t="str">
        <f>+'水洗化人口等'!B40</f>
        <v>07446</v>
      </c>
      <c r="AG40" s="11">
        <v>40</v>
      </c>
      <c r="AI40" s="42" t="s">
        <v>414</v>
      </c>
      <c r="AJ40" s="3" t="s">
        <v>19</v>
      </c>
    </row>
    <row r="41" spans="27:36" ht="13.5" hidden="1">
      <c r="AA41" s="4" t="s">
        <v>390</v>
      </c>
      <c r="AB41" s="45" t="s">
        <v>347</v>
      </c>
      <c r="AC41" s="45" t="s">
        <v>415</v>
      </c>
      <c r="AD41" s="45">
        <f ca="1" t="shared" si="4"/>
        <v>210</v>
      </c>
      <c r="AF41" s="42" t="str">
        <f>+'水洗化人口等'!B41</f>
        <v>07447</v>
      </c>
      <c r="AG41" s="11">
        <v>41</v>
      </c>
      <c r="AI41" s="42" t="s">
        <v>416</v>
      </c>
      <c r="AJ41" s="3" t="s">
        <v>18</v>
      </c>
    </row>
    <row r="42" spans="27:36" ht="13.5" hidden="1">
      <c r="AA42" s="4" t="s">
        <v>0</v>
      </c>
      <c r="AB42" s="45" t="s">
        <v>347</v>
      </c>
      <c r="AC42" s="45" t="s">
        <v>417</v>
      </c>
      <c r="AD42" s="45">
        <f ca="1" t="shared" si="4"/>
        <v>8754</v>
      </c>
      <c r="AF42" s="42" t="str">
        <f>+'水洗化人口等'!B42</f>
        <v>07461</v>
      </c>
      <c r="AG42" s="11">
        <v>42</v>
      </c>
      <c r="AI42" s="42" t="s">
        <v>418</v>
      </c>
      <c r="AJ42" s="3" t="s">
        <v>17</v>
      </c>
    </row>
    <row r="43" spans="27:36" ht="13.5" hidden="1">
      <c r="AA43" s="4" t="s">
        <v>225</v>
      </c>
      <c r="AB43" s="45" t="s">
        <v>347</v>
      </c>
      <c r="AC43" s="45" t="s">
        <v>419</v>
      </c>
      <c r="AD43" s="45">
        <f ca="1" t="shared" si="4"/>
        <v>0</v>
      </c>
      <c r="AF43" s="42" t="str">
        <f>+'水洗化人口等'!B43</f>
        <v>07464</v>
      </c>
      <c r="AG43" s="11">
        <v>43</v>
      </c>
      <c r="AI43" s="42" t="s">
        <v>420</v>
      </c>
      <c r="AJ43" s="3" t="s">
        <v>16</v>
      </c>
    </row>
    <row r="44" spans="27:36" ht="13.5" hidden="1">
      <c r="AA44" s="4" t="s">
        <v>1</v>
      </c>
      <c r="AB44" s="45" t="s">
        <v>347</v>
      </c>
      <c r="AC44" s="45" t="s">
        <v>421</v>
      </c>
      <c r="AD44" s="45">
        <f ca="1" t="shared" si="4"/>
        <v>0</v>
      </c>
      <c r="AF44" s="42" t="str">
        <f>+'水洗化人口等'!B44</f>
        <v>07465</v>
      </c>
      <c r="AG44" s="11">
        <v>44</v>
      </c>
      <c r="AI44" s="42" t="s">
        <v>422</v>
      </c>
      <c r="AJ44" s="3" t="s">
        <v>15</v>
      </c>
    </row>
    <row r="45" spans="27:36" ht="13.5" hidden="1">
      <c r="AA45" s="4" t="s">
        <v>2</v>
      </c>
      <c r="AB45" s="45" t="s">
        <v>347</v>
      </c>
      <c r="AC45" s="45" t="s">
        <v>423</v>
      </c>
      <c r="AD45" s="45">
        <f ca="1" t="shared" si="4"/>
        <v>0</v>
      </c>
      <c r="AF45" s="42" t="str">
        <f>+'水洗化人口等'!B45</f>
        <v>07466</v>
      </c>
      <c r="AG45" s="11">
        <v>45</v>
      </c>
      <c r="AI45" s="42" t="s">
        <v>424</v>
      </c>
      <c r="AJ45" s="3" t="s">
        <v>14</v>
      </c>
    </row>
    <row r="46" spans="27:36" ht="13.5" hidden="1">
      <c r="AA46" s="4" t="s">
        <v>3</v>
      </c>
      <c r="AB46" s="45" t="s">
        <v>347</v>
      </c>
      <c r="AC46" s="45" t="s">
        <v>425</v>
      </c>
      <c r="AD46" s="45">
        <f ca="1" t="shared" si="4"/>
        <v>805</v>
      </c>
      <c r="AF46" s="42" t="str">
        <f>+'水洗化人口等'!B46</f>
        <v>07481</v>
      </c>
      <c r="AG46" s="11">
        <v>46</v>
      </c>
      <c r="AI46" s="42" t="s">
        <v>426</v>
      </c>
      <c r="AJ46" s="3" t="s">
        <v>13</v>
      </c>
    </row>
    <row r="47" spans="27:36" ht="13.5" hidden="1">
      <c r="AA47" s="4" t="s">
        <v>4</v>
      </c>
      <c r="AB47" s="45" t="s">
        <v>347</v>
      </c>
      <c r="AC47" s="45" t="s">
        <v>427</v>
      </c>
      <c r="AD47" s="45">
        <f ca="1" t="shared" si="4"/>
        <v>126</v>
      </c>
      <c r="AF47" s="42" t="str">
        <f>+'水洗化人口等'!B47</f>
        <v>07482</v>
      </c>
      <c r="AG47" s="11">
        <v>47</v>
      </c>
      <c r="AI47" s="42" t="s">
        <v>428</v>
      </c>
      <c r="AJ47" s="3" t="s">
        <v>12</v>
      </c>
    </row>
    <row r="48" spans="27:36" ht="13.5" hidden="1">
      <c r="AA48" s="4" t="s">
        <v>5</v>
      </c>
      <c r="AB48" s="45" t="s">
        <v>347</v>
      </c>
      <c r="AC48" s="45" t="s">
        <v>429</v>
      </c>
      <c r="AD48" s="45">
        <f ca="1" t="shared" si="4"/>
        <v>4</v>
      </c>
      <c r="AF48" s="42" t="str">
        <f>+'水洗化人口等'!B48</f>
        <v>07483</v>
      </c>
      <c r="AG48" s="11">
        <v>48</v>
      </c>
      <c r="AI48" s="42" t="s">
        <v>430</v>
      </c>
      <c r="AJ48" s="3" t="s">
        <v>11</v>
      </c>
    </row>
    <row r="49" spans="27:36" ht="13.5" hidden="1">
      <c r="AA49" s="4" t="s">
        <v>228</v>
      </c>
      <c r="AB49" s="45" t="s">
        <v>347</v>
      </c>
      <c r="AC49" s="45" t="s">
        <v>431</v>
      </c>
      <c r="AD49" s="45">
        <f ca="1" t="shared" si="4"/>
        <v>213</v>
      </c>
      <c r="AF49" s="42" t="str">
        <f>+'水洗化人口等'!B49</f>
        <v>07484</v>
      </c>
      <c r="AG49" s="11">
        <v>49</v>
      </c>
      <c r="AI49" s="42" t="s">
        <v>432</v>
      </c>
      <c r="AJ49" s="3" t="s">
        <v>10</v>
      </c>
    </row>
    <row r="50" spans="27:36" ht="13.5" hidden="1">
      <c r="AA50" s="4" t="s">
        <v>390</v>
      </c>
      <c r="AB50" s="45" t="s">
        <v>347</v>
      </c>
      <c r="AC50" s="45" t="s">
        <v>433</v>
      </c>
      <c r="AD50" s="45">
        <f ca="1" t="shared" si="4"/>
        <v>0</v>
      </c>
      <c r="AF50" s="42" t="str">
        <f>+'水洗化人口等'!B50</f>
        <v>07501</v>
      </c>
      <c r="AG50" s="11">
        <v>50</v>
      </c>
      <c r="AI50" s="42" t="s">
        <v>434</v>
      </c>
      <c r="AJ50" s="3" t="s">
        <v>9</v>
      </c>
    </row>
    <row r="51" spans="27:36" ht="13.5" hidden="1">
      <c r="AA51" s="4" t="s">
        <v>0</v>
      </c>
      <c r="AB51" s="45" t="s">
        <v>347</v>
      </c>
      <c r="AC51" s="45" t="s">
        <v>435</v>
      </c>
      <c r="AD51" s="45">
        <f ca="1" t="shared" si="4"/>
        <v>471</v>
      </c>
      <c r="AF51" s="42" t="str">
        <f>+'水洗化人口等'!B51</f>
        <v>07502</v>
      </c>
      <c r="AG51" s="11">
        <v>51</v>
      </c>
      <c r="AI51" s="42" t="s">
        <v>436</v>
      </c>
      <c r="AJ51" s="3" t="s">
        <v>8</v>
      </c>
    </row>
    <row r="52" spans="27:36" ht="13.5" hidden="1">
      <c r="AA52" s="4" t="s">
        <v>225</v>
      </c>
      <c r="AB52" s="45" t="s">
        <v>347</v>
      </c>
      <c r="AC52" s="45" t="s">
        <v>437</v>
      </c>
      <c r="AD52" s="45">
        <f ca="1" t="shared" si="4"/>
        <v>0</v>
      </c>
      <c r="AF52" s="42" t="str">
        <f>+'水洗化人口等'!B52</f>
        <v>07503</v>
      </c>
      <c r="AG52" s="11">
        <v>52</v>
      </c>
      <c r="AI52" s="42" t="s">
        <v>438</v>
      </c>
      <c r="AJ52" s="3" t="s">
        <v>7</v>
      </c>
    </row>
    <row r="53" spans="27:33" ht="13.5" hidden="1">
      <c r="AA53" s="4" t="s">
        <v>1</v>
      </c>
      <c r="AB53" s="45" t="s">
        <v>347</v>
      </c>
      <c r="AC53" s="45" t="s">
        <v>439</v>
      </c>
      <c r="AD53" s="45">
        <f ca="1" t="shared" si="4"/>
        <v>0</v>
      </c>
      <c r="AF53" s="42" t="str">
        <f>+'水洗化人口等'!B53</f>
        <v>07504</v>
      </c>
      <c r="AG53" s="11">
        <v>53</v>
      </c>
    </row>
    <row r="54" spans="32:33" ht="13.5" hidden="1">
      <c r="AF54" s="42" t="str">
        <f>+'水洗化人口等'!B54</f>
        <v>07505</v>
      </c>
      <c r="AG54" s="11">
        <v>54</v>
      </c>
    </row>
    <row r="55" spans="32:33" ht="13.5" hidden="1">
      <c r="AF55" s="42" t="str">
        <f>+'水洗化人口等'!B55</f>
        <v>07521</v>
      </c>
      <c r="AG55" s="11">
        <v>55</v>
      </c>
    </row>
    <row r="56" spans="32:33" ht="13.5" hidden="1">
      <c r="AF56" s="42" t="str">
        <f>+'水洗化人口等'!B56</f>
        <v>07522</v>
      </c>
      <c r="AG56" s="11">
        <v>56</v>
      </c>
    </row>
    <row r="57" spans="32:33" ht="13.5" hidden="1">
      <c r="AF57" s="42" t="str">
        <f>+'水洗化人口等'!B57</f>
        <v>07541</v>
      </c>
      <c r="AG57" s="11">
        <v>57</v>
      </c>
    </row>
    <row r="58" spans="32:33" ht="13.5" hidden="1">
      <c r="AF58" s="42" t="str">
        <f>+'水洗化人口等'!B58</f>
        <v>07542</v>
      </c>
      <c r="AG58" s="11">
        <v>58</v>
      </c>
    </row>
    <row r="59" spans="32:33" ht="13.5" hidden="1">
      <c r="AF59" s="42" t="str">
        <f>+'水洗化人口等'!B59</f>
        <v>07543</v>
      </c>
      <c r="AG59" s="11">
        <v>59</v>
      </c>
    </row>
    <row r="60" spans="32:33" ht="13.5" hidden="1">
      <c r="AF60" s="42" t="str">
        <f>+'水洗化人口等'!B60</f>
        <v>07544</v>
      </c>
      <c r="AG60" s="11">
        <v>60</v>
      </c>
    </row>
    <row r="61" spans="32:33" ht="13.5" hidden="1">
      <c r="AF61" s="42" t="str">
        <f>+'水洗化人口等'!B61</f>
        <v>07545</v>
      </c>
      <c r="AG61" s="11">
        <v>61</v>
      </c>
    </row>
    <row r="62" spans="32:33" ht="13.5" hidden="1">
      <c r="AF62" s="42" t="str">
        <f>+'水洗化人口等'!B62</f>
        <v>07546</v>
      </c>
      <c r="AG62" s="11">
        <v>62</v>
      </c>
    </row>
    <row r="63" spans="32:33" ht="13.5" hidden="1">
      <c r="AF63" s="42" t="str">
        <f>+'水洗化人口等'!B63</f>
        <v>07547</v>
      </c>
      <c r="AG63" s="11">
        <v>63</v>
      </c>
    </row>
    <row r="64" spans="32:33" ht="13.5" hidden="1">
      <c r="AF64" s="42" t="str">
        <f>+'水洗化人口等'!B64</f>
        <v>07548</v>
      </c>
      <c r="AG64" s="11">
        <v>64</v>
      </c>
    </row>
    <row r="65" spans="32:33" ht="13.5" hidden="1">
      <c r="AF65" s="42" t="str">
        <f>+'水洗化人口等'!B65</f>
        <v>07561</v>
      </c>
      <c r="AG65" s="11">
        <v>65</v>
      </c>
    </row>
    <row r="66" spans="32:33" ht="13.5" hidden="1">
      <c r="AF66" s="42" t="str">
        <f>+'水洗化人口等'!B66</f>
        <v>07564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2013-10-21T06:54:41Z</dcterms:modified>
  <cp:category/>
  <cp:version/>
  <cp:contentType/>
  <cp:contentStatus/>
</cp:coreProperties>
</file>