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6255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'市町村分担金内訳'!$A$6:$DU$53</definedName>
    <definedName name="_xlnm._FilterDatabase" localSheetId="4" hidden="1">'組合分担金内訳'!$A$6:$BE$53</definedName>
    <definedName name="_xlnm._FilterDatabase" localSheetId="3" hidden="1">'廃棄物事業経費（歳出）'!$A$6:$CI$53</definedName>
    <definedName name="_xlnm._FilterDatabase" localSheetId="2" hidden="1">'廃棄物事業経費（歳入）'!$A$6:$AD$53</definedName>
    <definedName name="_xlnm._FilterDatabase" localSheetId="0" hidden="1">'廃棄物事業経費（市町村）'!$A$6:$DJ$53</definedName>
    <definedName name="_xlnm._FilterDatabase" localSheetId="1" hidden="1">'廃棄物事業経費（組合）'!$A$6:$DJ$53</definedName>
    <definedName name="_xlnm.Print_Area" localSheetId="6">'経費集計'!$A$1:$M$33</definedName>
    <definedName name="_xlnm.Print_Area" localSheetId="5">'市町村分担金内訳'!$A$2:$DU$53</definedName>
    <definedName name="_xlnm.Print_Area" localSheetId="4">'組合分担金内訳'!$A$2:$BE$53</definedName>
    <definedName name="_xlnm.Print_Area" localSheetId="3">'廃棄物事業経費（歳出）'!$A$2:$CI$53</definedName>
    <definedName name="_xlnm.Print_Area" localSheetId="2">'廃棄物事業経費（歳入）'!$A$2:$AD$53</definedName>
    <definedName name="_xlnm.Print_Area" localSheetId="0">'廃棄物事業経費（市町村）'!$A$2:$DJ$53</definedName>
    <definedName name="_xlnm.Print_Area" localSheetId="1">'廃棄物事業経費（組合）'!$A$2:$DJ$53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<sst xmlns="http://schemas.openxmlformats.org/spreadsheetml/2006/main" count="2654" uniqueCount="531">
  <si>
    <t>-</t>
  </si>
  <si>
    <t>-</t>
  </si>
  <si>
    <t>-</t>
  </si>
  <si>
    <t>-</t>
  </si>
  <si>
    <t>-</t>
  </si>
  <si>
    <t>-</t>
  </si>
  <si>
    <t>-</t>
  </si>
  <si>
    <t>-</t>
  </si>
  <si>
    <t>-</t>
  </si>
  <si>
    <t>48000</t>
  </si>
  <si>
    <t>全国</t>
  </si>
  <si>
    <t>48000</t>
  </si>
  <si>
    <t>合計</t>
  </si>
  <si>
    <t>-</t>
  </si>
  <si>
    <t>-</t>
  </si>
  <si>
    <t>全国</t>
  </si>
  <si>
    <t>48000</t>
  </si>
  <si>
    <t>合計</t>
  </si>
  <si>
    <t>全国</t>
  </si>
  <si>
    <t>合計</t>
  </si>
  <si>
    <t>全国</t>
  </si>
  <si>
    <t>合計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</si>
  <si>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</si>
  <si>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</si>
  <si>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</si>
  <si>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</si>
  <si>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</si>
  <si>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</si>
  <si>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</si>
  <si>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</si>
  <si>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</si>
  <si>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</si>
  <si>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</si>
  <si>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</si>
  <si>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</si>
  <si>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</si>
  <si>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</si>
  <si>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</si>
  <si>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</si>
  <si>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</si>
  <si>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</si>
  <si>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</si>
  <si>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</si>
  <si>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</si>
  <si>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</si>
  <si>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</si>
  <si>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</si>
  <si>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</si>
  <si>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</si>
  <si>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</si>
  <si>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</si>
  <si>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</si>
  <si>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</si>
  <si>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</si>
  <si>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</si>
  <si>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</si>
  <si>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</si>
  <si>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</si>
  <si>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</si>
  <si>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</si>
  <si>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</si>
  <si>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</si>
  <si>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</si>
  <si>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</si>
  <si>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</si>
  <si>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</si>
  <si>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</si>
  <si>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</si>
  <si>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</si>
  <si>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</si>
  <si>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</si>
  <si>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</si>
  <si>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</si>
  <si>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</si>
  <si>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</si>
  <si>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</si>
  <si>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</si>
  <si>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</si>
  <si>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</si>
  <si>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</si>
  <si>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</si>
  <si>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</si>
  <si>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</si>
  <si>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</si>
  <si>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</si>
  <si>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</si>
  <si>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</si>
  <si>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</si>
  <si>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</si>
  <si>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</si>
  <si>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</si>
  <si>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</si>
  <si>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</si>
  <si>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</si>
  <si>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</si>
  <si>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</si>
  <si>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</si>
  <si>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</si>
  <si>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</si>
  <si>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</si>
  <si>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</si>
  <si>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</si>
  <si>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</si>
  <si>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</si>
  <si>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</si>
  <si>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</si>
  <si>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</si>
  <si>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</si>
  <si>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</si>
  <si>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</si>
  <si>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</si>
  <si>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</si>
  <si>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</si>
  <si>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</si>
  <si>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</si>
  <si>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</si>
  <si>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</si>
  <si>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</si>
  <si>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</si>
  <si>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</si>
  <si>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</si>
  <si>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</si>
  <si>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</si>
  <si>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</si>
  <si>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</si>
  <si>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</si>
  <si>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</si>
  <si>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</si>
  <si>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</si>
  <si>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</si>
  <si>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</si>
  <si>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</si>
  <si>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</si>
  <si>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</si>
  <si>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</si>
  <si>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</si>
  <si>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</si>
  <si>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</si>
  <si>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</si>
  <si>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</si>
  <si>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</si>
  <si>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</si>
  <si>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</si>
  <si>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</si>
  <si>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</si>
  <si>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</si>
  <si>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</si>
  <si>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</si>
  <si>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</si>
  <si>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</si>
  <si>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</si>
  <si>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</si>
  <si>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</si>
  <si>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</si>
  <si>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</si>
  <si>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</si>
  <si>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</si>
  <si>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</si>
  <si>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</si>
  <si>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</si>
  <si>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</si>
  <si>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</si>
  <si>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</si>
  <si>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</si>
  <si>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</si>
  <si>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</si>
  <si>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</si>
  <si>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</si>
  <si>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</si>
  <si>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</si>
  <si>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</si>
  <si>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</si>
  <si>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</si>
  <si>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</si>
  <si>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</si>
  <si>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</si>
  <si>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</si>
  <si>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</si>
  <si>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</si>
  <si>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</si>
  <si>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</si>
  <si>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</si>
  <si>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</si>
  <si>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</si>
  <si>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</si>
  <si>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</si>
  <si>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</si>
  <si>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</si>
  <si>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</si>
  <si>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</si>
  <si>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</si>
  <si>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</si>
  <si>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</si>
  <si>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</si>
  <si>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</si>
  <si>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</si>
  <si>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</si>
  <si>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</si>
  <si>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</si>
  <si>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</si>
  <si>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</si>
  <si>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</si>
  <si>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</si>
  <si>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</si>
  <si>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</si>
  <si>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</si>
  <si>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</si>
  <si>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</si>
  <si>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</si>
  <si>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</si>
  <si>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</si>
  <si>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</si>
  <si>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</si>
  <si>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</si>
  <si>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</si>
  <si>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</si>
  <si>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</si>
  <si>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</si>
  <si>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</si>
  <si>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</si>
  <si>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</si>
  <si>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</si>
  <si>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</si>
  <si>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</si>
  <si>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</si>
  <si>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</si>
  <si>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</si>
  <si>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</si>
  <si>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</si>
  <si>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</si>
  <si>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</si>
  <si>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</si>
  <si>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</si>
  <si>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</si>
  <si>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</si>
  <si>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</si>
  <si>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</si>
  <si>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</si>
  <si>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</si>
  <si>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</si>
  <si>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</si>
  <si>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</si>
  <si>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</si>
  <si>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</si>
  <si>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</si>
  <si>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</si>
  <si>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</si>
  <si>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</si>
  <si>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</si>
  <si>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</si>
  <si>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</si>
  <si>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</si>
  <si>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</si>
  <si>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</si>
  <si>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</si>
  <si>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</si>
  <si>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</si>
  <si>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</si>
  <si>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</si>
  <si>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</si>
  <si>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</si>
  <si>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</si>
  <si>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</si>
  <si>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</si>
  <si>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</si>
  <si>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</si>
  <si>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</si>
  <si>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</si>
  <si>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</si>
  <si>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</si>
  <si>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</si>
  <si>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</si>
  <si>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</si>
  <si>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</si>
  <si>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</si>
  <si>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</si>
  <si>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</si>
  <si>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</si>
  <si>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</si>
  <si>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</si>
  <si>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</si>
  <si>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</si>
  <si>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</si>
  <si>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</si>
  <si>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</si>
  <si>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</si>
  <si>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</si>
  <si>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</si>
  <si>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</si>
  <si>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</si>
  <si>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</si>
  <si>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</si>
  <si>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</si>
  <si>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</si>
  <si>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</si>
  <si>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</si>
  <si>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長崎県</t>
  </si>
  <si>
    <t>42000</t>
  </si>
  <si>
    <t>熊本県</t>
  </si>
  <si>
    <t>43000</t>
  </si>
  <si>
    <t>大分県</t>
  </si>
  <si>
    <t>44000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</si>
  <si>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</si>
  <si>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</si>
  <si>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</si>
  <si>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</si>
  <si>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</si>
  <si>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</si>
  <si>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</si>
  <si>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</si>
  <si>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</si>
  <si>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</si>
  <si>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</si>
  <si>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</si>
  <si>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沖縄県</t>
  </si>
  <si>
    <t>47000</t>
  </si>
  <si>
    <t>廃棄物処理事業経費（市区町村及び一部事務組合・広域連合の合計）【歳入】（平成22年度実績）</t>
  </si>
  <si>
    <t>市区町村・一部事務組合・広域連合名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</si>
  <si>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</si>
  <si>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</si>
  <si>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</si>
  <si>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</si>
  <si>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</si>
  <si>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</si>
  <si>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</si>
  <si>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</si>
  <si>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廃棄物処理事業経費（市区町村の合計）（平成22年度実績）</t>
  </si>
  <si>
    <t>市区町村名</t>
  </si>
  <si>
    <t>山形県</t>
  </si>
  <si>
    <t>福島県</t>
  </si>
  <si>
    <t>茨城県</t>
  </si>
  <si>
    <t>栃木県</t>
  </si>
  <si>
    <t>群馬県</t>
  </si>
  <si>
    <t>-</t>
  </si>
  <si>
    <t>京都府</t>
  </si>
  <si>
    <t>26000</t>
  </si>
  <si>
    <t>合計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</si>
  <si>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</si>
  <si>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</si>
  <si>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</si>
  <si>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</si>
  <si>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</si>
  <si>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</si>
  <si>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</si>
  <si>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</si>
  <si>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</si>
  <si>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</si>
  <si>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</si>
  <si>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</si>
  <si>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</si>
  <si>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</si>
  <si>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</si>
  <si>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</si>
  <si>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</si>
  <si>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</si>
  <si>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</si>
  <si>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</si>
  <si>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</si>
  <si>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</si>
  <si>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</si>
  <si>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</si>
  <si>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</si>
  <si>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</si>
  <si>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</si>
  <si>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</si>
  <si>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</si>
  <si>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</si>
  <si>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静岡県</t>
  </si>
  <si>
    <t>愛知県</t>
  </si>
  <si>
    <t>宮崎県</t>
  </si>
  <si>
    <t>45000</t>
  </si>
  <si>
    <t>鹿児島県</t>
  </si>
  <si>
    <t>46000</t>
  </si>
  <si>
    <t>宮崎県</t>
  </si>
  <si>
    <t>鹿児島県</t>
  </si>
  <si>
    <t>三重県</t>
  </si>
  <si>
    <t>滋賀県</t>
  </si>
  <si>
    <t>京都府</t>
  </si>
  <si>
    <t>合計</t>
  </si>
  <si>
    <t>大阪府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</si>
  <si>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</si>
  <si>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</si>
  <si>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</si>
  <si>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</si>
  <si>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</si>
  <si>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</si>
  <si>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</si>
  <si>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</si>
  <si>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</si>
  <si>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</si>
  <si>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</si>
  <si>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</si>
  <si>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</si>
  <si>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</si>
  <si>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</si>
  <si>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</si>
  <si>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</si>
  <si>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</si>
  <si>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</si>
  <si>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</si>
  <si>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</si>
  <si>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北海道</t>
  </si>
  <si>
    <t>青森県</t>
  </si>
  <si>
    <t>岩手県</t>
  </si>
  <si>
    <t>宮城県</t>
  </si>
  <si>
    <t>秋田県</t>
  </si>
  <si>
    <t>長崎県</t>
  </si>
  <si>
    <t>熊本県</t>
  </si>
  <si>
    <t>佐賀県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</si>
  <si>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</si>
  <si>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</si>
  <si>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</si>
  <si>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</si>
  <si>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</si>
  <si>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</si>
  <si>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</si>
  <si>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</si>
  <si>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</si>
  <si>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</si>
  <si>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</si>
  <si>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</si>
  <si>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</si>
  <si>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</si>
  <si>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</si>
  <si>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</si>
  <si>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</si>
  <si>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</si>
  <si>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</si>
  <si>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</si>
  <si>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</si>
  <si>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</si>
  <si>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</si>
  <si>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</si>
  <si>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</si>
  <si>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</si>
  <si>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</si>
  <si>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</si>
  <si>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</si>
  <si>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</si>
  <si>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</si>
  <si>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</si>
  <si>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</si>
  <si>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</si>
  <si>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</si>
  <si>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</si>
  <si>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</si>
  <si>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01000</t>
  </si>
  <si>
    <t>大分県</t>
  </si>
  <si>
    <t>宮崎県</t>
  </si>
  <si>
    <t>鹿児島県</t>
  </si>
  <si>
    <t>沖縄県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</si>
  <si>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</si>
  <si>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</si>
  <si>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</si>
  <si>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</si>
  <si>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</si>
  <si>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</si>
  <si>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</si>
  <si>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</si>
  <si>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</si>
  <si>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</si>
  <si>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</si>
  <si>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大分県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</si>
  <si>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</si>
  <si>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</si>
  <si>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</si>
  <si>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</si>
  <si>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</si>
  <si>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</si>
  <si>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</si>
  <si>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</si>
  <si>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</si>
  <si>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</si>
  <si>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</si>
  <si>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</si>
  <si>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</si>
  <si>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</si>
  <si>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</si>
  <si>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</si>
  <si>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</si>
  <si>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</si>
  <si>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</si>
  <si>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</si>
  <si>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</si>
  <si>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</si>
  <si>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</si>
  <si>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</si>
  <si>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</si>
  <si>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</si>
  <si>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</si>
  <si>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</si>
  <si>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</si>
  <si>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</si>
  <si>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</si>
  <si>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</si>
  <si>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</si>
  <si>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</si>
  <si>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</si>
  <si>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</si>
  <si>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</si>
  <si>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</si>
  <si>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</si>
  <si>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</si>
  <si>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</si>
  <si>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</si>
  <si>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</si>
  <si>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</si>
  <si>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</si>
  <si>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</si>
  <si>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</si>
  <si>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</si>
  <si>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</si>
  <si>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</si>
  <si>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</si>
  <si>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</si>
  <si>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</si>
  <si>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</si>
  <si>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</si>
  <si>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</si>
  <si>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</si>
  <si>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</si>
  <si>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</si>
  <si>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</si>
  <si>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</si>
  <si>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</si>
  <si>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</si>
  <si>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</si>
  <si>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48</t>
  </si>
  <si>
    <t>全国</t>
  </si>
  <si>
    <t>48000</t>
  </si>
  <si>
    <t>:市区町村コード(都道府県計は、01000～48000の何れか）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</si>
</sst>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 quotePrefix="1">
      <alignment horizontal="left"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horizontal="left" vertical="center"/>
    </xf>
    <xf numFmtId="3" fontId="15" fillId="34" borderId="10" xfId="48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34" borderId="10" xfId="0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horizontal="left" vertical="center" wrapText="1"/>
      <protection/>
    </xf>
    <xf numFmtId="0" fontId="13" fillId="33" borderId="21" xfId="60" applyNumberFormat="1" applyFont="1" applyFill="1" applyBorder="1" applyAlignment="1">
      <alignment horizontal="left" vertical="center" wrapText="1"/>
      <protection/>
    </xf>
    <xf numFmtId="0" fontId="13" fillId="33" borderId="23" xfId="60" applyNumberFormat="1" applyFont="1" applyFill="1" applyBorder="1" applyAlignment="1">
      <alignment horizontal="left"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"/>
  <sheetViews>
    <sheetView tabSelected="1" zoomScalePageLayoutView="0" workbookViewId="0" topLeftCell="A1">
      <pane xSplit="3" ySplit="6" topLeftCell="E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7" sqref="A7"/>
    </sheetView>
  </sheetViews>
  <sheetFormatPr defaultColWidth="8.796875" defaultRowHeight="14.25"/>
  <cols>
    <col min="1" max="1" width="10.69921875" style="121" customWidth="1"/>
    <col min="2" max="2" width="8.69921875" style="126" customWidth="1"/>
    <col min="3" max="3" width="12.59765625" style="121" customWidth="1"/>
    <col min="4" max="114" width="14.69921875" style="124" customWidth="1"/>
    <col min="115" max="16384" width="9" style="121" customWidth="1"/>
  </cols>
  <sheetData>
    <row r="1" spans="1:114" s="44" customFormat="1" ht="17.25">
      <c r="A1" s="103" t="s">
        <v>326</v>
      </c>
      <c r="B1" s="128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2" t="s">
        <v>37</v>
      </c>
      <c r="B2" s="145" t="s">
        <v>38</v>
      </c>
      <c r="C2" s="148" t="s">
        <v>327</v>
      </c>
      <c r="D2" s="104" t="s">
        <v>40</v>
      </c>
      <c r="E2" s="55"/>
      <c r="F2" s="55"/>
      <c r="G2" s="55"/>
      <c r="H2" s="55"/>
      <c r="I2" s="55"/>
      <c r="J2" s="55"/>
      <c r="K2" s="55"/>
      <c r="L2" s="56"/>
      <c r="M2" s="104" t="s">
        <v>41</v>
      </c>
      <c r="N2" s="55"/>
      <c r="O2" s="55"/>
      <c r="P2" s="55"/>
      <c r="Q2" s="55"/>
      <c r="R2" s="55"/>
      <c r="S2" s="55"/>
      <c r="T2" s="55"/>
      <c r="U2" s="56"/>
      <c r="V2" s="104" t="s">
        <v>42</v>
      </c>
      <c r="W2" s="55"/>
      <c r="X2" s="55"/>
      <c r="Y2" s="55"/>
      <c r="Z2" s="55"/>
      <c r="AA2" s="55"/>
      <c r="AB2" s="55"/>
      <c r="AC2" s="55"/>
      <c r="AD2" s="56"/>
      <c r="AE2" s="105" t="s">
        <v>43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44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45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3"/>
      <c r="B3" s="146"/>
      <c r="C3" s="149"/>
      <c r="D3" s="106" t="s">
        <v>46</v>
      </c>
      <c r="E3" s="60"/>
      <c r="F3" s="60"/>
      <c r="G3" s="60"/>
      <c r="H3" s="60"/>
      <c r="I3" s="60"/>
      <c r="J3" s="60"/>
      <c r="K3" s="60"/>
      <c r="L3" s="61"/>
      <c r="M3" s="106" t="s">
        <v>46</v>
      </c>
      <c r="N3" s="60"/>
      <c r="O3" s="60"/>
      <c r="P3" s="60"/>
      <c r="Q3" s="60"/>
      <c r="R3" s="60"/>
      <c r="S3" s="60"/>
      <c r="T3" s="60"/>
      <c r="U3" s="61"/>
      <c r="V3" s="106" t="s">
        <v>46</v>
      </c>
      <c r="W3" s="60"/>
      <c r="X3" s="60"/>
      <c r="Y3" s="60"/>
      <c r="Z3" s="60"/>
      <c r="AA3" s="60"/>
      <c r="AB3" s="60"/>
      <c r="AC3" s="60"/>
      <c r="AD3" s="61"/>
      <c r="AE3" s="107" t="s">
        <v>47</v>
      </c>
      <c r="AF3" s="57"/>
      <c r="AG3" s="57"/>
      <c r="AH3" s="57"/>
      <c r="AI3" s="57"/>
      <c r="AJ3" s="57"/>
      <c r="AK3" s="57"/>
      <c r="AL3" s="62"/>
      <c r="AM3" s="58" t="s">
        <v>48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49</v>
      </c>
      <c r="BF3" s="67" t="s">
        <v>42</v>
      </c>
      <c r="BG3" s="107" t="s">
        <v>47</v>
      </c>
      <c r="BH3" s="57"/>
      <c r="BI3" s="57"/>
      <c r="BJ3" s="57"/>
      <c r="BK3" s="57"/>
      <c r="BL3" s="57"/>
      <c r="BM3" s="57"/>
      <c r="BN3" s="62"/>
      <c r="BO3" s="58" t="s">
        <v>48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49</v>
      </c>
      <c r="CH3" s="67" t="s">
        <v>42</v>
      </c>
      <c r="CI3" s="107" t="s">
        <v>47</v>
      </c>
      <c r="CJ3" s="57"/>
      <c r="CK3" s="57"/>
      <c r="CL3" s="57"/>
      <c r="CM3" s="57"/>
      <c r="CN3" s="57"/>
      <c r="CO3" s="57"/>
      <c r="CP3" s="62"/>
      <c r="CQ3" s="58" t="s">
        <v>48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49</v>
      </c>
      <c r="DJ3" s="67" t="s">
        <v>42</v>
      </c>
    </row>
    <row r="4" spans="1:114" ht="13.5">
      <c r="A4" s="143"/>
      <c r="B4" s="146"/>
      <c r="C4" s="149"/>
      <c r="D4" s="51"/>
      <c r="E4" s="106" t="s">
        <v>50</v>
      </c>
      <c r="F4" s="68"/>
      <c r="G4" s="68"/>
      <c r="H4" s="68"/>
      <c r="I4" s="68"/>
      <c r="J4" s="68"/>
      <c r="K4" s="69"/>
      <c r="L4" s="50" t="s">
        <v>51</v>
      </c>
      <c r="M4" s="51"/>
      <c r="N4" s="106" t="s">
        <v>50</v>
      </c>
      <c r="O4" s="68"/>
      <c r="P4" s="68"/>
      <c r="Q4" s="68"/>
      <c r="R4" s="68"/>
      <c r="S4" s="68"/>
      <c r="T4" s="69"/>
      <c r="U4" s="50" t="s">
        <v>51</v>
      </c>
      <c r="V4" s="51"/>
      <c r="W4" s="106" t="s">
        <v>50</v>
      </c>
      <c r="X4" s="68"/>
      <c r="Y4" s="68"/>
      <c r="Z4" s="68"/>
      <c r="AA4" s="68"/>
      <c r="AB4" s="68"/>
      <c r="AC4" s="69"/>
      <c r="AD4" s="50" t="s">
        <v>51</v>
      </c>
      <c r="AE4" s="67" t="s">
        <v>42</v>
      </c>
      <c r="AF4" s="72" t="s">
        <v>52</v>
      </c>
      <c r="AG4" s="66"/>
      <c r="AH4" s="70"/>
      <c r="AI4" s="57"/>
      <c r="AJ4" s="71"/>
      <c r="AK4" s="108" t="s">
        <v>53</v>
      </c>
      <c r="AL4" s="140" t="s">
        <v>54</v>
      </c>
      <c r="AM4" s="67" t="s">
        <v>42</v>
      </c>
      <c r="AN4" s="107" t="s">
        <v>55</v>
      </c>
      <c r="AO4" s="64"/>
      <c r="AP4" s="64"/>
      <c r="AQ4" s="64"/>
      <c r="AR4" s="65"/>
      <c r="AS4" s="107" t="s">
        <v>56</v>
      </c>
      <c r="AT4" s="57"/>
      <c r="AU4" s="57"/>
      <c r="AV4" s="71"/>
      <c r="AW4" s="72" t="s">
        <v>57</v>
      </c>
      <c r="AX4" s="107" t="s">
        <v>58</v>
      </c>
      <c r="AY4" s="63"/>
      <c r="AZ4" s="64"/>
      <c r="BA4" s="64"/>
      <c r="BB4" s="65"/>
      <c r="BC4" s="72" t="s">
        <v>59</v>
      </c>
      <c r="BD4" s="72" t="s">
        <v>60</v>
      </c>
      <c r="BE4" s="67"/>
      <c r="BF4" s="67"/>
      <c r="BG4" s="67" t="s">
        <v>42</v>
      </c>
      <c r="BH4" s="72" t="s">
        <v>52</v>
      </c>
      <c r="BI4" s="66"/>
      <c r="BJ4" s="70"/>
      <c r="BK4" s="57"/>
      <c r="BL4" s="71"/>
      <c r="BM4" s="108" t="s">
        <v>53</v>
      </c>
      <c r="BN4" s="140" t="s">
        <v>54</v>
      </c>
      <c r="BO4" s="67" t="s">
        <v>42</v>
      </c>
      <c r="BP4" s="107" t="s">
        <v>55</v>
      </c>
      <c r="BQ4" s="64"/>
      <c r="BR4" s="64"/>
      <c r="BS4" s="64"/>
      <c r="BT4" s="65"/>
      <c r="BU4" s="107" t="s">
        <v>56</v>
      </c>
      <c r="BV4" s="57"/>
      <c r="BW4" s="57"/>
      <c r="BX4" s="71"/>
      <c r="BY4" s="72" t="s">
        <v>57</v>
      </c>
      <c r="BZ4" s="107" t="s">
        <v>58</v>
      </c>
      <c r="CA4" s="73"/>
      <c r="CB4" s="73"/>
      <c r="CC4" s="74"/>
      <c r="CD4" s="65"/>
      <c r="CE4" s="72" t="s">
        <v>59</v>
      </c>
      <c r="CF4" s="72" t="s">
        <v>60</v>
      </c>
      <c r="CG4" s="67"/>
      <c r="CH4" s="67"/>
      <c r="CI4" s="67" t="s">
        <v>42</v>
      </c>
      <c r="CJ4" s="72" t="s">
        <v>52</v>
      </c>
      <c r="CK4" s="66"/>
      <c r="CL4" s="70"/>
      <c r="CM4" s="57"/>
      <c r="CN4" s="71"/>
      <c r="CO4" s="108" t="s">
        <v>53</v>
      </c>
      <c r="CP4" s="140" t="s">
        <v>54</v>
      </c>
      <c r="CQ4" s="67" t="s">
        <v>42</v>
      </c>
      <c r="CR4" s="107" t="s">
        <v>55</v>
      </c>
      <c r="CS4" s="64"/>
      <c r="CT4" s="64"/>
      <c r="CU4" s="64"/>
      <c r="CV4" s="65"/>
      <c r="CW4" s="107" t="s">
        <v>56</v>
      </c>
      <c r="CX4" s="57"/>
      <c r="CY4" s="57"/>
      <c r="CZ4" s="71"/>
      <c r="DA4" s="72" t="s">
        <v>57</v>
      </c>
      <c r="DB4" s="107" t="s">
        <v>58</v>
      </c>
      <c r="DC4" s="64"/>
      <c r="DD4" s="64"/>
      <c r="DE4" s="64"/>
      <c r="DF4" s="65"/>
      <c r="DG4" s="72" t="s">
        <v>59</v>
      </c>
      <c r="DH4" s="72" t="s">
        <v>60</v>
      </c>
      <c r="DI4" s="67"/>
      <c r="DJ4" s="67"/>
    </row>
    <row r="5" spans="1:114" ht="22.5">
      <c r="A5" s="143"/>
      <c r="B5" s="146"/>
      <c r="C5" s="149"/>
      <c r="D5" s="51"/>
      <c r="E5" s="51"/>
      <c r="F5" s="100" t="s">
        <v>61</v>
      </c>
      <c r="G5" s="100" t="s">
        <v>62</v>
      </c>
      <c r="H5" s="100" t="s">
        <v>63</v>
      </c>
      <c r="I5" s="100" t="s">
        <v>64</v>
      </c>
      <c r="J5" s="100" t="s">
        <v>65</v>
      </c>
      <c r="K5" s="100" t="s">
        <v>49</v>
      </c>
      <c r="L5" s="50"/>
      <c r="M5" s="51"/>
      <c r="N5" s="51"/>
      <c r="O5" s="100" t="s">
        <v>61</v>
      </c>
      <c r="P5" s="100" t="s">
        <v>62</v>
      </c>
      <c r="Q5" s="100" t="s">
        <v>63</v>
      </c>
      <c r="R5" s="100" t="s">
        <v>64</v>
      </c>
      <c r="S5" s="100" t="s">
        <v>65</v>
      </c>
      <c r="T5" s="100" t="s">
        <v>49</v>
      </c>
      <c r="U5" s="50"/>
      <c r="V5" s="51"/>
      <c r="W5" s="51"/>
      <c r="X5" s="100" t="s">
        <v>61</v>
      </c>
      <c r="Y5" s="100" t="s">
        <v>62</v>
      </c>
      <c r="Z5" s="100" t="s">
        <v>63</v>
      </c>
      <c r="AA5" s="100" t="s">
        <v>64</v>
      </c>
      <c r="AB5" s="100" t="s">
        <v>65</v>
      </c>
      <c r="AC5" s="100" t="s">
        <v>49</v>
      </c>
      <c r="AD5" s="50"/>
      <c r="AE5" s="67"/>
      <c r="AF5" s="67" t="s">
        <v>42</v>
      </c>
      <c r="AG5" s="108" t="s">
        <v>66</v>
      </c>
      <c r="AH5" s="108" t="s">
        <v>67</v>
      </c>
      <c r="AI5" s="108" t="s">
        <v>68</v>
      </c>
      <c r="AJ5" s="108" t="s">
        <v>49</v>
      </c>
      <c r="AK5" s="75"/>
      <c r="AL5" s="141"/>
      <c r="AM5" s="67"/>
      <c r="AN5" s="67"/>
      <c r="AO5" s="67" t="s">
        <v>69</v>
      </c>
      <c r="AP5" s="67" t="s">
        <v>70</v>
      </c>
      <c r="AQ5" s="67" t="s">
        <v>71</v>
      </c>
      <c r="AR5" s="67" t="s">
        <v>72</v>
      </c>
      <c r="AS5" s="67" t="s">
        <v>42</v>
      </c>
      <c r="AT5" s="72" t="s">
        <v>73</v>
      </c>
      <c r="AU5" s="72" t="s">
        <v>74</v>
      </c>
      <c r="AV5" s="72" t="s">
        <v>75</v>
      </c>
      <c r="AW5" s="67"/>
      <c r="AX5" s="67"/>
      <c r="AY5" s="72" t="s">
        <v>73</v>
      </c>
      <c r="AZ5" s="72" t="s">
        <v>74</v>
      </c>
      <c r="BA5" s="72" t="s">
        <v>75</v>
      </c>
      <c r="BB5" s="72" t="s">
        <v>49</v>
      </c>
      <c r="BC5" s="67"/>
      <c r="BD5" s="67"/>
      <c r="BE5" s="67"/>
      <c r="BF5" s="67"/>
      <c r="BG5" s="67"/>
      <c r="BH5" s="67" t="s">
        <v>42</v>
      </c>
      <c r="BI5" s="108" t="s">
        <v>66</v>
      </c>
      <c r="BJ5" s="108" t="s">
        <v>67</v>
      </c>
      <c r="BK5" s="108" t="s">
        <v>68</v>
      </c>
      <c r="BL5" s="108" t="s">
        <v>49</v>
      </c>
      <c r="BM5" s="75"/>
      <c r="BN5" s="141"/>
      <c r="BO5" s="67"/>
      <c r="BP5" s="67"/>
      <c r="BQ5" s="67" t="s">
        <v>69</v>
      </c>
      <c r="BR5" s="67" t="s">
        <v>70</v>
      </c>
      <c r="BS5" s="67" t="s">
        <v>71</v>
      </c>
      <c r="BT5" s="67" t="s">
        <v>72</v>
      </c>
      <c r="BU5" s="67" t="s">
        <v>42</v>
      </c>
      <c r="BV5" s="72" t="s">
        <v>73</v>
      </c>
      <c r="BW5" s="72" t="s">
        <v>74</v>
      </c>
      <c r="BX5" s="72" t="s">
        <v>75</v>
      </c>
      <c r="BY5" s="67"/>
      <c r="BZ5" s="67"/>
      <c r="CA5" s="72" t="s">
        <v>73</v>
      </c>
      <c r="CB5" s="72" t="s">
        <v>74</v>
      </c>
      <c r="CC5" s="72" t="s">
        <v>75</v>
      </c>
      <c r="CD5" s="72" t="s">
        <v>49</v>
      </c>
      <c r="CE5" s="67"/>
      <c r="CF5" s="67"/>
      <c r="CG5" s="67"/>
      <c r="CH5" s="67"/>
      <c r="CI5" s="67"/>
      <c r="CJ5" s="67" t="s">
        <v>42</v>
      </c>
      <c r="CK5" s="108" t="s">
        <v>66</v>
      </c>
      <c r="CL5" s="108" t="s">
        <v>67</v>
      </c>
      <c r="CM5" s="108" t="s">
        <v>68</v>
      </c>
      <c r="CN5" s="108" t="s">
        <v>49</v>
      </c>
      <c r="CO5" s="75"/>
      <c r="CP5" s="141"/>
      <c r="CQ5" s="67"/>
      <c r="CR5" s="67"/>
      <c r="CS5" s="67" t="s">
        <v>69</v>
      </c>
      <c r="CT5" s="67" t="s">
        <v>70</v>
      </c>
      <c r="CU5" s="67" t="s">
        <v>71</v>
      </c>
      <c r="CV5" s="67" t="s">
        <v>72</v>
      </c>
      <c r="CW5" s="67" t="s">
        <v>42</v>
      </c>
      <c r="CX5" s="72" t="s">
        <v>73</v>
      </c>
      <c r="CY5" s="72" t="s">
        <v>74</v>
      </c>
      <c r="CZ5" s="72" t="s">
        <v>75</v>
      </c>
      <c r="DA5" s="67"/>
      <c r="DB5" s="67"/>
      <c r="DC5" s="72" t="s">
        <v>73</v>
      </c>
      <c r="DD5" s="72" t="s">
        <v>74</v>
      </c>
      <c r="DE5" s="72" t="s">
        <v>75</v>
      </c>
      <c r="DF5" s="72" t="s">
        <v>49</v>
      </c>
      <c r="DG5" s="67"/>
      <c r="DH5" s="67"/>
      <c r="DI5" s="67"/>
      <c r="DJ5" s="67"/>
    </row>
    <row r="6" spans="1:114" s="122" customFormat="1" ht="13.5">
      <c r="A6" s="144"/>
      <c r="B6" s="147"/>
      <c r="C6" s="150"/>
      <c r="D6" s="76" t="s">
        <v>76</v>
      </c>
      <c r="E6" s="76" t="s">
        <v>76</v>
      </c>
      <c r="F6" s="77" t="s">
        <v>76</v>
      </c>
      <c r="G6" s="77" t="s">
        <v>76</v>
      </c>
      <c r="H6" s="77" t="s">
        <v>76</v>
      </c>
      <c r="I6" s="77" t="s">
        <v>76</v>
      </c>
      <c r="J6" s="77" t="s">
        <v>76</v>
      </c>
      <c r="K6" s="77" t="s">
        <v>76</v>
      </c>
      <c r="L6" s="77" t="s">
        <v>76</v>
      </c>
      <c r="M6" s="76" t="s">
        <v>76</v>
      </c>
      <c r="N6" s="76" t="s">
        <v>76</v>
      </c>
      <c r="O6" s="77" t="s">
        <v>76</v>
      </c>
      <c r="P6" s="77" t="s">
        <v>76</v>
      </c>
      <c r="Q6" s="77" t="s">
        <v>76</v>
      </c>
      <c r="R6" s="77" t="s">
        <v>76</v>
      </c>
      <c r="S6" s="77" t="s">
        <v>76</v>
      </c>
      <c r="T6" s="77" t="s">
        <v>76</v>
      </c>
      <c r="U6" s="77" t="s">
        <v>76</v>
      </c>
      <c r="V6" s="76" t="s">
        <v>76</v>
      </c>
      <c r="W6" s="76" t="s">
        <v>76</v>
      </c>
      <c r="X6" s="77" t="s">
        <v>76</v>
      </c>
      <c r="Y6" s="77" t="s">
        <v>76</v>
      </c>
      <c r="Z6" s="77" t="s">
        <v>76</v>
      </c>
      <c r="AA6" s="77" t="s">
        <v>76</v>
      </c>
      <c r="AB6" s="77" t="s">
        <v>76</v>
      </c>
      <c r="AC6" s="77" t="s">
        <v>76</v>
      </c>
      <c r="AD6" s="77" t="s">
        <v>76</v>
      </c>
      <c r="AE6" s="78" t="s">
        <v>76</v>
      </c>
      <c r="AF6" s="78" t="s">
        <v>76</v>
      </c>
      <c r="AG6" s="79" t="s">
        <v>76</v>
      </c>
      <c r="AH6" s="79" t="s">
        <v>76</v>
      </c>
      <c r="AI6" s="79" t="s">
        <v>76</v>
      </c>
      <c r="AJ6" s="79" t="s">
        <v>76</v>
      </c>
      <c r="AK6" s="79" t="s">
        <v>76</v>
      </c>
      <c r="AL6" s="79" t="s">
        <v>76</v>
      </c>
      <c r="AM6" s="78" t="s">
        <v>76</v>
      </c>
      <c r="AN6" s="78" t="s">
        <v>76</v>
      </c>
      <c r="AO6" s="78" t="s">
        <v>76</v>
      </c>
      <c r="AP6" s="78" t="s">
        <v>76</v>
      </c>
      <c r="AQ6" s="78" t="s">
        <v>76</v>
      </c>
      <c r="AR6" s="78" t="s">
        <v>76</v>
      </c>
      <c r="AS6" s="78" t="s">
        <v>76</v>
      </c>
      <c r="AT6" s="78" t="s">
        <v>76</v>
      </c>
      <c r="AU6" s="78" t="s">
        <v>76</v>
      </c>
      <c r="AV6" s="78" t="s">
        <v>76</v>
      </c>
      <c r="AW6" s="78" t="s">
        <v>76</v>
      </c>
      <c r="AX6" s="78" t="s">
        <v>76</v>
      </c>
      <c r="AY6" s="78" t="s">
        <v>76</v>
      </c>
      <c r="AZ6" s="78" t="s">
        <v>76</v>
      </c>
      <c r="BA6" s="78" t="s">
        <v>76</v>
      </c>
      <c r="BB6" s="78" t="s">
        <v>76</v>
      </c>
      <c r="BC6" s="78" t="s">
        <v>76</v>
      </c>
      <c r="BD6" s="78" t="s">
        <v>76</v>
      </c>
      <c r="BE6" s="78" t="s">
        <v>76</v>
      </c>
      <c r="BF6" s="78" t="s">
        <v>76</v>
      </c>
      <c r="BG6" s="78" t="s">
        <v>76</v>
      </c>
      <c r="BH6" s="78" t="s">
        <v>76</v>
      </c>
      <c r="BI6" s="79" t="s">
        <v>76</v>
      </c>
      <c r="BJ6" s="79" t="s">
        <v>76</v>
      </c>
      <c r="BK6" s="79" t="s">
        <v>76</v>
      </c>
      <c r="BL6" s="79" t="s">
        <v>76</v>
      </c>
      <c r="BM6" s="79" t="s">
        <v>76</v>
      </c>
      <c r="BN6" s="79" t="s">
        <v>76</v>
      </c>
      <c r="BO6" s="78" t="s">
        <v>76</v>
      </c>
      <c r="BP6" s="78" t="s">
        <v>76</v>
      </c>
      <c r="BQ6" s="78" t="s">
        <v>76</v>
      </c>
      <c r="BR6" s="78" t="s">
        <v>76</v>
      </c>
      <c r="BS6" s="78" t="s">
        <v>76</v>
      </c>
      <c r="BT6" s="78" t="s">
        <v>76</v>
      </c>
      <c r="BU6" s="78" t="s">
        <v>76</v>
      </c>
      <c r="BV6" s="78" t="s">
        <v>76</v>
      </c>
      <c r="BW6" s="78" t="s">
        <v>76</v>
      </c>
      <c r="BX6" s="78" t="s">
        <v>76</v>
      </c>
      <c r="BY6" s="78" t="s">
        <v>76</v>
      </c>
      <c r="BZ6" s="78" t="s">
        <v>76</v>
      </c>
      <c r="CA6" s="78" t="s">
        <v>76</v>
      </c>
      <c r="CB6" s="78" t="s">
        <v>76</v>
      </c>
      <c r="CC6" s="78" t="s">
        <v>76</v>
      </c>
      <c r="CD6" s="78" t="s">
        <v>76</v>
      </c>
      <c r="CE6" s="78" t="s">
        <v>76</v>
      </c>
      <c r="CF6" s="78" t="s">
        <v>76</v>
      </c>
      <c r="CG6" s="78" t="s">
        <v>76</v>
      </c>
      <c r="CH6" s="78" t="s">
        <v>76</v>
      </c>
      <c r="CI6" s="78" t="s">
        <v>76</v>
      </c>
      <c r="CJ6" s="78" t="s">
        <v>76</v>
      </c>
      <c r="CK6" s="79" t="s">
        <v>76</v>
      </c>
      <c r="CL6" s="79" t="s">
        <v>76</v>
      </c>
      <c r="CM6" s="79" t="s">
        <v>76</v>
      </c>
      <c r="CN6" s="79" t="s">
        <v>76</v>
      </c>
      <c r="CO6" s="79" t="s">
        <v>76</v>
      </c>
      <c r="CP6" s="79" t="s">
        <v>76</v>
      </c>
      <c r="CQ6" s="78" t="s">
        <v>76</v>
      </c>
      <c r="CR6" s="78" t="s">
        <v>76</v>
      </c>
      <c r="CS6" s="79" t="s">
        <v>76</v>
      </c>
      <c r="CT6" s="79" t="s">
        <v>76</v>
      </c>
      <c r="CU6" s="79" t="s">
        <v>76</v>
      </c>
      <c r="CV6" s="79" t="s">
        <v>76</v>
      </c>
      <c r="CW6" s="78" t="s">
        <v>76</v>
      </c>
      <c r="CX6" s="78" t="s">
        <v>76</v>
      </c>
      <c r="CY6" s="78" t="s">
        <v>76</v>
      </c>
      <c r="CZ6" s="78" t="s">
        <v>76</v>
      </c>
      <c r="DA6" s="78" t="s">
        <v>76</v>
      </c>
      <c r="DB6" s="78" t="s">
        <v>76</v>
      </c>
      <c r="DC6" s="78" t="s">
        <v>76</v>
      </c>
      <c r="DD6" s="78" t="s">
        <v>76</v>
      </c>
      <c r="DE6" s="78" t="s">
        <v>76</v>
      </c>
      <c r="DF6" s="78" t="s">
        <v>76</v>
      </c>
      <c r="DG6" s="78" t="s">
        <v>76</v>
      </c>
      <c r="DH6" s="78" t="s">
        <v>76</v>
      </c>
      <c r="DI6" s="78" t="s">
        <v>76</v>
      </c>
      <c r="DJ6" s="78" t="s">
        <v>76</v>
      </c>
    </row>
    <row r="7" spans="1:114" s="120" customFormat="1" ht="12" customHeight="1">
      <c r="A7" s="129" t="s">
        <v>77</v>
      </c>
      <c r="B7" s="130" t="s">
        <v>78</v>
      </c>
      <c r="C7" s="129" t="s">
        <v>42</v>
      </c>
      <c r="D7" s="118">
        <f aca="true" t="shared" si="0" ref="D7:D53">SUM(E7,+L7)</f>
        <v>74078660</v>
      </c>
      <c r="E7" s="118">
        <f aca="true" t="shared" si="1" ref="E7:E53">SUM(F7:I7)+K7</f>
        <v>27446573</v>
      </c>
      <c r="F7" s="118">
        <v>2237772</v>
      </c>
      <c r="G7" s="118">
        <v>378548</v>
      </c>
      <c r="H7" s="118">
        <v>3173600</v>
      </c>
      <c r="I7" s="118">
        <v>15172689</v>
      </c>
      <c r="J7" s="119" t="s">
        <v>333</v>
      </c>
      <c r="K7" s="118">
        <v>6483964</v>
      </c>
      <c r="L7" s="118">
        <v>46632087</v>
      </c>
      <c r="M7" s="118">
        <f aca="true" t="shared" si="2" ref="M7:M53">SUM(N7,+U7)</f>
        <v>8500355</v>
      </c>
      <c r="N7" s="118">
        <f aca="true" t="shared" si="3" ref="N7:N53">SUM(O7:R7)+T7</f>
        <v>2007139</v>
      </c>
      <c r="O7" s="118">
        <v>110294</v>
      </c>
      <c r="P7" s="118">
        <v>1509</v>
      </c>
      <c r="Q7" s="118">
        <v>97500</v>
      </c>
      <c r="R7" s="118">
        <v>1492925</v>
      </c>
      <c r="S7" s="119" t="s">
        <v>0</v>
      </c>
      <c r="T7" s="118">
        <v>304911</v>
      </c>
      <c r="U7" s="118">
        <v>6493216</v>
      </c>
      <c r="V7" s="118">
        <f aca="true" t="shared" si="4" ref="V7:AA7">+SUM(D7,M7)</f>
        <v>82579015</v>
      </c>
      <c r="W7" s="118">
        <f t="shared" si="4"/>
        <v>29453712</v>
      </c>
      <c r="X7" s="118">
        <f t="shared" si="4"/>
        <v>2348066</v>
      </c>
      <c r="Y7" s="118">
        <f t="shared" si="4"/>
        <v>380057</v>
      </c>
      <c r="Z7" s="118">
        <f t="shared" si="4"/>
        <v>3271100</v>
      </c>
      <c r="AA7" s="118">
        <f t="shared" si="4"/>
        <v>16665614</v>
      </c>
      <c r="AB7" s="119" t="s">
        <v>1</v>
      </c>
      <c r="AC7" s="118">
        <f aca="true" t="shared" si="5" ref="AC7:AC53">+SUM(K7,T7)</f>
        <v>6788875</v>
      </c>
      <c r="AD7" s="118">
        <f aca="true" t="shared" si="6" ref="AD7:AD53">+SUM(L7,U7)</f>
        <v>53125303</v>
      </c>
      <c r="AE7" s="118">
        <f aca="true" t="shared" si="7" ref="AE7:AE53">SUM(AF7,+AK7)</f>
        <v>8492007</v>
      </c>
      <c r="AF7" s="118">
        <f aca="true" t="shared" si="8" ref="AF7:AF53">SUM(AG7:AJ7)</f>
        <v>8346671</v>
      </c>
      <c r="AG7" s="118">
        <v>0</v>
      </c>
      <c r="AH7" s="118">
        <v>5638609</v>
      </c>
      <c r="AI7" s="118">
        <v>2650553</v>
      </c>
      <c r="AJ7" s="118">
        <v>57509</v>
      </c>
      <c r="AK7" s="118">
        <v>145336</v>
      </c>
      <c r="AL7" s="118">
        <v>1144178</v>
      </c>
      <c r="AM7" s="118">
        <f aca="true" t="shared" si="9" ref="AM7:AM53">SUM(AN7,AS7,AW7,AX7,BD7)</f>
        <v>47914459</v>
      </c>
      <c r="AN7" s="118">
        <f aca="true" t="shared" si="10" ref="AN7:AN53">SUM(AO7:AR7)</f>
        <v>12835883</v>
      </c>
      <c r="AO7" s="118">
        <v>9991552</v>
      </c>
      <c r="AP7" s="118">
        <v>1683134</v>
      </c>
      <c r="AQ7" s="118">
        <v>733672</v>
      </c>
      <c r="AR7" s="118">
        <v>427525</v>
      </c>
      <c r="AS7" s="118">
        <f aca="true" t="shared" si="11" ref="AS7:AS53">SUM(AT7:AV7)</f>
        <v>7506103</v>
      </c>
      <c r="AT7" s="118">
        <v>1550092</v>
      </c>
      <c r="AU7" s="118">
        <v>4513115</v>
      </c>
      <c r="AV7" s="118">
        <v>1442896</v>
      </c>
      <c r="AW7" s="118">
        <v>151135</v>
      </c>
      <c r="AX7" s="118">
        <f aca="true" t="shared" si="12" ref="AX7:AX53">SUM(AY7:BB7)</f>
        <v>27396334</v>
      </c>
      <c r="AY7" s="118">
        <v>15115216</v>
      </c>
      <c r="AZ7" s="118">
        <v>7783798</v>
      </c>
      <c r="BA7" s="118">
        <v>2573321</v>
      </c>
      <c r="BB7" s="118">
        <v>1923999</v>
      </c>
      <c r="BC7" s="118">
        <v>9868051</v>
      </c>
      <c r="BD7" s="118">
        <v>25004</v>
      </c>
      <c r="BE7" s="118">
        <v>6659965</v>
      </c>
      <c r="BF7" s="118">
        <f aca="true" t="shared" si="13" ref="BF7:BF53">SUM(AE7,+AM7,+BE7)</f>
        <v>63066431</v>
      </c>
      <c r="BG7" s="118">
        <f aca="true" t="shared" si="14" ref="BG7:BG53">SUM(BH7,+BM7)</f>
        <v>247636</v>
      </c>
      <c r="BH7" s="118">
        <f aca="true" t="shared" si="15" ref="BH7:BH53">SUM(BI7:BL7)</f>
        <v>241651</v>
      </c>
      <c r="BI7" s="118">
        <v>0</v>
      </c>
      <c r="BJ7" s="118">
        <v>232108</v>
      </c>
      <c r="BK7" s="118">
        <v>7665</v>
      </c>
      <c r="BL7" s="118">
        <v>1878</v>
      </c>
      <c r="BM7" s="118">
        <v>5985</v>
      </c>
      <c r="BN7" s="118">
        <v>144252</v>
      </c>
      <c r="BO7" s="118">
        <f aca="true" t="shared" si="16" ref="BO7:BO53">SUM(BP7,BU7,BY7,BZ7,CF7)</f>
        <v>4724859</v>
      </c>
      <c r="BP7" s="118">
        <f aca="true" t="shared" si="17" ref="BP7:BP53">SUM(BQ7:BT7)</f>
        <v>816339</v>
      </c>
      <c r="BQ7" s="118">
        <v>446672</v>
      </c>
      <c r="BR7" s="118">
        <v>137351</v>
      </c>
      <c r="BS7" s="118">
        <v>202812</v>
      </c>
      <c r="BT7" s="118">
        <v>29504</v>
      </c>
      <c r="BU7" s="118">
        <f aca="true" t="shared" si="18" ref="BU7:BU53">SUM(BV7:BX7)</f>
        <v>1277621</v>
      </c>
      <c r="BV7" s="118">
        <v>294994</v>
      </c>
      <c r="BW7" s="118">
        <v>823015</v>
      </c>
      <c r="BX7" s="118">
        <v>159612</v>
      </c>
      <c r="BY7" s="118">
        <v>4368</v>
      </c>
      <c r="BZ7" s="118">
        <f aca="true" t="shared" si="19" ref="BZ7:BZ53">SUM(CA7:CD7)</f>
        <v>2607393</v>
      </c>
      <c r="CA7" s="118">
        <v>1738193</v>
      </c>
      <c r="CB7" s="118">
        <v>557877</v>
      </c>
      <c r="CC7" s="118">
        <v>244579</v>
      </c>
      <c r="CD7" s="118">
        <v>66744</v>
      </c>
      <c r="CE7" s="118">
        <v>2953449</v>
      </c>
      <c r="CF7" s="118">
        <v>19138</v>
      </c>
      <c r="CG7" s="118">
        <v>430159</v>
      </c>
      <c r="CH7" s="118">
        <f aca="true" t="shared" si="20" ref="CH7:CH53">SUM(BG7,+BO7,+CG7)</f>
        <v>5402654</v>
      </c>
      <c r="CI7" s="118">
        <f aca="true" t="shared" si="21" ref="CI7:CW7">SUM(AE7,+BG7)</f>
        <v>8739643</v>
      </c>
      <c r="CJ7" s="118">
        <f t="shared" si="21"/>
        <v>8588322</v>
      </c>
      <c r="CK7" s="118">
        <f t="shared" si="21"/>
        <v>0</v>
      </c>
      <c r="CL7" s="118">
        <f t="shared" si="21"/>
        <v>5870717</v>
      </c>
      <c r="CM7" s="118">
        <f t="shared" si="21"/>
        <v>2658218</v>
      </c>
      <c r="CN7" s="118">
        <f t="shared" si="21"/>
        <v>59387</v>
      </c>
      <c r="CO7" s="118">
        <f t="shared" si="21"/>
        <v>151321</v>
      </c>
      <c r="CP7" s="118">
        <f t="shared" si="21"/>
        <v>1288430</v>
      </c>
      <c r="CQ7" s="118">
        <f t="shared" si="21"/>
        <v>52639318</v>
      </c>
      <c r="CR7" s="118">
        <f t="shared" si="21"/>
        <v>13652222</v>
      </c>
      <c r="CS7" s="118">
        <f t="shared" si="21"/>
        <v>10438224</v>
      </c>
      <c r="CT7" s="118">
        <f t="shared" si="21"/>
        <v>1820485</v>
      </c>
      <c r="CU7" s="118">
        <f t="shared" si="21"/>
        <v>936484</v>
      </c>
      <c r="CV7" s="118">
        <f t="shared" si="21"/>
        <v>457029</v>
      </c>
      <c r="CW7" s="118">
        <f t="shared" si="21"/>
        <v>8783724</v>
      </c>
      <c r="CX7" s="118">
        <f aca="true" t="shared" si="22" ref="CX7:DJ7">SUM(AT7,+BV7)</f>
        <v>1845086</v>
      </c>
      <c r="CY7" s="118">
        <f t="shared" si="22"/>
        <v>5336130</v>
      </c>
      <c r="CZ7" s="118">
        <f t="shared" si="22"/>
        <v>1602508</v>
      </c>
      <c r="DA7" s="118">
        <f t="shared" si="22"/>
        <v>155503</v>
      </c>
      <c r="DB7" s="118">
        <f t="shared" si="22"/>
        <v>30003727</v>
      </c>
      <c r="DC7" s="118">
        <f t="shared" si="22"/>
        <v>16853409</v>
      </c>
      <c r="DD7" s="118">
        <f t="shared" si="22"/>
        <v>8341675</v>
      </c>
      <c r="DE7" s="118">
        <f t="shared" si="22"/>
        <v>2817900</v>
      </c>
      <c r="DF7" s="118">
        <f t="shared" si="22"/>
        <v>1990743</v>
      </c>
      <c r="DG7" s="118">
        <f t="shared" si="22"/>
        <v>12821500</v>
      </c>
      <c r="DH7" s="118">
        <f t="shared" si="22"/>
        <v>44142</v>
      </c>
      <c r="DI7" s="118">
        <f t="shared" si="22"/>
        <v>7090124</v>
      </c>
      <c r="DJ7" s="118">
        <f t="shared" si="22"/>
        <v>68469085</v>
      </c>
    </row>
    <row r="8" spans="1:114" s="120" customFormat="1" ht="12" customHeight="1">
      <c r="A8" s="129" t="s">
        <v>79</v>
      </c>
      <c r="B8" s="130" t="s">
        <v>80</v>
      </c>
      <c r="C8" s="129" t="s">
        <v>42</v>
      </c>
      <c r="D8" s="118">
        <f t="shared" si="0"/>
        <v>15711492</v>
      </c>
      <c r="E8" s="118">
        <f t="shared" si="1"/>
        <v>2257598</v>
      </c>
      <c r="F8" s="118">
        <v>193688</v>
      </c>
      <c r="G8" s="118">
        <v>3374</v>
      </c>
      <c r="H8" s="118">
        <v>676000</v>
      </c>
      <c r="I8" s="118">
        <v>1101947</v>
      </c>
      <c r="J8" s="119" t="s">
        <v>333</v>
      </c>
      <c r="K8" s="118">
        <v>282589</v>
      </c>
      <c r="L8" s="118">
        <v>13453894</v>
      </c>
      <c r="M8" s="118">
        <f t="shared" si="2"/>
        <v>3615538</v>
      </c>
      <c r="N8" s="118">
        <f t="shared" si="3"/>
        <v>67277</v>
      </c>
      <c r="O8" s="118">
        <v>1985</v>
      </c>
      <c r="P8" s="118">
        <v>992</v>
      </c>
      <c r="Q8" s="118">
        <v>64300</v>
      </c>
      <c r="R8" s="118">
        <v>0</v>
      </c>
      <c r="S8" s="119" t="s">
        <v>0</v>
      </c>
      <c r="T8" s="118">
        <v>0</v>
      </c>
      <c r="U8" s="118">
        <v>3548261</v>
      </c>
      <c r="V8" s="118">
        <f aca="true" t="shared" si="23" ref="V8:AA8">+SUM(D8,M8)</f>
        <v>19327030</v>
      </c>
      <c r="W8" s="118">
        <f t="shared" si="23"/>
        <v>2324875</v>
      </c>
      <c r="X8" s="118">
        <f t="shared" si="23"/>
        <v>195673</v>
      </c>
      <c r="Y8" s="118">
        <f t="shared" si="23"/>
        <v>4366</v>
      </c>
      <c r="Z8" s="118">
        <f t="shared" si="23"/>
        <v>740300</v>
      </c>
      <c r="AA8" s="118">
        <f t="shared" si="23"/>
        <v>1101947</v>
      </c>
      <c r="AB8" s="119" t="s">
        <v>2</v>
      </c>
      <c r="AC8" s="118">
        <f t="shared" si="5"/>
        <v>282589</v>
      </c>
      <c r="AD8" s="118">
        <f t="shared" si="6"/>
        <v>17002155</v>
      </c>
      <c r="AE8" s="118">
        <f t="shared" si="7"/>
        <v>250244</v>
      </c>
      <c r="AF8" s="118">
        <f t="shared" si="8"/>
        <v>242765</v>
      </c>
      <c r="AG8" s="118">
        <v>137</v>
      </c>
      <c r="AH8" s="118">
        <v>204323</v>
      </c>
      <c r="AI8" s="118">
        <v>26051</v>
      </c>
      <c r="AJ8" s="118">
        <v>12254</v>
      </c>
      <c r="AK8" s="118">
        <v>7479</v>
      </c>
      <c r="AL8" s="118">
        <v>680283</v>
      </c>
      <c r="AM8" s="118">
        <f t="shared" si="9"/>
        <v>6739218</v>
      </c>
      <c r="AN8" s="118">
        <f t="shared" si="10"/>
        <v>2351926</v>
      </c>
      <c r="AO8" s="118">
        <v>821099</v>
      </c>
      <c r="AP8" s="118">
        <v>977246</v>
      </c>
      <c r="AQ8" s="118">
        <v>516008</v>
      </c>
      <c r="AR8" s="118">
        <v>37573</v>
      </c>
      <c r="AS8" s="118">
        <f t="shared" si="11"/>
        <v>649792</v>
      </c>
      <c r="AT8" s="118">
        <v>105207</v>
      </c>
      <c r="AU8" s="118">
        <v>406489</v>
      </c>
      <c r="AV8" s="118">
        <v>138096</v>
      </c>
      <c r="AW8" s="118">
        <v>42583</v>
      </c>
      <c r="AX8" s="118">
        <f t="shared" si="12"/>
        <v>3661203</v>
      </c>
      <c r="AY8" s="118">
        <v>2481102</v>
      </c>
      <c r="AZ8" s="118">
        <v>583807</v>
      </c>
      <c r="BA8" s="118">
        <v>470182</v>
      </c>
      <c r="BB8" s="118">
        <v>126112</v>
      </c>
      <c r="BC8" s="118">
        <v>5780860</v>
      </c>
      <c r="BD8" s="118">
        <v>33714</v>
      </c>
      <c r="BE8" s="118">
        <v>2260887</v>
      </c>
      <c r="BF8" s="118">
        <f t="shared" si="13"/>
        <v>9250349</v>
      </c>
      <c r="BG8" s="118">
        <f t="shared" si="14"/>
        <v>0</v>
      </c>
      <c r="BH8" s="118">
        <f t="shared" si="15"/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882288</v>
      </c>
      <c r="BO8" s="118">
        <f t="shared" si="16"/>
        <v>44752</v>
      </c>
      <c r="BP8" s="118">
        <f t="shared" si="17"/>
        <v>44176</v>
      </c>
      <c r="BQ8" s="118">
        <v>44176</v>
      </c>
      <c r="BR8" s="118">
        <v>0</v>
      </c>
      <c r="BS8" s="118">
        <v>0</v>
      </c>
      <c r="BT8" s="118">
        <v>0</v>
      </c>
      <c r="BU8" s="118">
        <f t="shared" si="18"/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f t="shared" si="19"/>
        <v>576</v>
      </c>
      <c r="CA8" s="118">
        <v>0</v>
      </c>
      <c r="CB8" s="118">
        <v>0</v>
      </c>
      <c r="CC8" s="118">
        <v>0</v>
      </c>
      <c r="CD8" s="118">
        <v>576</v>
      </c>
      <c r="CE8" s="118">
        <v>2686337</v>
      </c>
      <c r="CF8" s="118">
        <v>0</v>
      </c>
      <c r="CG8" s="118">
        <v>2161</v>
      </c>
      <c r="CH8" s="118">
        <f t="shared" si="20"/>
        <v>46913</v>
      </c>
      <c r="CI8" s="118">
        <f aca="true" t="shared" si="24" ref="CI8:DA8">SUM(AE8,+BG8)</f>
        <v>250244</v>
      </c>
      <c r="CJ8" s="118">
        <f t="shared" si="24"/>
        <v>242765</v>
      </c>
      <c r="CK8" s="118">
        <f t="shared" si="24"/>
        <v>137</v>
      </c>
      <c r="CL8" s="118">
        <f t="shared" si="24"/>
        <v>204323</v>
      </c>
      <c r="CM8" s="118">
        <f t="shared" si="24"/>
        <v>26051</v>
      </c>
      <c r="CN8" s="118">
        <f t="shared" si="24"/>
        <v>12254</v>
      </c>
      <c r="CO8" s="118">
        <f t="shared" si="24"/>
        <v>7479</v>
      </c>
      <c r="CP8" s="118">
        <f t="shared" si="24"/>
        <v>1562571</v>
      </c>
      <c r="CQ8" s="118">
        <f t="shared" si="24"/>
        <v>6783970</v>
      </c>
      <c r="CR8" s="118">
        <f t="shared" si="24"/>
        <v>2396102</v>
      </c>
      <c r="CS8" s="118">
        <f t="shared" si="24"/>
        <v>865275</v>
      </c>
      <c r="CT8" s="118">
        <f t="shared" si="24"/>
        <v>977246</v>
      </c>
      <c r="CU8" s="118">
        <f t="shared" si="24"/>
        <v>516008</v>
      </c>
      <c r="CV8" s="118">
        <f t="shared" si="24"/>
        <v>37573</v>
      </c>
      <c r="CW8" s="118">
        <f t="shared" si="24"/>
        <v>649792</v>
      </c>
      <c r="CX8" s="118">
        <f t="shared" si="24"/>
        <v>105207</v>
      </c>
      <c r="CY8" s="118">
        <f t="shared" si="24"/>
        <v>406489</v>
      </c>
      <c r="CZ8" s="118">
        <f t="shared" si="24"/>
        <v>138096</v>
      </c>
      <c r="DA8" s="118">
        <f t="shared" si="24"/>
        <v>42583</v>
      </c>
      <c r="DB8" s="118">
        <f aca="true" t="shared" si="25" ref="DB8:DG8">SUM(AX8,+BZ8)</f>
        <v>3661779</v>
      </c>
      <c r="DC8" s="118">
        <f t="shared" si="25"/>
        <v>2481102</v>
      </c>
      <c r="DD8" s="118">
        <f t="shared" si="25"/>
        <v>583807</v>
      </c>
      <c r="DE8" s="118">
        <f t="shared" si="25"/>
        <v>470182</v>
      </c>
      <c r="DF8" s="118">
        <f t="shared" si="25"/>
        <v>126688</v>
      </c>
      <c r="DG8" s="118">
        <f t="shared" si="25"/>
        <v>8467197</v>
      </c>
      <c r="DH8" s="118">
        <f>SUM(BD8,+CF8)</f>
        <v>33714</v>
      </c>
      <c r="DI8" s="118">
        <f>SUM(BE8,+CG8)</f>
        <v>2263048</v>
      </c>
      <c r="DJ8" s="118">
        <f>SUM(BF8,+CH8)</f>
        <v>9297262</v>
      </c>
    </row>
    <row r="9" spans="1:114" s="120" customFormat="1" ht="12" customHeight="1">
      <c r="A9" s="129" t="s">
        <v>81</v>
      </c>
      <c r="B9" s="130" t="s">
        <v>82</v>
      </c>
      <c r="C9" s="129" t="s">
        <v>42</v>
      </c>
      <c r="D9" s="118">
        <f t="shared" si="0"/>
        <v>13756878</v>
      </c>
      <c r="E9" s="118">
        <f t="shared" si="1"/>
        <v>2175505</v>
      </c>
      <c r="F9" s="118">
        <v>475820</v>
      </c>
      <c r="G9" s="118">
        <v>4543</v>
      </c>
      <c r="H9" s="118">
        <v>32200</v>
      </c>
      <c r="I9" s="118">
        <v>942662</v>
      </c>
      <c r="J9" s="119" t="s">
        <v>333</v>
      </c>
      <c r="K9" s="118">
        <v>720280</v>
      </c>
      <c r="L9" s="118">
        <v>11581373</v>
      </c>
      <c r="M9" s="118">
        <f t="shared" si="2"/>
        <v>3206812</v>
      </c>
      <c r="N9" s="118">
        <f t="shared" si="3"/>
        <v>371143</v>
      </c>
      <c r="O9" s="118">
        <v>0</v>
      </c>
      <c r="P9" s="118">
        <v>0</v>
      </c>
      <c r="Q9" s="118">
        <v>0</v>
      </c>
      <c r="R9" s="118">
        <v>361074</v>
      </c>
      <c r="S9" s="119" t="s">
        <v>333</v>
      </c>
      <c r="T9" s="118">
        <v>10069</v>
      </c>
      <c r="U9" s="118">
        <v>2835669</v>
      </c>
      <c r="V9" s="118">
        <f aca="true" t="shared" si="26" ref="V9:AA9">+SUM(D9,M9)</f>
        <v>16963690</v>
      </c>
      <c r="W9" s="118">
        <f t="shared" si="26"/>
        <v>2546648</v>
      </c>
      <c r="X9" s="118">
        <f t="shared" si="26"/>
        <v>475820</v>
      </c>
      <c r="Y9" s="118">
        <f t="shared" si="26"/>
        <v>4543</v>
      </c>
      <c r="Z9" s="118">
        <f t="shared" si="26"/>
        <v>32200</v>
      </c>
      <c r="AA9" s="118">
        <f t="shared" si="26"/>
        <v>1303736</v>
      </c>
      <c r="AB9" s="119" t="s">
        <v>2</v>
      </c>
      <c r="AC9" s="118">
        <f t="shared" si="5"/>
        <v>730349</v>
      </c>
      <c r="AD9" s="118">
        <f t="shared" si="6"/>
        <v>14417042</v>
      </c>
      <c r="AE9" s="118">
        <f t="shared" si="7"/>
        <v>406961</v>
      </c>
      <c r="AF9" s="118">
        <f t="shared" si="8"/>
        <v>380339</v>
      </c>
      <c r="AG9" s="118">
        <v>0</v>
      </c>
      <c r="AH9" s="118">
        <v>332664</v>
      </c>
      <c r="AI9" s="118">
        <v>22243</v>
      </c>
      <c r="AJ9" s="118">
        <v>25432</v>
      </c>
      <c r="AK9" s="118">
        <v>26622</v>
      </c>
      <c r="AL9" s="118">
        <v>1295153</v>
      </c>
      <c r="AM9" s="118">
        <f t="shared" si="9"/>
        <v>7494265</v>
      </c>
      <c r="AN9" s="118">
        <f t="shared" si="10"/>
        <v>2014214</v>
      </c>
      <c r="AO9" s="118">
        <v>765811</v>
      </c>
      <c r="AP9" s="118">
        <v>639473</v>
      </c>
      <c r="AQ9" s="118">
        <v>564707</v>
      </c>
      <c r="AR9" s="118">
        <v>44223</v>
      </c>
      <c r="AS9" s="118">
        <f t="shared" si="11"/>
        <v>1493275</v>
      </c>
      <c r="AT9" s="118">
        <v>118066</v>
      </c>
      <c r="AU9" s="118">
        <v>1305348</v>
      </c>
      <c r="AV9" s="118">
        <v>69861</v>
      </c>
      <c r="AW9" s="118">
        <v>5774</v>
      </c>
      <c r="AX9" s="118">
        <f t="shared" si="12"/>
        <v>3968408</v>
      </c>
      <c r="AY9" s="118">
        <v>1928562</v>
      </c>
      <c r="AZ9" s="118">
        <v>1878074</v>
      </c>
      <c r="BA9" s="118">
        <v>117080</v>
      </c>
      <c r="BB9" s="118">
        <v>44692</v>
      </c>
      <c r="BC9" s="118">
        <v>4522273</v>
      </c>
      <c r="BD9" s="118">
        <v>12594</v>
      </c>
      <c r="BE9" s="118">
        <v>38226</v>
      </c>
      <c r="BF9" s="118">
        <f t="shared" si="13"/>
        <v>7939452</v>
      </c>
      <c r="BG9" s="118">
        <f t="shared" si="14"/>
        <v>0</v>
      </c>
      <c r="BH9" s="118">
        <f t="shared" si="15"/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4547</v>
      </c>
      <c r="BO9" s="118">
        <f t="shared" si="16"/>
        <v>508907</v>
      </c>
      <c r="BP9" s="118">
        <f t="shared" si="17"/>
        <v>62579</v>
      </c>
      <c r="BQ9" s="118">
        <v>62579</v>
      </c>
      <c r="BR9" s="118">
        <v>0</v>
      </c>
      <c r="BS9" s="118">
        <v>0</v>
      </c>
      <c r="BT9" s="118">
        <v>0</v>
      </c>
      <c r="BU9" s="118">
        <f t="shared" si="18"/>
        <v>53277</v>
      </c>
      <c r="BV9" s="118">
        <v>239</v>
      </c>
      <c r="BW9" s="118">
        <v>53038</v>
      </c>
      <c r="BX9" s="118">
        <v>0</v>
      </c>
      <c r="BY9" s="118">
        <v>0</v>
      </c>
      <c r="BZ9" s="118">
        <f t="shared" si="19"/>
        <v>393051</v>
      </c>
      <c r="CA9" s="118">
        <v>379902</v>
      </c>
      <c r="CB9" s="118">
        <v>13149</v>
      </c>
      <c r="CC9" s="118">
        <v>0</v>
      </c>
      <c r="CD9" s="118">
        <v>0</v>
      </c>
      <c r="CE9" s="118">
        <v>2689900</v>
      </c>
      <c r="CF9" s="118">
        <v>0</v>
      </c>
      <c r="CG9" s="118">
        <v>3458</v>
      </c>
      <c r="CH9" s="118">
        <f t="shared" si="20"/>
        <v>512365</v>
      </c>
      <c r="CI9" s="118">
        <f aca="true" t="shared" si="27" ref="CI9:CX9">SUM(AE9,+BG9)</f>
        <v>406961</v>
      </c>
      <c r="CJ9" s="118">
        <f t="shared" si="27"/>
        <v>380339</v>
      </c>
      <c r="CK9" s="118">
        <f t="shared" si="27"/>
        <v>0</v>
      </c>
      <c r="CL9" s="118">
        <f t="shared" si="27"/>
        <v>332664</v>
      </c>
      <c r="CM9" s="118">
        <f t="shared" si="27"/>
        <v>22243</v>
      </c>
      <c r="CN9" s="118">
        <f t="shared" si="27"/>
        <v>25432</v>
      </c>
      <c r="CO9" s="118">
        <f t="shared" si="27"/>
        <v>26622</v>
      </c>
      <c r="CP9" s="118">
        <f t="shared" si="27"/>
        <v>1299700</v>
      </c>
      <c r="CQ9" s="118">
        <f t="shared" si="27"/>
        <v>8003172</v>
      </c>
      <c r="CR9" s="118">
        <f t="shared" si="27"/>
        <v>2076793</v>
      </c>
      <c r="CS9" s="118">
        <f t="shared" si="27"/>
        <v>828390</v>
      </c>
      <c r="CT9" s="118">
        <f t="shared" si="27"/>
        <v>639473</v>
      </c>
      <c r="CU9" s="118">
        <f t="shared" si="27"/>
        <v>564707</v>
      </c>
      <c r="CV9" s="118">
        <f t="shared" si="27"/>
        <v>44223</v>
      </c>
      <c r="CW9" s="118">
        <f t="shared" si="27"/>
        <v>1546552</v>
      </c>
      <c r="CX9" s="118">
        <f t="shared" si="27"/>
        <v>118305</v>
      </c>
      <c r="CY9" s="118">
        <f aca="true" t="shared" si="28" ref="CY9:DJ9">SUM(AU9,+BW9)</f>
        <v>1358386</v>
      </c>
      <c r="CZ9" s="118">
        <f t="shared" si="28"/>
        <v>69861</v>
      </c>
      <c r="DA9" s="118">
        <f t="shared" si="28"/>
        <v>5774</v>
      </c>
      <c r="DB9" s="118">
        <f t="shared" si="28"/>
        <v>4361459</v>
      </c>
      <c r="DC9" s="118">
        <f t="shared" si="28"/>
        <v>2308464</v>
      </c>
      <c r="DD9" s="118">
        <f t="shared" si="28"/>
        <v>1891223</v>
      </c>
      <c r="DE9" s="118">
        <f t="shared" si="28"/>
        <v>117080</v>
      </c>
      <c r="DF9" s="118">
        <f t="shared" si="28"/>
        <v>44692</v>
      </c>
      <c r="DG9" s="118">
        <f t="shared" si="28"/>
        <v>7212173</v>
      </c>
      <c r="DH9" s="118">
        <f t="shared" si="28"/>
        <v>12594</v>
      </c>
      <c r="DI9" s="118">
        <f t="shared" si="28"/>
        <v>41684</v>
      </c>
      <c r="DJ9" s="118">
        <f t="shared" si="28"/>
        <v>8451817</v>
      </c>
    </row>
    <row r="10" spans="1:114" s="120" customFormat="1" ht="12" customHeight="1">
      <c r="A10" s="129" t="s">
        <v>83</v>
      </c>
      <c r="B10" s="130" t="s">
        <v>84</v>
      </c>
      <c r="C10" s="129" t="s">
        <v>42</v>
      </c>
      <c r="D10" s="118">
        <f t="shared" si="0"/>
        <v>19920461</v>
      </c>
      <c r="E10" s="118">
        <f t="shared" si="1"/>
        <v>4726781</v>
      </c>
      <c r="F10" s="118">
        <v>24000</v>
      </c>
      <c r="G10" s="118">
        <v>1935</v>
      </c>
      <c r="H10" s="118">
        <v>80800</v>
      </c>
      <c r="I10" s="118">
        <v>3580332</v>
      </c>
      <c r="J10" s="119" t="s">
        <v>333</v>
      </c>
      <c r="K10" s="118">
        <v>1039714</v>
      </c>
      <c r="L10" s="118">
        <v>15193680</v>
      </c>
      <c r="M10" s="118">
        <f t="shared" si="2"/>
        <v>3916502</v>
      </c>
      <c r="N10" s="118">
        <f t="shared" si="3"/>
        <v>1041834</v>
      </c>
      <c r="O10" s="118">
        <v>31980</v>
      </c>
      <c r="P10" s="118">
        <v>8701</v>
      </c>
      <c r="Q10" s="118">
        <v>288100</v>
      </c>
      <c r="R10" s="118">
        <v>650633</v>
      </c>
      <c r="S10" s="119" t="s">
        <v>333</v>
      </c>
      <c r="T10" s="118">
        <v>62420</v>
      </c>
      <c r="U10" s="118">
        <v>2874668</v>
      </c>
      <c r="V10" s="118">
        <f aca="true" t="shared" si="29" ref="V10:AA10">+SUM(D10,M10)</f>
        <v>23836963</v>
      </c>
      <c r="W10" s="118">
        <f t="shared" si="29"/>
        <v>5768615</v>
      </c>
      <c r="X10" s="118">
        <f t="shared" si="29"/>
        <v>55980</v>
      </c>
      <c r="Y10" s="118">
        <f t="shared" si="29"/>
        <v>10636</v>
      </c>
      <c r="Z10" s="118">
        <f t="shared" si="29"/>
        <v>368900</v>
      </c>
      <c r="AA10" s="118">
        <f t="shared" si="29"/>
        <v>4230965</v>
      </c>
      <c r="AB10" s="119" t="s">
        <v>3</v>
      </c>
      <c r="AC10" s="118">
        <f t="shared" si="5"/>
        <v>1102134</v>
      </c>
      <c r="AD10" s="118">
        <f t="shared" si="6"/>
        <v>18068348</v>
      </c>
      <c r="AE10" s="118">
        <f t="shared" si="7"/>
        <v>304322</v>
      </c>
      <c r="AF10" s="118">
        <f t="shared" si="8"/>
        <v>297430</v>
      </c>
      <c r="AG10" s="118">
        <v>0</v>
      </c>
      <c r="AH10" s="118">
        <v>276285</v>
      </c>
      <c r="AI10" s="118">
        <v>21145</v>
      </c>
      <c r="AJ10" s="118">
        <v>0</v>
      </c>
      <c r="AK10" s="118">
        <v>6892</v>
      </c>
      <c r="AL10" s="118">
        <v>266371</v>
      </c>
      <c r="AM10" s="118">
        <f t="shared" si="9"/>
        <v>14745767</v>
      </c>
      <c r="AN10" s="118">
        <f t="shared" si="10"/>
        <v>3281624</v>
      </c>
      <c r="AO10" s="118">
        <v>1640526</v>
      </c>
      <c r="AP10" s="118">
        <v>912590</v>
      </c>
      <c r="AQ10" s="118">
        <v>536356</v>
      </c>
      <c r="AR10" s="118">
        <v>192152</v>
      </c>
      <c r="AS10" s="118">
        <f t="shared" si="11"/>
        <v>2374251</v>
      </c>
      <c r="AT10" s="118">
        <v>344599</v>
      </c>
      <c r="AU10" s="118">
        <v>1825210</v>
      </c>
      <c r="AV10" s="118">
        <v>204442</v>
      </c>
      <c r="AW10" s="118">
        <v>12771</v>
      </c>
      <c r="AX10" s="118">
        <f t="shared" si="12"/>
        <v>9074980</v>
      </c>
      <c r="AY10" s="118">
        <v>4590456</v>
      </c>
      <c r="AZ10" s="118">
        <v>4078372</v>
      </c>
      <c r="BA10" s="118">
        <v>178124</v>
      </c>
      <c r="BB10" s="118">
        <v>228028</v>
      </c>
      <c r="BC10" s="118">
        <v>4476825</v>
      </c>
      <c r="BD10" s="118">
        <v>2141</v>
      </c>
      <c r="BE10" s="118">
        <v>127176</v>
      </c>
      <c r="BF10" s="118">
        <f t="shared" si="13"/>
        <v>15177265</v>
      </c>
      <c r="BG10" s="118">
        <f t="shared" si="14"/>
        <v>392050</v>
      </c>
      <c r="BH10" s="118">
        <f t="shared" si="15"/>
        <v>392050</v>
      </c>
      <c r="BI10" s="118">
        <v>0</v>
      </c>
      <c r="BJ10" s="118">
        <v>326109</v>
      </c>
      <c r="BK10" s="118">
        <v>0</v>
      </c>
      <c r="BL10" s="118">
        <v>65941</v>
      </c>
      <c r="BM10" s="118">
        <v>0</v>
      </c>
      <c r="BN10" s="118">
        <v>16300</v>
      </c>
      <c r="BO10" s="118">
        <f t="shared" si="16"/>
        <v>1391702</v>
      </c>
      <c r="BP10" s="118">
        <f t="shared" si="17"/>
        <v>281379</v>
      </c>
      <c r="BQ10" s="118">
        <v>259776</v>
      </c>
      <c r="BR10" s="118">
        <v>3548</v>
      </c>
      <c r="BS10" s="118">
        <v>18055</v>
      </c>
      <c r="BT10" s="118">
        <v>0</v>
      </c>
      <c r="BU10" s="118">
        <f t="shared" si="18"/>
        <v>329255</v>
      </c>
      <c r="BV10" s="118">
        <v>7371</v>
      </c>
      <c r="BW10" s="118">
        <v>318983</v>
      </c>
      <c r="BX10" s="118">
        <v>2901</v>
      </c>
      <c r="BY10" s="118">
        <v>0</v>
      </c>
      <c r="BZ10" s="118">
        <f t="shared" si="19"/>
        <v>781068</v>
      </c>
      <c r="CA10" s="118">
        <v>655011</v>
      </c>
      <c r="CB10" s="118">
        <v>119638</v>
      </c>
      <c r="CC10" s="118">
        <v>0</v>
      </c>
      <c r="CD10" s="118">
        <v>6419</v>
      </c>
      <c r="CE10" s="118">
        <v>2093678</v>
      </c>
      <c r="CF10" s="118">
        <v>0</v>
      </c>
      <c r="CG10" s="118">
        <v>22772</v>
      </c>
      <c r="CH10" s="118">
        <f t="shared" si="20"/>
        <v>1806524</v>
      </c>
      <c r="CI10" s="118">
        <f aca="true" t="shared" si="30" ref="CI10:CX10">SUM(AE10,+BG10)</f>
        <v>696372</v>
      </c>
      <c r="CJ10" s="118">
        <f t="shared" si="30"/>
        <v>689480</v>
      </c>
      <c r="CK10" s="118">
        <f t="shared" si="30"/>
        <v>0</v>
      </c>
      <c r="CL10" s="118">
        <f t="shared" si="30"/>
        <v>602394</v>
      </c>
      <c r="CM10" s="118">
        <f t="shared" si="30"/>
        <v>21145</v>
      </c>
      <c r="CN10" s="118">
        <f t="shared" si="30"/>
        <v>65941</v>
      </c>
      <c r="CO10" s="118">
        <f t="shared" si="30"/>
        <v>6892</v>
      </c>
      <c r="CP10" s="118">
        <f t="shared" si="30"/>
        <v>282671</v>
      </c>
      <c r="CQ10" s="118">
        <f t="shared" si="30"/>
        <v>16137469</v>
      </c>
      <c r="CR10" s="118">
        <f t="shared" si="30"/>
        <v>3563003</v>
      </c>
      <c r="CS10" s="118">
        <f t="shared" si="30"/>
        <v>1900302</v>
      </c>
      <c r="CT10" s="118">
        <f t="shared" si="30"/>
        <v>916138</v>
      </c>
      <c r="CU10" s="118">
        <f t="shared" si="30"/>
        <v>554411</v>
      </c>
      <c r="CV10" s="118">
        <f t="shared" si="30"/>
        <v>192152</v>
      </c>
      <c r="CW10" s="118">
        <f t="shared" si="30"/>
        <v>2703506</v>
      </c>
      <c r="CX10" s="118">
        <f t="shared" si="30"/>
        <v>351970</v>
      </c>
      <c r="CY10" s="118">
        <f>SUM(AU10,+BW10)</f>
        <v>2144193</v>
      </c>
      <c r="CZ10" s="118">
        <f>SUM(AV10,+BX10)</f>
        <v>207343</v>
      </c>
      <c r="DA10" s="118">
        <f>SUM(AW10,+BY10)</f>
        <v>12771</v>
      </c>
      <c r="DB10" s="118">
        <f aca="true" t="shared" si="31" ref="DB10:DJ10">SUM(AX10,+BZ10)</f>
        <v>9856048</v>
      </c>
      <c r="DC10" s="118">
        <f t="shared" si="31"/>
        <v>5245467</v>
      </c>
      <c r="DD10" s="118">
        <f t="shared" si="31"/>
        <v>4198010</v>
      </c>
      <c r="DE10" s="118">
        <f t="shared" si="31"/>
        <v>178124</v>
      </c>
      <c r="DF10" s="118">
        <f t="shared" si="31"/>
        <v>234447</v>
      </c>
      <c r="DG10" s="118">
        <f t="shared" si="31"/>
        <v>6570503</v>
      </c>
      <c r="DH10" s="118">
        <f t="shared" si="31"/>
        <v>2141</v>
      </c>
      <c r="DI10" s="118">
        <f t="shared" si="31"/>
        <v>149948</v>
      </c>
      <c r="DJ10" s="118">
        <f t="shared" si="31"/>
        <v>16983789</v>
      </c>
    </row>
    <row r="11" spans="1:114" s="120" customFormat="1" ht="12" customHeight="1">
      <c r="A11" s="129" t="s">
        <v>85</v>
      </c>
      <c r="B11" s="130" t="s">
        <v>86</v>
      </c>
      <c r="C11" s="129" t="s">
        <v>42</v>
      </c>
      <c r="D11" s="118">
        <f t="shared" si="0"/>
        <v>13943753</v>
      </c>
      <c r="E11" s="118">
        <f t="shared" si="1"/>
        <v>4278980</v>
      </c>
      <c r="F11" s="118">
        <v>535763</v>
      </c>
      <c r="G11" s="118">
        <v>2098</v>
      </c>
      <c r="H11" s="118">
        <v>1639500</v>
      </c>
      <c r="I11" s="118">
        <v>1345674</v>
      </c>
      <c r="J11" s="119" t="s">
        <v>333</v>
      </c>
      <c r="K11" s="118">
        <v>755945</v>
      </c>
      <c r="L11" s="118">
        <v>9664773</v>
      </c>
      <c r="M11" s="118">
        <f t="shared" si="2"/>
        <v>3003384</v>
      </c>
      <c r="N11" s="118">
        <f t="shared" si="3"/>
        <v>42422</v>
      </c>
      <c r="O11" s="118">
        <v>6760</v>
      </c>
      <c r="P11" s="118">
        <v>5615</v>
      </c>
      <c r="Q11" s="118">
        <v>1300</v>
      </c>
      <c r="R11" s="118">
        <v>27095</v>
      </c>
      <c r="S11" s="119" t="s">
        <v>333</v>
      </c>
      <c r="T11" s="118">
        <v>1652</v>
      </c>
      <c r="U11" s="118">
        <v>2960962</v>
      </c>
      <c r="V11" s="118">
        <f aca="true" t="shared" si="32" ref="V11:AA11">+SUM(D11,M11)</f>
        <v>16947137</v>
      </c>
      <c r="W11" s="118">
        <f t="shared" si="32"/>
        <v>4321402</v>
      </c>
      <c r="X11" s="118">
        <f t="shared" si="32"/>
        <v>542523</v>
      </c>
      <c r="Y11" s="118">
        <f t="shared" si="32"/>
        <v>7713</v>
      </c>
      <c r="Z11" s="118">
        <f t="shared" si="32"/>
        <v>1640800</v>
      </c>
      <c r="AA11" s="118">
        <f t="shared" si="32"/>
        <v>1372769</v>
      </c>
      <c r="AB11" s="119" t="s">
        <v>4</v>
      </c>
      <c r="AC11" s="118">
        <f t="shared" si="5"/>
        <v>757597</v>
      </c>
      <c r="AD11" s="118">
        <f t="shared" si="6"/>
        <v>12625735</v>
      </c>
      <c r="AE11" s="118">
        <f t="shared" si="7"/>
        <v>2454649</v>
      </c>
      <c r="AF11" s="118">
        <f t="shared" si="8"/>
        <v>2450926</v>
      </c>
      <c r="AG11" s="118">
        <v>136647</v>
      </c>
      <c r="AH11" s="118">
        <v>2271326</v>
      </c>
      <c r="AI11" s="118">
        <v>21598</v>
      </c>
      <c r="AJ11" s="118">
        <v>21355</v>
      </c>
      <c r="AK11" s="118">
        <v>3723</v>
      </c>
      <c r="AL11" s="118">
        <v>8852</v>
      </c>
      <c r="AM11" s="118">
        <f t="shared" si="9"/>
        <v>9171566</v>
      </c>
      <c r="AN11" s="118">
        <f t="shared" si="10"/>
        <v>1845281</v>
      </c>
      <c r="AO11" s="118">
        <v>900777</v>
      </c>
      <c r="AP11" s="118">
        <v>109594</v>
      </c>
      <c r="AQ11" s="118">
        <v>781268</v>
      </c>
      <c r="AR11" s="118">
        <v>53642</v>
      </c>
      <c r="AS11" s="118">
        <f t="shared" si="11"/>
        <v>2124467</v>
      </c>
      <c r="AT11" s="118">
        <v>102145</v>
      </c>
      <c r="AU11" s="118">
        <v>1811614</v>
      </c>
      <c r="AV11" s="118">
        <v>210708</v>
      </c>
      <c r="AW11" s="118">
        <v>0</v>
      </c>
      <c r="AX11" s="118">
        <f t="shared" si="12"/>
        <v>5196064</v>
      </c>
      <c r="AY11" s="118">
        <v>2867579</v>
      </c>
      <c r="AZ11" s="118">
        <v>2027284</v>
      </c>
      <c r="BA11" s="118">
        <v>157405</v>
      </c>
      <c r="BB11" s="118">
        <v>143796</v>
      </c>
      <c r="BC11" s="118">
        <v>1872330</v>
      </c>
      <c r="BD11" s="118">
        <v>5754</v>
      </c>
      <c r="BE11" s="118">
        <v>436356</v>
      </c>
      <c r="BF11" s="118">
        <f t="shared" si="13"/>
        <v>12062571</v>
      </c>
      <c r="BG11" s="118">
        <f t="shared" si="14"/>
        <v>31748</v>
      </c>
      <c r="BH11" s="118">
        <f t="shared" si="15"/>
        <v>29511</v>
      </c>
      <c r="BI11" s="118">
        <v>11913</v>
      </c>
      <c r="BJ11" s="118">
        <v>0</v>
      </c>
      <c r="BK11" s="118">
        <v>0</v>
      </c>
      <c r="BL11" s="118">
        <v>17598</v>
      </c>
      <c r="BM11" s="118">
        <v>2237</v>
      </c>
      <c r="BN11" s="118">
        <v>0</v>
      </c>
      <c r="BO11" s="118">
        <f t="shared" si="16"/>
        <v>1306796</v>
      </c>
      <c r="BP11" s="118">
        <f t="shared" si="17"/>
        <v>459826</v>
      </c>
      <c r="BQ11" s="118">
        <v>323072</v>
      </c>
      <c r="BR11" s="118">
        <v>0</v>
      </c>
      <c r="BS11" s="118">
        <v>136754</v>
      </c>
      <c r="BT11" s="118">
        <v>0</v>
      </c>
      <c r="BU11" s="118">
        <f t="shared" si="18"/>
        <v>594897</v>
      </c>
      <c r="BV11" s="118">
        <v>0</v>
      </c>
      <c r="BW11" s="118">
        <v>594051</v>
      </c>
      <c r="BX11" s="118">
        <v>846</v>
      </c>
      <c r="BY11" s="118">
        <v>0</v>
      </c>
      <c r="BZ11" s="118">
        <f t="shared" si="19"/>
        <v>252073</v>
      </c>
      <c r="CA11" s="118">
        <v>9447</v>
      </c>
      <c r="CB11" s="118">
        <v>197940</v>
      </c>
      <c r="CC11" s="118">
        <v>1955</v>
      </c>
      <c r="CD11" s="118">
        <v>42731</v>
      </c>
      <c r="CE11" s="118">
        <v>1658783</v>
      </c>
      <c r="CF11" s="118">
        <v>0</v>
      </c>
      <c r="CG11" s="118">
        <v>6057</v>
      </c>
      <c r="CH11" s="118">
        <f t="shared" si="20"/>
        <v>1344601</v>
      </c>
      <c r="CI11" s="118">
        <f aca="true" t="shared" si="33" ref="CI11:DJ11">SUM(AE11,+BG11)</f>
        <v>2486397</v>
      </c>
      <c r="CJ11" s="118">
        <f t="shared" si="33"/>
        <v>2480437</v>
      </c>
      <c r="CK11" s="118">
        <f t="shared" si="33"/>
        <v>148560</v>
      </c>
      <c r="CL11" s="118">
        <f t="shared" si="33"/>
        <v>2271326</v>
      </c>
      <c r="CM11" s="118">
        <f t="shared" si="33"/>
        <v>21598</v>
      </c>
      <c r="CN11" s="118">
        <f t="shared" si="33"/>
        <v>38953</v>
      </c>
      <c r="CO11" s="118">
        <f t="shared" si="33"/>
        <v>5960</v>
      </c>
      <c r="CP11" s="118">
        <f t="shared" si="33"/>
        <v>8852</v>
      </c>
      <c r="CQ11" s="118">
        <f t="shared" si="33"/>
        <v>10478362</v>
      </c>
      <c r="CR11" s="118">
        <f t="shared" si="33"/>
        <v>2305107</v>
      </c>
      <c r="CS11" s="118">
        <f t="shared" si="33"/>
        <v>1223849</v>
      </c>
      <c r="CT11" s="118">
        <f t="shared" si="33"/>
        <v>109594</v>
      </c>
      <c r="CU11" s="118">
        <f t="shared" si="33"/>
        <v>918022</v>
      </c>
      <c r="CV11" s="118">
        <f t="shared" si="33"/>
        <v>53642</v>
      </c>
      <c r="CW11" s="118">
        <f t="shared" si="33"/>
        <v>2719364</v>
      </c>
      <c r="CX11" s="118">
        <f t="shared" si="33"/>
        <v>102145</v>
      </c>
      <c r="CY11" s="118">
        <f t="shared" si="33"/>
        <v>2405665</v>
      </c>
      <c r="CZ11" s="118">
        <f t="shared" si="33"/>
        <v>211554</v>
      </c>
      <c r="DA11" s="118">
        <f t="shared" si="33"/>
        <v>0</v>
      </c>
      <c r="DB11" s="118">
        <f t="shared" si="33"/>
        <v>5448137</v>
      </c>
      <c r="DC11" s="118">
        <f t="shared" si="33"/>
        <v>2877026</v>
      </c>
      <c r="DD11" s="118">
        <f t="shared" si="33"/>
        <v>2225224</v>
      </c>
      <c r="DE11" s="118">
        <f t="shared" si="33"/>
        <v>159360</v>
      </c>
      <c r="DF11" s="118">
        <f t="shared" si="33"/>
        <v>186527</v>
      </c>
      <c r="DG11" s="118">
        <f t="shared" si="33"/>
        <v>3531113</v>
      </c>
      <c r="DH11" s="118">
        <f t="shared" si="33"/>
        <v>5754</v>
      </c>
      <c r="DI11" s="118">
        <f t="shared" si="33"/>
        <v>442413</v>
      </c>
      <c r="DJ11" s="118">
        <f t="shared" si="33"/>
        <v>13407172</v>
      </c>
    </row>
    <row r="12" spans="1:114" s="120" customFormat="1" ht="12" customHeight="1">
      <c r="A12" s="129" t="s">
        <v>87</v>
      </c>
      <c r="B12" s="130" t="s">
        <v>88</v>
      </c>
      <c r="C12" s="129" t="s">
        <v>42</v>
      </c>
      <c r="D12" s="118">
        <f t="shared" si="0"/>
        <v>7928972</v>
      </c>
      <c r="E12" s="118">
        <f t="shared" si="1"/>
        <v>1612052</v>
      </c>
      <c r="F12" s="118">
        <v>4432</v>
      </c>
      <c r="G12" s="118">
        <v>12018</v>
      </c>
      <c r="H12" s="118">
        <v>0</v>
      </c>
      <c r="I12" s="118">
        <v>1038474</v>
      </c>
      <c r="J12" s="119" t="s">
        <v>333</v>
      </c>
      <c r="K12" s="118">
        <v>557128</v>
      </c>
      <c r="L12" s="118">
        <v>6316920</v>
      </c>
      <c r="M12" s="118">
        <f t="shared" si="2"/>
        <v>1766046</v>
      </c>
      <c r="N12" s="118">
        <f t="shared" si="3"/>
        <v>179873</v>
      </c>
      <c r="O12" s="118">
        <v>24900</v>
      </c>
      <c r="P12" s="118">
        <v>307</v>
      </c>
      <c r="Q12" s="118">
        <v>0</v>
      </c>
      <c r="R12" s="118">
        <v>122689</v>
      </c>
      <c r="S12" s="119" t="s">
        <v>5</v>
      </c>
      <c r="T12" s="118">
        <v>31977</v>
      </c>
      <c r="U12" s="118">
        <v>1586173</v>
      </c>
      <c r="V12" s="118">
        <f aca="true" t="shared" si="34" ref="V12:AA12">+SUM(D12,M12)</f>
        <v>9695018</v>
      </c>
      <c r="W12" s="118">
        <f t="shared" si="34"/>
        <v>1791925</v>
      </c>
      <c r="X12" s="118">
        <f t="shared" si="34"/>
        <v>29332</v>
      </c>
      <c r="Y12" s="118">
        <f t="shared" si="34"/>
        <v>12325</v>
      </c>
      <c r="Z12" s="118">
        <f t="shared" si="34"/>
        <v>0</v>
      </c>
      <c r="AA12" s="118">
        <f t="shared" si="34"/>
        <v>1161163</v>
      </c>
      <c r="AB12" s="119" t="s">
        <v>6</v>
      </c>
      <c r="AC12" s="118">
        <f t="shared" si="5"/>
        <v>589105</v>
      </c>
      <c r="AD12" s="118">
        <f t="shared" si="6"/>
        <v>7903093</v>
      </c>
      <c r="AE12" s="118">
        <f t="shared" si="7"/>
        <v>34538</v>
      </c>
      <c r="AF12" s="118">
        <f t="shared" si="8"/>
        <v>34538</v>
      </c>
      <c r="AG12" s="118">
        <v>0</v>
      </c>
      <c r="AH12" s="118">
        <v>0</v>
      </c>
      <c r="AI12" s="118">
        <v>34538</v>
      </c>
      <c r="AJ12" s="118">
        <v>0</v>
      </c>
      <c r="AK12" s="118">
        <v>0</v>
      </c>
      <c r="AL12" s="118">
        <v>207776</v>
      </c>
      <c r="AM12" s="118">
        <f t="shared" si="9"/>
        <v>4678958</v>
      </c>
      <c r="AN12" s="118">
        <f t="shared" si="10"/>
        <v>1230481</v>
      </c>
      <c r="AO12" s="118">
        <v>489741</v>
      </c>
      <c r="AP12" s="118">
        <v>145062</v>
      </c>
      <c r="AQ12" s="118">
        <v>583960</v>
      </c>
      <c r="AR12" s="118">
        <v>11718</v>
      </c>
      <c r="AS12" s="118">
        <f t="shared" si="11"/>
        <v>1010495</v>
      </c>
      <c r="AT12" s="118">
        <v>58032</v>
      </c>
      <c r="AU12" s="118">
        <v>887958</v>
      </c>
      <c r="AV12" s="118">
        <v>64505</v>
      </c>
      <c r="AW12" s="118">
        <v>16145</v>
      </c>
      <c r="AX12" s="118">
        <f t="shared" si="12"/>
        <v>2421837</v>
      </c>
      <c r="AY12" s="118">
        <v>2055449</v>
      </c>
      <c r="AZ12" s="118">
        <v>292753</v>
      </c>
      <c r="BA12" s="118">
        <v>62639</v>
      </c>
      <c r="BB12" s="118">
        <v>10996</v>
      </c>
      <c r="BC12" s="118">
        <v>2844528</v>
      </c>
      <c r="BD12" s="118">
        <v>0</v>
      </c>
      <c r="BE12" s="118">
        <v>163172</v>
      </c>
      <c r="BF12" s="118">
        <f t="shared" si="13"/>
        <v>4876668</v>
      </c>
      <c r="BG12" s="118">
        <f t="shared" si="14"/>
        <v>0</v>
      </c>
      <c r="BH12" s="118">
        <f t="shared" si="15"/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3276</v>
      </c>
      <c r="BO12" s="118">
        <f t="shared" si="16"/>
        <v>342318</v>
      </c>
      <c r="BP12" s="118">
        <f t="shared" si="17"/>
        <v>79164</v>
      </c>
      <c r="BQ12" s="118">
        <v>79164</v>
      </c>
      <c r="BR12" s="118">
        <v>0</v>
      </c>
      <c r="BS12" s="118">
        <v>0</v>
      </c>
      <c r="BT12" s="118">
        <v>0</v>
      </c>
      <c r="BU12" s="118">
        <f t="shared" si="18"/>
        <v>70884</v>
      </c>
      <c r="BV12" s="118">
        <v>2728</v>
      </c>
      <c r="BW12" s="118">
        <v>68156</v>
      </c>
      <c r="BX12" s="118">
        <v>0</v>
      </c>
      <c r="BY12" s="118">
        <v>0</v>
      </c>
      <c r="BZ12" s="118">
        <f t="shared" si="19"/>
        <v>192270</v>
      </c>
      <c r="CA12" s="118">
        <v>177742</v>
      </c>
      <c r="CB12" s="118">
        <v>14070</v>
      </c>
      <c r="CC12" s="118">
        <v>33</v>
      </c>
      <c r="CD12" s="118">
        <v>425</v>
      </c>
      <c r="CE12" s="118">
        <v>1400710</v>
      </c>
      <c r="CF12" s="118">
        <v>0</v>
      </c>
      <c r="CG12" s="118">
        <v>19742</v>
      </c>
      <c r="CH12" s="118">
        <f t="shared" si="20"/>
        <v>362060</v>
      </c>
      <c r="CI12" s="118">
        <f aca="true" t="shared" si="35" ref="CI12:CW12">SUM(AE12,+BG12)</f>
        <v>34538</v>
      </c>
      <c r="CJ12" s="118">
        <f t="shared" si="35"/>
        <v>34538</v>
      </c>
      <c r="CK12" s="118">
        <f t="shared" si="35"/>
        <v>0</v>
      </c>
      <c r="CL12" s="118">
        <f t="shared" si="35"/>
        <v>0</v>
      </c>
      <c r="CM12" s="118">
        <f t="shared" si="35"/>
        <v>34538</v>
      </c>
      <c r="CN12" s="118">
        <f t="shared" si="35"/>
        <v>0</v>
      </c>
      <c r="CO12" s="118">
        <f t="shared" si="35"/>
        <v>0</v>
      </c>
      <c r="CP12" s="118">
        <f t="shared" si="35"/>
        <v>211052</v>
      </c>
      <c r="CQ12" s="118">
        <f t="shared" si="35"/>
        <v>5021276</v>
      </c>
      <c r="CR12" s="118">
        <f t="shared" si="35"/>
        <v>1309645</v>
      </c>
      <c r="CS12" s="118">
        <f t="shared" si="35"/>
        <v>568905</v>
      </c>
      <c r="CT12" s="118">
        <f t="shared" si="35"/>
        <v>145062</v>
      </c>
      <c r="CU12" s="118">
        <f t="shared" si="35"/>
        <v>583960</v>
      </c>
      <c r="CV12" s="118">
        <f t="shared" si="35"/>
        <v>11718</v>
      </c>
      <c r="CW12" s="118">
        <f t="shared" si="35"/>
        <v>1081379</v>
      </c>
      <c r="CX12" s="118">
        <f>SUM(AT12,+BV12)</f>
        <v>60760</v>
      </c>
      <c r="CY12" s="118">
        <f>SUM(AU12,+BW12)</f>
        <v>956114</v>
      </c>
      <c r="CZ12" s="118">
        <f>SUM(AV12,+BX12)</f>
        <v>64505</v>
      </c>
      <c r="DA12" s="118">
        <f>SUM(AW12,+BY12)</f>
        <v>16145</v>
      </c>
      <c r="DB12" s="118">
        <f aca="true" t="shared" si="36" ref="DB12:DJ12">SUM(AX12,+BZ12)</f>
        <v>2614107</v>
      </c>
      <c r="DC12" s="118">
        <f t="shared" si="36"/>
        <v>2233191</v>
      </c>
      <c r="DD12" s="118">
        <f t="shared" si="36"/>
        <v>306823</v>
      </c>
      <c r="DE12" s="118">
        <f t="shared" si="36"/>
        <v>62672</v>
      </c>
      <c r="DF12" s="118">
        <f t="shared" si="36"/>
        <v>11421</v>
      </c>
      <c r="DG12" s="118">
        <f t="shared" si="36"/>
        <v>4245238</v>
      </c>
      <c r="DH12" s="118">
        <f t="shared" si="36"/>
        <v>0</v>
      </c>
      <c r="DI12" s="118">
        <f t="shared" si="36"/>
        <v>182914</v>
      </c>
      <c r="DJ12" s="118">
        <f t="shared" si="36"/>
        <v>5238728</v>
      </c>
    </row>
    <row r="13" spans="1:114" s="120" customFormat="1" ht="12" customHeight="1">
      <c r="A13" s="129" t="s">
        <v>89</v>
      </c>
      <c r="B13" s="130" t="s">
        <v>90</v>
      </c>
      <c r="C13" s="129" t="s">
        <v>42</v>
      </c>
      <c r="D13" s="118">
        <f t="shared" si="0"/>
        <v>17222699</v>
      </c>
      <c r="E13" s="118">
        <f t="shared" si="1"/>
        <v>2431005</v>
      </c>
      <c r="F13" s="118">
        <v>162068</v>
      </c>
      <c r="G13" s="118">
        <v>1058</v>
      </c>
      <c r="H13" s="118">
        <v>172400</v>
      </c>
      <c r="I13" s="118">
        <v>1346934</v>
      </c>
      <c r="J13" s="119" t="s">
        <v>333</v>
      </c>
      <c r="K13" s="118">
        <v>748545</v>
      </c>
      <c r="L13" s="118">
        <v>14791694</v>
      </c>
      <c r="M13" s="118">
        <f t="shared" si="2"/>
        <v>3504024</v>
      </c>
      <c r="N13" s="118">
        <f t="shared" si="3"/>
        <v>156185</v>
      </c>
      <c r="O13" s="118">
        <v>11461</v>
      </c>
      <c r="P13" s="118">
        <v>0</v>
      </c>
      <c r="Q13" s="118">
        <v>0</v>
      </c>
      <c r="R13" s="118">
        <v>129845</v>
      </c>
      <c r="S13" s="119" t="s">
        <v>333</v>
      </c>
      <c r="T13" s="118">
        <v>14879</v>
      </c>
      <c r="U13" s="118">
        <v>3347839</v>
      </c>
      <c r="V13" s="118">
        <f aca="true" t="shared" si="37" ref="V13:AA13">+SUM(D13,M13)</f>
        <v>20726723</v>
      </c>
      <c r="W13" s="118">
        <f t="shared" si="37"/>
        <v>2587190</v>
      </c>
      <c r="X13" s="118">
        <f t="shared" si="37"/>
        <v>173529</v>
      </c>
      <c r="Y13" s="118">
        <f t="shared" si="37"/>
        <v>1058</v>
      </c>
      <c r="Z13" s="118">
        <f t="shared" si="37"/>
        <v>172400</v>
      </c>
      <c r="AA13" s="118">
        <f t="shared" si="37"/>
        <v>1476779</v>
      </c>
      <c r="AB13" s="119" t="s">
        <v>7</v>
      </c>
      <c r="AC13" s="118">
        <f t="shared" si="5"/>
        <v>763424</v>
      </c>
      <c r="AD13" s="118">
        <f t="shared" si="6"/>
        <v>18139533</v>
      </c>
      <c r="AE13" s="118">
        <f t="shared" si="7"/>
        <v>594553</v>
      </c>
      <c r="AF13" s="118">
        <f t="shared" si="8"/>
        <v>584604</v>
      </c>
      <c r="AG13" s="118">
        <v>0</v>
      </c>
      <c r="AH13" s="118">
        <v>569715</v>
      </c>
      <c r="AI13" s="118">
        <v>14889</v>
      </c>
      <c r="AJ13" s="118">
        <v>0</v>
      </c>
      <c r="AK13" s="118">
        <v>9949</v>
      </c>
      <c r="AL13" s="118">
        <v>0</v>
      </c>
      <c r="AM13" s="118">
        <f t="shared" si="9"/>
        <v>11338941</v>
      </c>
      <c r="AN13" s="118">
        <f t="shared" si="10"/>
        <v>2219836</v>
      </c>
      <c r="AO13" s="118">
        <v>1552277</v>
      </c>
      <c r="AP13" s="118">
        <v>85665</v>
      </c>
      <c r="AQ13" s="118">
        <v>513011</v>
      </c>
      <c r="AR13" s="118">
        <v>68883</v>
      </c>
      <c r="AS13" s="118">
        <f t="shared" si="11"/>
        <v>1954146</v>
      </c>
      <c r="AT13" s="118">
        <v>308372</v>
      </c>
      <c r="AU13" s="118">
        <v>1456784</v>
      </c>
      <c r="AV13" s="118">
        <v>188990</v>
      </c>
      <c r="AW13" s="118">
        <v>0</v>
      </c>
      <c r="AX13" s="118">
        <f t="shared" si="12"/>
        <v>7151872</v>
      </c>
      <c r="AY13" s="118">
        <v>4075225</v>
      </c>
      <c r="AZ13" s="118">
        <v>2489761</v>
      </c>
      <c r="BA13" s="118">
        <v>577539</v>
      </c>
      <c r="BB13" s="118">
        <v>9347</v>
      </c>
      <c r="BC13" s="118">
        <v>5213678</v>
      </c>
      <c r="BD13" s="118">
        <v>13087</v>
      </c>
      <c r="BE13" s="118">
        <v>75527</v>
      </c>
      <c r="BF13" s="118">
        <f t="shared" si="13"/>
        <v>12009021</v>
      </c>
      <c r="BG13" s="118">
        <f t="shared" si="14"/>
        <v>21210</v>
      </c>
      <c r="BH13" s="118">
        <f t="shared" si="15"/>
        <v>21210</v>
      </c>
      <c r="BI13" s="118">
        <v>0</v>
      </c>
      <c r="BJ13" s="118">
        <v>21210</v>
      </c>
      <c r="BK13" s="118">
        <v>0</v>
      </c>
      <c r="BL13" s="118">
        <v>0</v>
      </c>
      <c r="BM13" s="118">
        <v>0</v>
      </c>
      <c r="BN13" s="118">
        <v>260952</v>
      </c>
      <c r="BO13" s="118">
        <f t="shared" si="16"/>
        <v>1457921</v>
      </c>
      <c r="BP13" s="118">
        <f t="shared" si="17"/>
        <v>441987</v>
      </c>
      <c r="BQ13" s="118">
        <v>184877</v>
      </c>
      <c r="BR13" s="118">
        <v>0</v>
      </c>
      <c r="BS13" s="118">
        <v>257110</v>
      </c>
      <c r="BT13" s="118">
        <v>0</v>
      </c>
      <c r="BU13" s="118">
        <f t="shared" si="18"/>
        <v>476382</v>
      </c>
      <c r="BV13" s="118">
        <v>2444</v>
      </c>
      <c r="BW13" s="118">
        <v>241777</v>
      </c>
      <c r="BX13" s="118">
        <v>232161</v>
      </c>
      <c r="BY13" s="118">
        <v>0</v>
      </c>
      <c r="BZ13" s="118">
        <f t="shared" si="19"/>
        <v>538260</v>
      </c>
      <c r="CA13" s="118">
        <v>219216</v>
      </c>
      <c r="CB13" s="118">
        <v>238464</v>
      </c>
      <c r="CC13" s="118">
        <v>80580</v>
      </c>
      <c r="CD13" s="118">
        <v>0</v>
      </c>
      <c r="CE13" s="118">
        <v>1708180</v>
      </c>
      <c r="CF13" s="118">
        <v>1292</v>
      </c>
      <c r="CG13" s="118">
        <v>55761</v>
      </c>
      <c r="CH13" s="118">
        <f t="shared" si="20"/>
        <v>1534892</v>
      </c>
      <c r="CI13" s="118">
        <f aca="true" t="shared" si="38" ref="CI13:CX13">SUM(AE13,+BG13)</f>
        <v>615763</v>
      </c>
      <c r="CJ13" s="118">
        <f t="shared" si="38"/>
        <v>605814</v>
      </c>
      <c r="CK13" s="118">
        <f t="shared" si="38"/>
        <v>0</v>
      </c>
      <c r="CL13" s="118">
        <f t="shared" si="38"/>
        <v>590925</v>
      </c>
      <c r="CM13" s="118">
        <f t="shared" si="38"/>
        <v>14889</v>
      </c>
      <c r="CN13" s="118">
        <f t="shared" si="38"/>
        <v>0</v>
      </c>
      <c r="CO13" s="118">
        <f t="shared" si="38"/>
        <v>9949</v>
      </c>
      <c r="CP13" s="118">
        <f t="shared" si="38"/>
        <v>260952</v>
      </c>
      <c r="CQ13" s="118">
        <f t="shared" si="38"/>
        <v>12796862</v>
      </c>
      <c r="CR13" s="118">
        <f t="shared" si="38"/>
        <v>2661823</v>
      </c>
      <c r="CS13" s="118">
        <f t="shared" si="38"/>
        <v>1737154</v>
      </c>
      <c r="CT13" s="118">
        <f t="shared" si="38"/>
        <v>85665</v>
      </c>
      <c r="CU13" s="118">
        <f t="shared" si="38"/>
        <v>770121</v>
      </c>
      <c r="CV13" s="118">
        <f t="shared" si="38"/>
        <v>68883</v>
      </c>
      <c r="CW13" s="118">
        <f t="shared" si="38"/>
        <v>2430528</v>
      </c>
      <c r="CX13" s="118">
        <f t="shared" si="38"/>
        <v>310816</v>
      </c>
      <c r="CY13" s="118">
        <f>SUM(AU13,+BW13)</f>
        <v>1698561</v>
      </c>
      <c r="CZ13" s="118">
        <f>SUM(AV13,+BX13)</f>
        <v>421151</v>
      </c>
      <c r="DA13" s="118">
        <f>SUM(AW13,+BY13)</f>
        <v>0</v>
      </c>
      <c r="DB13" s="118">
        <f aca="true" t="shared" si="39" ref="DB13:DJ13">SUM(AX13,+BZ13)</f>
        <v>7690132</v>
      </c>
      <c r="DC13" s="118">
        <f t="shared" si="39"/>
        <v>4294441</v>
      </c>
      <c r="DD13" s="118">
        <f t="shared" si="39"/>
        <v>2728225</v>
      </c>
      <c r="DE13" s="118">
        <f t="shared" si="39"/>
        <v>658119</v>
      </c>
      <c r="DF13" s="118">
        <f t="shared" si="39"/>
        <v>9347</v>
      </c>
      <c r="DG13" s="118">
        <f t="shared" si="39"/>
        <v>6921858</v>
      </c>
      <c r="DH13" s="118">
        <f t="shared" si="39"/>
        <v>14379</v>
      </c>
      <c r="DI13" s="118">
        <f t="shared" si="39"/>
        <v>131288</v>
      </c>
      <c r="DJ13" s="118">
        <f t="shared" si="39"/>
        <v>13543913</v>
      </c>
    </row>
    <row r="14" spans="1:114" s="120" customFormat="1" ht="12" customHeight="1">
      <c r="A14" s="129" t="s">
        <v>91</v>
      </c>
      <c r="B14" s="130" t="s">
        <v>92</v>
      </c>
      <c r="C14" s="129" t="s">
        <v>42</v>
      </c>
      <c r="D14" s="118">
        <f t="shared" si="0"/>
        <v>37294142</v>
      </c>
      <c r="E14" s="118">
        <f t="shared" si="1"/>
        <v>10747949</v>
      </c>
      <c r="F14" s="118">
        <v>2022834</v>
      </c>
      <c r="G14" s="118">
        <v>0</v>
      </c>
      <c r="H14" s="118">
        <v>3472300</v>
      </c>
      <c r="I14" s="118">
        <v>3481646</v>
      </c>
      <c r="J14" s="119" t="s">
        <v>333</v>
      </c>
      <c r="K14" s="118">
        <v>1771169</v>
      </c>
      <c r="L14" s="118">
        <v>26546193</v>
      </c>
      <c r="M14" s="118">
        <f t="shared" si="2"/>
        <v>5879827</v>
      </c>
      <c r="N14" s="118">
        <f t="shared" si="3"/>
        <v>714536</v>
      </c>
      <c r="O14" s="118">
        <v>47287</v>
      </c>
      <c r="P14" s="118">
        <v>73341</v>
      </c>
      <c r="Q14" s="118">
        <v>39000</v>
      </c>
      <c r="R14" s="118">
        <v>549118</v>
      </c>
      <c r="S14" s="119" t="s">
        <v>333</v>
      </c>
      <c r="T14" s="118">
        <v>5790</v>
      </c>
      <c r="U14" s="118">
        <v>5165291</v>
      </c>
      <c r="V14" s="118">
        <f aca="true" t="shared" si="40" ref="V14:AA14">+SUM(D14,M14)</f>
        <v>43173969</v>
      </c>
      <c r="W14" s="118">
        <f t="shared" si="40"/>
        <v>11462485</v>
      </c>
      <c r="X14" s="118">
        <f t="shared" si="40"/>
        <v>2070121</v>
      </c>
      <c r="Y14" s="118">
        <f t="shared" si="40"/>
        <v>73341</v>
      </c>
      <c r="Z14" s="118">
        <f t="shared" si="40"/>
        <v>3511300</v>
      </c>
      <c r="AA14" s="118">
        <f t="shared" si="40"/>
        <v>4030764</v>
      </c>
      <c r="AB14" s="119" t="s">
        <v>7</v>
      </c>
      <c r="AC14" s="118">
        <f t="shared" si="5"/>
        <v>1776959</v>
      </c>
      <c r="AD14" s="118">
        <f t="shared" si="6"/>
        <v>31711484</v>
      </c>
      <c r="AE14" s="118">
        <f t="shared" si="7"/>
        <v>6644139</v>
      </c>
      <c r="AF14" s="118">
        <f t="shared" si="8"/>
        <v>6620664</v>
      </c>
      <c r="AG14" s="118">
        <v>183</v>
      </c>
      <c r="AH14" s="118">
        <v>6497858</v>
      </c>
      <c r="AI14" s="118">
        <v>94581</v>
      </c>
      <c r="AJ14" s="118">
        <v>28042</v>
      </c>
      <c r="AK14" s="118">
        <v>23475</v>
      </c>
      <c r="AL14" s="118">
        <v>1312303</v>
      </c>
      <c r="AM14" s="118">
        <f t="shared" si="9"/>
        <v>18881709</v>
      </c>
      <c r="AN14" s="118">
        <f t="shared" si="10"/>
        <v>3381218</v>
      </c>
      <c r="AO14" s="118">
        <v>1819058</v>
      </c>
      <c r="AP14" s="118">
        <v>1081596</v>
      </c>
      <c r="AQ14" s="118">
        <v>416092</v>
      </c>
      <c r="AR14" s="118">
        <v>64472</v>
      </c>
      <c r="AS14" s="118">
        <f t="shared" si="11"/>
        <v>4473276</v>
      </c>
      <c r="AT14" s="118">
        <v>670702</v>
      </c>
      <c r="AU14" s="118">
        <v>3583995</v>
      </c>
      <c r="AV14" s="118">
        <v>218579</v>
      </c>
      <c r="AW14" s="118">
        <v>39706</v>
      </c>
      <c r="AX14" s="118">
        <f t="shared" si="12"/>
        <v>10976700</v>
      </c>
      <c r="AY14" s="118">
        <v>5573235</v>
      </c>
      <c r="AZ14" s="118">
        <v>4272143</v>
      </c>
      <c r="BA14" s="118">
        <v>913521</v>
      </c>
      <c r="BB14" s="118">
        <v>217801</v>
      </c>
      <c r="BC14" s="118">
        <v>9741173</v>
      </c>
      <c r="BD14" s="118">
        <v>10809</v>
      </c>
      <c r="BE14" s="118">
        <v>714818</v>
      </c>
      <c r="BF14" s="118">
        <f t="shared" si="13"/>
        <v>26240666</v>
      </c>
      <c r="BG14" s="118">
        <f t="shared" si="14"/>
        <v>213542</v>
      </c>
      <c r="BH14" s="118">
        <f t="shared" si="15"/>
        <v>211662</v>
      </c>
      <c r="BI14" s="118">
        <v>0</v>
      </c>
      <c r="BJ14" s="118">
        <v>195072</v>
      </c>
      <c r="BK14" s="118">
        <v>0</v>
      </c>
      <c r="BL14" s="118">
        <v>16590</v>
      </c>
      <c r="BM14" s="118">
        <v>1880</v>
      </c>
      <c r="BN14" s="118">
        <v>91020</v>
      </c>
      <c r="BO14" s="118">
        <f t="shared" si="16"/>
        <v>2770661</v>
      </c>
      <c r="BP14" s="118">
        <f t="shared" si="17"/>
        <v>540452</v>
      </c>
      <c r="BQ14" s="118">
        <v>318287</v>
      </c>
      <c r="BR14" s="118">
        <v>86615</v>
      </c>
      <c r="BS14" s="118">
        <v>135550</v>
      </c>
      <c r="BT14" s="118">
        <v>0</v>
      </c>
      <c r="BU14" s="118">
        <f t="shared" si="18"/>
        <v>1008841</v>
      </c>
      <c r="BV14" s="118">
        <v>14049</v>
      </c>
      <c r="BW14" s="118">
        <v>994792</v>
      </c>
      <c r="BX14" s="118">
        <v>0</v>
      </c>
      <c r="BY14" s="118">
        <v>9626</v>
      </c>
      <c r="BZ14" s="118">
        <f t="shared" si="19"/>
        <v>1210054</v>
      </c>
      <c r="CA14" s="118">
        <v>433561</v>
      </c>
      <c r="CB14" s="118">
        <v>742101</v>
      </c>
      <c r="CC14" s="118">
        <v>8546</v>
      </c>
      <c r="CD14" s="118">
        <v>25846</v>
      </c>
      <c r="CE14" s="118">
        <v>2579944</v>
      </c>
      <c r="CF14" s="118">
        <v>1688</v>
      </c>
      <c r="CG14" s="118">
        <v>224660</v>
      </c>
      <c r="CH14" s="118">
        <f t="shared" si="20"/>
        <v>3208863</v>
      </c>
      <c r="CI14" s="118">
        <f aca="true" t="shared" si="41" ref="CI14:CU14">SUM(AE14,+BG14)</f>
        <v>6857681</v>
      </c>
      <c r="CJ14" s="118">
        <f t="shared" si="41"/>
        <v>6832326</v>
      </c>
      <c r="CK14" s="118">
        <f t="shared" si="41"/>
        <v>183</v>
      </c>
      <c r="CL14" s="118">
        <f t="shared" si="41"/>
        <v>6692930</v>
      </c>
      <c r="CM14" s="118">
        <f t="shared" si="41"/>
        <v>94581</v>
      </c>
      <c r="CN14" s="118">
        <f t="shared" si="41"/>
        <v>44632</v>
      </c>
      <c r="CO14" s="118">
        <f t="shared" si="41"/>
        <v>25355</v>
      </c>
      <c r="CP14" s="118">
        <f t="shared" si="41"/>
        <v>1403323</v>
      </c>
      <c r="CQ14" s="118">
        <f t="shared" si="41"/>
        <v>21652370</v>
      </c>
      <c r="CR14" s="118">
        <f t="shared" si="41"/>
        <v>3921670</v>
      </c>
      <c r="CS14" s="118">
        <f t="shared" si="41"/>
        <v>2137345</v>
      </c>
      <c r="CT14" s="118">
        <f t="shared" si="41"/>
        <v>1168211</v>
      </c>
      <c r="CU14" s="118">
        <f t="shared" si="41"/>
        <v>551642</v>
      </c>
      <c r="CV14" s="118">
        <f>SUM(AR14,+BT14)</f>
        <v>64472</v>
      </c>
      <c r="CW14" s="118">
        <f>SUM(AS14,+BU14)</f>
        <v>5482117</v>
      </c>
      <c r="CX14" s="118">
        <f>SUM(AT14,+BV14)</f>
        <v>684751</v>
      </c>
      <c r="CY14" s="118">
        <f aca="true" t="shared" si="42" ref="CY14:DD14">SUM(AU14,+BW14)</f>
        <v>4578787</v>
      </c>
      <c r="CZ14" s="118">
        <f t="shared" si="42"/>
        <v>218579</v>
      </c>
      <c r="DA14" s="118">
        <f t="shared" si="42"/>
        <v>49332</v>
      </c>
      <c r="DB14" s="118">
        <f t="shared" si="42"/>
        <v>12186754</v>
      </c>
      <c r="DC14" s="118">
        <f t="shared" si="42"/>
        <v>6006796</v>
      </c>
      <c r="DD14" s="118">
        <f t="shared" si="42"/>
        <v>5014244</v>
      </c>
      <c r="DE14" s="118">
        <f aca="true" t="shared" si="43" ref="DE14:DJ14">SUM(BA14,+CC14)</f>
        <v>922067</v>
      </c>
      <c r="DF14" s="118">
        <f t="shared" si="43"/>
        <v>243647</v>
      </c>
      <c r="DG14" s="118">
        <f t="shared" si="43"/>
        <v>12321117</v>
      </c>
      <c r="DH14" s="118">
        <f t="shared" si="43"/>
        <v>12497</v>
      </c>
      <c r="DI14" s="118">
        <f t="shared" si="43"/>
        <v>939478</v>
      </c>
      <c r="DJ14" s="118">
        <f t="shared" si="43"/>
        <v>29449529</v>
      </c>
    </row>
    <row r="15" spans="1:114" s="120" customFormat="1" ht="12" customHeight="1">
      <c r="A15" s="129" t="s">
        <v>93</v>
      </c>
      <c r="B15" s="130" t="s">
        <v>94</v>
      </c>
      <c r="C15" s="129" t="s">
        <v>42</v>
      </c>
      <c r="D15" s="118">
        <f t="shared" si="0"/>
        <v>19998038</v>
      </c>
      <c r="E15" s="118">
        <f t="shared" si="1"/>
        <v>3783196</v>
      </c>
      <c r="F15" s="118">
        <v>138805</v>
      </c>
      <c r="G15" s="118">
        <v>32698</v>
      </c>
      <c r="H15" s="118">
        <v>347200</v>
      </c>
      <c r="I15" s="118">
        <v>2462042</v>
      </c>
      <c r="J15" s="119" t="s">
        <v>333</v>
      </c>
      <c r="K15" s="118">
        <v>802451</v>
      </c>
      <c r="L15" s="118">
        <v>16214842</v>
      </c>
      <c r="M15" s="118">
        <f t="shared" si="2"/>
        <v>3307165</v>
      </c>
      <c r="N15" s="118">
        <f t="shared" si="3"/>
        <v>336795</v>
      </c>
      <c r="O15" s="118">
        <v>25645</v>
      </c>
      <c r="P15" s="118">
        <v>15387</v>
      </c>
      <c r="Q15" s="118">
        <v>0</v>
      </c>
      <c r="R15" s="118">
        <v>294206</v>
      </c>
      <c r="S15" s="119" t="s">
        <v>333</v>
      </c>
      <c r="T15" s="118">
        <v>1557</v>
      </c>
      <c r="U15" s="118">
        <v>2970370</v>
      </c>
      <c r="V15" s="118">
        <f aca="true" t="shared" si="44" ref="V15:AA15">+SUM(D15,M15)</f>
        <v>23305203</v>
      </c>
      <c r="W15" s="118">
        <f t="shared" si="44"/>
        <v>4119991</v>
      </c>
      <c r="X15" s="118">
        <f t="shared" si="44"/>
        <v>164450</v>
      </c>
      <c r="Y15" s="118">
        <f t="shared" si="44"/>
        <v>48085</v>
      </c>
      <c r="Z15" s="118">
        <f t="shared" si="44"/>
        <v>347200</v>
      </c>
      <c r="AA15" s="118">
        <f t="shared" si="44"/>
        <v>2756248</v>
      </c>
      <c r="AB15" s="119" t="s">
        <v>7</v>
      </c>
      <c r="AC15" s="118">
        <f t="shared" si="5"/>
        <v>804008</v>
      </c>
      <c r="AD15" s="118">
        <f t="shared" si="6"/>
        <v>19185212</v>
      </c>
      <c r="AE15" s="118">
        <f t="shared" si="7"/>
        <v>1082381</v>
      </c>
      <c r="AF15" s="118">
        <f t="shared" si="8"/>
        <v>1080238</v>
      </c>
      <c r="AG15" s="118">
        <v>0</v>
      </c>
      <c r="AH15" s="118">
        <v>1069129</v>
      </c>
      <c r="AI15" s="118">
        <v>983</v>
      </c>
      <c r="AJ15" s="118">
        <v>10126</v>
      </c>
      <c r="AK15" s="118">
        <v>2143</v>
      </c>
      <c r="AL15" s="118">
        <v>543662</v>
      </c>
      <c r="AM15" s="118">
        <f t="shared" si="9"/>
        <v>14098921</v>
      </c>
      <c r="AN15" s="118">
        <f t="shared" si="10"/>
        <v>3222318</v>
      </c>
      <c r="AO15" s="118">
        <v>1263037</v>
      </c>
      <c r="AP15" s="118">
        <v>719778</v>
      </c>
      <c r="AQ15" s="118">
        <v>1179921</v>
      </c>
      <c r="AR15" s="118">
        <v>59582</v>
      </c>
      <c r="AS15" s="118">
        <f t="shared" si="11"/>
        <v>2319345</v>
      </c>
      <c r="AT15" s="118">
        <v>316721</v>
      </c>
      <c r="AU15" s="118">
        <v>1810249</v>
      </c>
      <c r="AV15" s="118">
        <v>192375</v>
      </c>
      <c r="AW15" s="118">
        <v>9121</v>
      </c>
      <c r="AX15" s="118">
        <f t="shared" si="12"/>
        <v>8496191</v>
      </c>
      <c r="AY15" s="118">
        <v>4332824</v>
      </c>
      <c r="AZ15" s="118">
        <v>3694786</v>
      </c>
      <c r="BA15" s="118">
        <v>306279</v>
      </c>
      <c r="BB15" s="118">
        <v>162302</v>
      </c>
      <c r="BC15" s="118">
        <v>3975776</v>
      </c>
      <c r="BD15" s="118">
        <v>51946</v>
      </c>
      <c r="BE15" s="118">
        <v>297298</v>
      </c>
      <c r="BF15" s="118">
        <f t="shared" si="13"/>
        <v>15478600</v>
      </c>
      <c r="BG15" s="118">
        <f t="shared" si="14"/>
        <v>37937</v>
      </c>
      <c r="BH15" s="118">
        <f t="shared" si="15"/>
        <v>37937</v>
      </c>
      <c r="BI15" s="118">
        <v>0</v>
      </c>
      <c r="BJ15" s="118">
        <v>37937</v>
      </c>
      <c r="BK15" s="118">
        <v>0</v>
      </c>
      <c r="BL15" s="118">
        <v>0</v>
      </c>
      <c r="BM15" s="118">
        <v>0</v>
      </c>
      <c r="BN15" s="118">
        <v>38567</v>
      </c>
      <c r="BO15" s="118">
        <f t="shared" si="16"/>
        <v>1565792</v>
      </c>
      <c r="BP15" s="118">
        <f t="shared" si="17"/>
        <v>605026</v>
      </c>
      <c r="BQ15" s="118">
        <v>161980</v>
      </c>
      <c r="BR15" s="118">
        <v>269384</v>
      </c>
      <c r="BS15" s="118">
        <v>173662</v>
      </c>
      <c r="BT15" s="118">
        <v>0</v>
      </c>
      <c r="BU15" s="118">
        <f t="shared" si="18"/>
        <v>492530</v>
      </c>
      <c r="BV15" s="118">
        <v>28313</v>
      </c>
      <c r="BW15" s="118">
        <v>464217</v>
      </c>
      <c r="BX15" s="118">
        <v>0</v>
      </c>
      <c r="BY15" s="118">
        <v>0</v>
      </c>
      <c r="BZ15" s="118">
        <f t="shared" si="19"/>
        <v>468236</v>
      </c>
      <c r="CA15" s="118">
        <v>215189</v>
      </c>
      <c r="CB15" s="118">
        <v>244235</v>
      </c>
      <c r="CC15" s="118">
        <v>134</v>
      </c>
      <c r="CD15" s="118">
        <v>8678</v>
      </c>
      <c r="CE15" s="118">
        <v>1576988</v>
      </c>
      <c r="CF15" s="118">
        <v>0</v>
      </c>
      <c r="CG15" s="118">
        <v>87881</v>
      </c>
      <c r="CH15" s="118">
        <f t="shared" si="20"/>
        <v>1691610</v>
      </c>
      <c r="CI15" s="118">
        <f aca="true" t="shared" si="45" ref="CI15:CX15">SUM(AE15,+BG15)</f>
        <v>1120318</v>
      </c>
      <c r="CJ15" s="118">
        <f t="shared" si="45"/>
        <v>1118175</v>
      </c>
      <c r="CK15" s="118">
        <f t="shared" si="45"/>
        <v>0</v>
      </c>
      <c r="CL15" s="118">
        <f t="shared" si="45"/>
        <v>1107066</v>
      </c>
      <c r="CM15" s="118">
        <f t="shared" si="45"/>
        <v>983</v>
      </c>
      <c r="CN15" s="118">
        <f t="shared" si="45"/>
        <v>10126</v>
      </c>
      <c r="CO15" s="118">
        <f t="shared" si="45"/>
        <v>2143</v>
      </c>
      <c r="CP15" s="118">
        <f t="shared" si="45"/>
        <v>582229</v>
      </c>
      <c r="CQ15" s="118">
        <f t="shared" si="45"/>
        <v>15664713</v>
      </c>
      <c r="CR15" s="118">
        <f t="shared" si="45"/>
        <v>3827344</v>
      </c>
      <c r="CS15" s="118">
        <f t="shared" si="45"/>
        <v>1425017</v>
      </c>
      <c r="CT15" s="118">
        <f t="shared" si="45"/>
        <v>989162</v>
      </c>
      <c r="CU15" s="118">
        <f t="shared" si="45"/>
        <v>1353583</v>
      </c>
      <c r="CV15" s="118">
        <f t="shared" si="45"/>
        <v>59582</v>
      </c>
      <c r="CW15" s="118">
        <f t="shared" si="45"/>
        <v>2811875</v>
      </c>
      <c r="CX15" s="118">
        <f t="shared" si="45"/>
        <v>345034</v>
      </c>
      <c r="CY15" s="118">
        <f aca="true" t="shared" si="46" ref="CY15:DJ15">SUM(AU15,+BW15)</f>
        <v>2274466</v>
      </c>
      <c r="CZ15" s="118">
        <f t="shared" si="46"/>
        <v>192375</v>
      </c>
      <c r="DA15" s="118">
        <f t="shared" si="46"/>
        <v>9121</v>
      </c>
      <c r="DB15" s="118">
        <f t="shared" si="46"/>
        <v>8964427</v>
      </c>
      <c r="DC15" s="118">
        <f t="shared" si="46"/>
        <v>4548013</v>
      </c>
      <c r="DD15" s="118">
        <f t="shared" si="46"/>
        <v>3939021</v>
      </c>
      <c r="DE15" s="118">
        <f t="shared" si="46"/>
        <v>306413</v>
      </c>
      <c r="DF15" s="118">
        <f t="shared" si="46"/>
        <v>170980</v>
      </c>
      <c r="DG15" s="118">
        <f t="shared" si="46"/>
        <v>5552764</v>
      </c>
      <c r="DH15" s="118">
        <f t="shared" si="46"/>
        <v>51946</v>
      </c>
      <c r="DI15" s="118">
        <f t="shared" si="46"/>
        <v>385179</v>
      </c>
      <c r="DJ15" s="118">
        <f t="shared" si="46"/>
        <v>17170210</v>
      </c>
    </row>
    <row r="16" spans="1:114" s="120" customFormat="1" ht="12" customHeight="1">
      <c r="A16" s="129" t="s">
        <v>95</v>
      </c>
      <c r="B16" s="130" t="s">
        <v>96</v>
      </c>
      <c r="C16" s="129" t="s">
        <v>42</v>
      </c>
      <c r="D16" s="118">
        <f t="shared" si="0"/>
        <v>20182415</v>
      </c>
      <c r="E16" s="118">
        <f t="shared" si="1"/>
        <v>5055951</v>
      </c>
      <c r="F16" s="118">
        <v>158203</v>
      </c>
      <c r="G16" s="118">
        <v>47798</v>
      </c>
      <c r="H16" s="118">
        <v>208900</v>
      </c>
      <c r="I16" s="118">
        <v>2956587</v>
      </c>
      <c r="J16" s="119" t="s">
        <v>333</v>
      </c>
      <c r="K16" s="118">
        <v>1684463</v>
      </c>
      <c r="L16" s="118">
        <v>15126464</v>
      </c>
      <c r="M16" s="118">
        <f t="shared" si="2"/>
        <v>4401322</v>
      </c>
      <c r="N16" s="118">
        <f t="shared" si="3"/>
        <v>727860</v>
      </c>
      <c r="O16" s="118">
        <v>19280</v>
      </c>
      <c r="P16" s="118">
        <v>22434</v>
      </c>
      <c r="Q16" s="118">
        <v>0</v>
      </c>
      <c r="R16" s="118">
        <v>353608</v>
      </c>
      <c r="S16" s="119" t="s">
        <v>333</v>
      </c>
      <c r="T16" s="118">
        <v>332538</v>
      </c>
      <c r="U16" s="118">
        <v>3673462</v>
      </c>
      <c r="V16" s="118">
        <f aca="true" t="shared" si="47" ref="V16:AA16">+SUM(D16,M16)</f>
        <v>24583737</v>
      </c>
      <c r="W16" s="118">
        <f t="shared" si="47"/>
        <v>5783811</v>
      </c>
      <c r="X16" s="118">
        <f t="shared" si="47"/>
        <v>177483</v>
      </c>
      <c r="Y16" s="118">
        <f t="shared" si="47"/>
        <v>70232</v>
      </c>
      <c r="Z16" s="118">
        <f t="shared" si="47"/>
        <v>208900</v>
      </c>
      <c r="AA16" s="118">
        <f t="shared" si="47"/>
        <v>3310195</v>
      </c>
      <c r="AB16" s="119" t="s">
        <v>7</v>
      </c>
      <c r="AC16" s="118">
        <f t="shared" si="5"/>
        <v>2017001</v>
      </c>
      <c r="AD16" s="118">
        <f t="shared" si="6"/>
        <v>18799926</v>
      </c>
      <c r="AE16" s="118">
        <f t="shared" si="7"/>
        <v>1138109</v>
      </c>
      <c r="AF16" s="118">
        <f t="shared" si="8"/>
        <v>1069379</v>
      </c>
      <c r="AG16" s="118">
        <v>4676</v>
      </c>
      <c r="AH16" s="118">
        <v>590882</v>
      </c>
      <c r="AI16" s="118">
        <v>312092</v>
      </c>
      <c r="AJ16" s="118">
        <v>161729</v>
      </c>
      <c r="AK16" s="118">
        <v>68730</v>
      </c>
      <c r="AL16" s="118">
        <v>46952</v>
      </c>
      <c r="AM16" s="118">
        <f t="shared" si="9"/>
        <v>15564546</v>
      </c>
      <c r="AN16" s="118">
        <f t="shared" si="10"/>
        <v>3232452</v>
      </c>
      <c r="AO16" s="118">
        <v>1528784</v>
      </c>
      <c r="AP16" s="118">
        <v>878244</v>
      </c>
      <c r="AQ16" s="118">
        <v>648156</v>
      </c>
      <c r="AR16" s="118">
        <v>177268</v>
      </c>
      <c r="AS16" s="118">
        <f t="shared" si="11"/>
        <v>3079854</v>
      </c>
      <c r="AT16" s="118">
        <v>164803</v>
      </c>
      <c r="AU16" s="118">
        <v>2718229</v>
      </c>
      <c r="AV16" s="118">
        <v>196822</v>
      </c>
      <c r="AW16" s="118">
        <v>13816</v>
      </c>
      <c r="AX16" s="118">
        <f t="shared" si="12"/>
        <v>9231770</v>
      </c>
      <c r="AY16" s="118">
        <v>4361609</v>
      </c>
      <c r="AZ16" s="118">
        <v>4021104</v>
      </c>
      <c r="BA16" s="118">
        <v>591815</v>
      </c>
      <c r="BB16" s="118">
        <v>257242</v>
      </c>
      <c r="BC16" s="118">
        <v>2593011</v>
      </c>
      <c r="BD16" s="118">
        <v>6654</v>
      </c>
      <c r="BE16" s="118">
        <v>839797</v>
      </c>
      <c r="BF16" s="118">
        <f t="shared" si="13"/>
        <v>17542452</v>
      </c>
      <c r="BG16" s="118">
        <f t="shared" si="14"/>
        <v>298881</v>
      </c>
      <c r="BH16" s="118">
        <f t="shared" si="15"/>
        <v>298881</v>
      </c>
      <c r="BI16" s="118">
        <v>0</v>
      </c>
      <c r="BJ16" s="118">
        <v>298881</v>
      </c>
      <c r="BK16" s="118">
        <v>0</v>
      </c>
      <c r="BL16" s="118">
        <v>0</v>
      </c>
      <c r="BM16" s="118">
        <v>0</v>
      </c>
      <c r="BN16" s="118">
        <v>43148</v>
      </c>
      <c r="BO16" s="118">
        <f t="shared" si="16"/>
        <v>2809175</v>
      </c>
      <c r="BP16" s="118">
        <f t="shared" si="17"/>
        <v>435553</v>
      </c>
      <c r="BQ16" s="118">
        <v>254036</v>
      </c>
      <c r="BR16" s="118">
        <v>46324</v>
      </c>
      <c r="BS16" s="118">
        <v>135193</v>
      </c>
      <c r="BT16" s="118">
        <v>0</v>
      </c>
      <c r="BU16" s="118">
        <f t="shared" si="18"/>
        <v>1133974</v>
      </c>
      <c r="BV16" s="118">
        <v>53717</v>
      </c>
      <c r="BW16" s="118">
        <v>1080092</v>
      </c>
      <c r="BX16" s="118">
        <v>165</v>
      </c>
      <c r="BY16" s="118">
        <v>0</v>
      </c>
      <c r="BZ16" s="118">
        <f t="shared" si="19"/>
        <v>1238125</v>
      </c>
      <c r="CA16" s="118">
        <v>132937</v>
      </c>
      <c r="CB16" s="118">
        <v>894268</v>
      </c>
      <c r="CC16" s="118">
        <v>71340</v>
      </c>
      <c r="CD16" s="118">
        <v>139580</v>
      </c>
      <c r="CE16" s="118">
        <v>1136850</v>
      </c>
      <c r="CF16" s="118">
        <v>1523</v>
      </c>
      <c r="CG16" s="118">
        <v>113268</v>
      </c>
      <c r="CH16" s="118">
        <f t="shared" si="20"/>
        <v>3221324</v>
      </c>
      <c r="CI16" s="118">
        <f aca="true" t="shared" si="48" ref="CI16:CW16">SUM(AE16,+BG16)</f>
        <v>1436990</v>
      </c>
      <c r="CJ16" s="118">
        <f t="shared" si="48"/>
        <v>1368260</v>
      </c>
      <c r="CK16" s="118">
        <f t="shared" si="48"/>
        <v>4676</v>
      </c>
      <c r="CL16" s="118">
        <f t="shared" si="48"/>
        <v>889763</v>
      </c>
      <c r="CM16" s="118">
        <f t="shared" si="48"/>
        <v>312092</v>
      </c>
      <c r="CN16" s="118">
        <f t="shared" si="48"/>
        <v>161729</v>
      </c>
      <c r="CO16" s="118">
        <f t="shared" si="48"/>
        <v>68730</v>
      </c>
      <c r="CP16" s="118">
        <f t="shared" si="48"/>
        <v>90100</v>
      </c>
      <c r="CQ16" s="118">
        <f t="shared" si="48"/>
        <v>18373721</v>
      </c>
      <c r="CR16" s="118">
        <f t="shared" si="48"/>
        <v>3668005</v>
      </c>
      <c r="CS16" s="118">
        <f t="shared" si="48"/>
        <v>1782820</v>
      </c>
      <c r="CT16" s="118">
        <f t="shared" si="48"/>
        <v>924568</v>
      </c>
      <c r="CU16" s="118">
        <f t="shared" si="48"/>
        <v>783349</v>
      </c>
      <c r="CV16" s="118">
        <f t="shared" si="48"/>
        <v>177268</v>
      </c>
      <c r="CW16" s="118">
        <f t="shared" si="48"/>
        <v>4213828</v>
      </c>
      <c r="CX16" s="118">
        <f>SUM(AT16,+BV16)</f>
        <v>218520</v>
      </c>
      <c r="CY16" s="118">
        <f>SUM(AU16,+BW16)</f>
        <v>3798321</v>
      </c>
      <c r="CZ16" s="118">
        <f>SUM(AV16,+BX16)</f>
        <v>196987</v>
      </c>
      <c r="DA16" s="118">
        <f>SUM(AW16,+BY16)</f>
        <v>13816</v>
      </c>
      <c r="DB16" s="118">
        <f aca="true" t="shared" si="49" ref="DB16:DJ16">SUM(AX16,+BZ16)</f>
        <v>10469895</v>
      </c>
      <c r="DC16" s="118">
        <f t="shared" si="49"/>
        <v>4494546</v>
      </c>
      <c r="DD16" s="118">
        <f t="shared" si="49"/>
        <v>4915372</v>
      </c>
      <c r="DE16" s="118">
        <f t="shared" si="49"/>
        <v>663155</v>
      </c>
      <c r="DF16" s="118">
        <f t="shared" si="49"/>
        <v>396822</v>
      </c>
      <c r="DG16" s="118">
        <f t="shared" si="49"/>
        <v>3729861</v>
      </c>
      <c r="DH16" s="118">
        <f t="shared" si="49"/>
        <v>8177</v>
      </c>
      <c r="DI16" s="118">
        <f t="shared" si="49"/>
        <v>953065</v>
      </c>
      <c r="DJ16" s="118">
        <f t="shared" si="49"/>
        <v>20763776</v>
      </c>
    </row>
    <row r="17" spans="1:114" s="120" customFormat="1" ht="12" customHeight="1">
      <c r="A17" s="129" t="s">
        <v>97</v>
      </c>
      <c r="B17" s="130" t="s">
        <v>98</v>
      </c>
      <c r="C17" s="129" t="s">
        <v>42</v>
      </c>
      <c r="D17" s="118">
        <f t="shared" si="0"/>
        <v>84157194</v>
      </c>
      <c r="E17" s="118">
        <f t="shared" si="1"/>
        <v>11230455</v>
      </c>
      <c r="F17" s="118">
        <v>78495</v>
      </c>
      <c r="G17" s="118">
        <v>9674</v>
      </c>
      <c r="H17" s="118">
        <v>69600</v>
      </c>
      <c r="I17" s="118">
        <v>6151769</v>
      </c>
      <c r="J17" s="119" t="s">
        <v>333</v>
      </c>
      <c r="K17" s="118">
        <v>4920917</v>
      </c>
      <c r="L17" s="118">
        <v>72926739</v>
      </c>
      <c r="M17" s="118">
        <f t="shared" si="2"/>
        <v>9146337</v>
      </c>
      <c r="N17" s="118">
        <f t="shared" si="3"/>
        <v>1045466</v>
      </c>
      <c r="O17" s="118">
        <v>18646</v>
      </c>
      <c r="P17" s="118">
        <v>21086</v>
      </c>
      <c r="Q17" s="118">
        <v>111900</v>
      </c>
      <c r="R17" s="118">
        <v>661421</v>
      </c>
      <c r="S17" s="119" t="s">
        <v>333</v>
      </c>
      <c r="T17" s="118">
        <v>232413</v>
      </c>
      <c r="U17" s="118">
        <v>8100871</v>
      </c>
      <c r="V17" s="118">
        <f aca="true" t="shared" si="50" ref="V17:AA17">+SUM(D17,M17)</f>
        <v>93303531</v>
      </c>
      <c r="W17" s="118">
        <f t="shared" si="50"/>
        <v>12275921</v>
      </c>
      <c r="X17" s="118">
        <f t="shared" si="50"/>
        <v>97141</v>
      </c>
      <c r="Y17" s="118">
        <f t="shared" si="50"/>
        <v>30760</v>
      </c>
      <c r="Z17" s="118">
        <f t="shared" si="50"/>
        <v>181500</v>
      </c>
      <c r="AA17" s="118">
        <f t="shared" si="50"/>
        <v>6813190</v>
      </c>
      <c r="AB17" s="119" t="s">
        <v>7</v>
      </c>
      <c r="AC17" s="118">
        <f t="shared" si="5"/>
        <v>5153330</v>
      </c>
      <c r="AD17" s="118">
        <f t="shared" si="6"/>
        <v>81027610</v>
      </c>
      <c r="AE17" s="118">
        <f t="shared" si="7"/>
        <v>1549915</v>
      </c>
      <c r="AF17" s="118">
        <f t="shared" si="8"/>
        <v>1501933</v>
      </c>
      <c r="AG17" s="118">
        <v>0</v>
      </c>
      <c r="AH17" s="118">
        <v>1358249</v>
      </c>
      <c r="AI17" s="118">
        <v>5158</v>
      </c>
      <c r="AJ17" s="118">
        <v>138526</v>
      </c>
      <c r="AK17" s="118">
        <v>47982</v>
      </c>
      <c r="AL17" s="118">
        <v>960742</v>
      </c>
      <c r="AM17" s="118">
        <f t="shared" si="9"/>
        <v>62997172</v>
      </c>
      <c r="AN17" s="118">
        <f t="shared" si="10"/>
        <v>15090071</v>
      </c>
      <c r="AO17" s="118">
        <v>6316774</v>
      </c>
      <c r="AP17" s="118">
        <v>6260656</v>
      </c>
      <c r="AQ17" s="118">
        <v>2449976</v>
      </c>
      <c r="AR17" s="118">
        <v>62665</v>
      </c>
      <c r="AS17" s="118">
        <f t="shared" si="11"/>
        <v>11942404</v>
      </c>
      <c r="AT17" s="118">
        <v>792731</v>
      </c>
      <c r="AU17" s="118">
        <v>10871005</v>
      </c>
      <c r="AV17" s="118">
        <v>278668</v>
      </c>
      <c r="AW17" s="118">
        <v>434437</v>
      </c>
      <c r="AX17" s="118">
        <f t="shared" si="12"/>
        <v>35462340</v>
      </c>
      <c r="AY17" s="118">
        <v>18181202</v>
      </c>
      <c r="AZ17" s="118">
        <v>13376510</v>
      </c>
      <c r="BA17" s="118">
        <v>3030496</v>
      </c>
      <c r="BB17" s="118">
        <v>874132</v>
      </c>
      <c r="BC17" s="118">
        <v>16887944</v>
      </c>
      <c r="BD17" s="118">
        <v>67920</v>
      </c>
      <c r="BE17" s="118">
        <v>1761421</v>
      </c>
      <c r="BF17" s="118">
        <f t="shared" si="13"/>
        <v>66308508</v>
      </c>
      <c r="BG17" s="118">
        <f t="shared" si="14"/>
        <v>170733</v>
      </c>
      <c r="BH17" s="118">
        <f t="shared" si="15"/>
        <v>162827</v>
      </c>
      <c r="BI17" s="118">
        <v>0</v>
      </c>
      <c r="BJ17" s="118">
        <v>162819</v>
      </c>
      <c r="BK17" s="118">
        <v>0</v>
      </c>
      <c r="BL17" s="118">
        <v>8</v>
      </c>
      <c r="BM17" s="118">
        <v>7906</v>
      </c>
      <c r="BN17" s="118">
        <v>372854</v>
      </c>
      <c r="BO17" s="118">
        <f t="shared" si="16"/>
        <v>4774926</v>
      </c>
      <c r="BP17" s="118">
        <f t="shared" si="17"/>
        <v>1247343</v>
      </c>
      <c r="BQ17" s="118">
        <v>866363</v>
      </c>
      <c r="BR17" s="118">
        <v>4717</v>
      </c>
      <c r="BS17" s="118">
        <v>376263</v>
      </c>
      <c r="BT17" s="118">
        <v>0</v>
      </c>
      <c r="BU17" s="118">
        <f t="shared" si="18"/>
        <v>1525081</v>
      </c>
      <c r="BV17" s="118">
        <v>39628</v>
      </c>
      <c r="BW17" s="118">
        <v>1485453</v>
      </c>
      <c r="BX17" s="118">
        <v>0</v>
      </c>
      <c r="BY17" s="118">
        <v>0</v>
      </c>
      <c r="BZ17" s="118">
        <f t="shared" si="19"/>
        <v>2000543</v>
      </c>
      <c r="CA17" s="118">
        <v>1032419</v>
      </c>
      <c r="CB17" s="118">
        <v>778749</v>
      </c>
      <c r="CC17" s="118">
        <v>50397</v>
      </c>
      <c r="CD17" s="118">
        <v>138978</v>
      </c>
      <c r="CE17" s="118">
        <v>3577727</v>
      </c>
      <c r="CF17" s="118">
        <v>1959</v>
      </c>
      <c r="CG17" s="118">
        <v>250097</v>
      </c>
      <c r="CH17" s="118">
        <f t="shared" si="20"/>
        <v>5195756</v>
      </c>
      <c r="CI17" s="118">
        <f aca="true" t="shared" si="51" ref="CI17:CX17">SUM(AE17,+BG17)</f>
        <v>1720648</v>
      </c>
      <c r="CJ17" s="118">
        <f t="shared" si="51"/>
        <v>1664760</v>
      </c>
      <c r="CK17" s="118">
        <f t="shared" si="51"/>
        <v>0</v>
      </c>
      <c r="CL17" s="118">
        <f t="shared" si="51"/>
        <v>1521068</v>
      </c>
      <c r="CM17" s="118">
        <f t="shared" si="51"/>
        <v>5158</v>
      </c>
      <c r="CN17" s="118">
        <f t="shared" si="51"/>
        <v>138534</v>
      </c>
      <c r="CO17" s="118">
        <f t="shared" si="51"/>
        <v>55888</v>
      </c>
      <c r="CP17" s="118">
        <f t="shared" si="51"/>
        <v>1333596</v>
      </c>
      <c r="CQ17" s="118">
        <f t="shared" si="51"/>
        <v>67772098</v>
      </c>
      <c r="CR17" s="118">
        <f t="shared" si="51"/>
        <v>16337414</v>
      </c>
      <c r="CS17" s="118">
        <f t="shared" si="51"/>
        <v>7183137</v>
      </c>
      <c r="CT17" s="118">
        <f t="shared" si="51"/>
        <v>6265373</v>
      </c>
      <c r="CU17" s="118">
        <f t="shared" si="51"/>
        <v>2826239</v>
      </c>
      <c r="CV17" s="118">
        <f t="shared" si="51"/>
        <v>62665</v>
      </c>
      <c r="CW17" s="118">
        <f t="shared" si="51"/>
        <v>13467485</v>
      </c>
      <c r="CX17" s="118">
        <f t="shared" si="51"/>
        <v>832359</v>
      </c>
      <c r="CY17" s="118">
        <f>SUM(AU17,+BW17)</f>
        <v>12356458</v>
      </c>
      <c r="CZ17" s="118">
        <f>SUM(AV17,+BX17)</f>
        <v>278668</v>
      </c>
      <c r="DA17" s="118">
        <f>SUM(AW17,+BY17)</f>
        <v>434437</v>
      </c>
      <c r="DB17" s="118">
        <f aca="true" t="shared" si="52" ref="DB17:DJ17">SUM(AX17,+BZ17)</f>
        <v>37462883</v>
      </c>
      <c r="DC17" s="118">
        <f t="shared" si="52"/>
        <v>19213621</v>
      </c>
      <c r="DD17" s="118">
        <f t="shared" si="52"/>
        <v>14155259</v>
      </c>
      <c r="DE17" s="118">
        <f t="shared" si="52"/>
        <v>3080893</v>
      </c>
      <c r="DF17" s="118">
        <f t="shared" si="52"/>
        <v>1013110</v>
      </c>
      <c r="DG17" s="118">
        <f t="shared" si="52"/>
        <v>20465671</v>
      </c>
      <c r="DH17" s="118">
        <f t="shared" si="52"/>
        <v>69879</v>
      </c>
      <c r="DI17" s="118">
        <f t="shared" si="52"/>
        <v>2011518</v>
      </c>
      <c r="DJ17" s="118">
        <f t="shared" si="52"/>
        <v>71504264</v>
      </c>
    </row>
    <row r="18" spans="1:114" s="120" customFormat="1" ht="12" customHeight="1">
      <c r="A18" s="129" t="s">
        <v>99</v>
      </c>
      <c r="B18" s="130" t="s">
        <v>100</v>
      </c>
      <c r="C18" s="129" t="s">
        <v>42</v>
      </c>
      <c r="D18" s="118">
        <f t="shared" si="0"/>
        <v>126823229</v>
      </c>
      <c r="E18" s="118">
        <f t="shared" si="1"/>
        <v>14035681</v>
      </c>
      <c r="F18" s="118">
        <v>225572</v>
      </c>
      <c r="G18" s="118">
        <v>56468</v>
      </c>
      <c r="H18" s="118">
        <v>191900</v>
      </c>
      <c r="I18" s="118">
        <v>9749881</v>
      </c>
      <c r="J18" s="119" t="s">
        <v>333</v>
      </c>
      <c r="K18" s="118">
        <v>3811860</v>
      </c>
      <c r="L18" s="118">
        <v>112787548</v>
      </c>
      <c r="M18" s="118">
        <f t="shared" si="2"/>
        <v>7456267</v>
      </c>
      <c r="N18" s="118">
        <f t="shared" si="3"/>
        <v>1014614</v>
      </c>
      <c r="O18" s="118">
        <v>89654</v>
      </c>
      <c r="P18" s="118">
        <v>63382</v>
      </c>
      <c r="Q18" s="118">
        <v>0</v>
      </c>
      <c r="R18" s="118">
        <v>851861</v>
      </c>
      <c r="S18" s="119" t="s">
        <v>333</v>
      </c>
      <c r="T18" s="118">
        <v>9717</v>
      </c>
      <c r="U18" s="118">
        <v>6441653</v>
      </c>
      <c r="V18" s="118">
        <f aca="true" t="shared" si="53" ref="V18:AA18">+SUM(D18,M18)</f>
        <v>134279496</v>
      </c>
      <c r="W18" s="118">
        <f t="shared" si="53"/>
        <v>15050295</v>
      </c>
      <c r="X18" s="118">
        <f t="shared" si="53"/>
        <v>315226</v>
      </c>
      <c r="Y18" s="118">
        <f t="shared" si="53"/>
        <v>119850</v>
      </c>
      <c r="Z18" s="118">
        <f t="shared" si="53"/>
        <v>191900</v>
      </c>
      <c r="AA18" s="118">
        <f t="shared" si="53"/>
        <v>10601742</v>
      </c>
      <c r="AB18" s="119" t="s">
        <v>7</v>
      </c>
      <c r="AC18" s="118">
        <f t="shared" si="5"/>
        <v>3821577</v>
      </c>
      <c r="AD18" s="118">
        <f t="shared" si="6"/>
        <v>119229201</v>
      </c>
      <c r="AE18" s="118">
        <f t="shared" si="7"/>
        <v>3843672</v>
      </c>
      <c r="AF18" s="118">
        <f t="shared" si="8"/>
        <v>3787194</v>
      </c>
      <c r="AG18" s="118">
        <v>0</v>
      </c>
      <c r="AH18" s="118">
        <v>3735305</v>
      </c>
      <c r="AI18" s="118">
        <v>31456</v>
      </c>
      <c r="AJ18" s="118">
        <v>20433</v>
      </c>
      <c r="AK18" s="118">
        <v>56478</v>
      </c>
      <c r="AL18" s="118">
        <v>100812</v>
      </c>
      <c r="AM18" s="118">
        <f t="shared" si="9"/>
        <v>106738476</v>
      </c>
      <c r="AN18" s="118">
        <f t="shared" si="10"/>
        <v>50704972</v>
      </c>
      <c r="AO18" s="118">
        <v>10901464</v>
      </c>
      <c r="AP18" s="118">
        <v>37326116</v>
      </c>
      <c r="AQ18" s="118">
        <v>2285814</v>
      </c>
      <c r="AR18" s="118">
        <v>191578</v>
      </c>
      <c r="AS18" s="118">
        <f t="shared" si="11"/>
        <v>18128643</v>
      </c>
      <c r="AT18" s="118">
        <v>4437549</v>
      </c>
      <c r="AU18" s="118">
        <v>8828522</v>
      </c>
      <c r="AV18" s="118">
        <v>4862572</v>
      </c>
      <c r="AW18" s="118">
        <v>84421</v>
      </c>
      <c r="AX18" s="118">
        <f t="shared" si="12"/>
        <v>37776502</v>
      </c>
      <c r="AY18" s="118">
        <v>14567944</v>
      </c>
      <c r="AZ18" s="118">
        <v>19065457</v>
      </c>
      <c r="BA18" s="118">
        <v>3586713</v>
      </c>
      <c r="BB18" s="118">
        <v>556388</v>
      </c>
      <c r="BC18" s="118">
        <v>7414548</v>
      </c>
      <c r="BD18" s="118">
        <v>43938</v>
      </c>
      <c r="BE18" s="118">
        <v>8725721</v>
      </c>
      <c r="BF18" s="118">
        <f t="shared" si="13"/>
        <v>119307869</v>
      </c>
      <c r="BG18" s="118">
        <f t="shared" si="14"/>
        <v>103012</v>
      </c>
      <c r="BH18" s="118">
        <f t="shared" si="15"/>
        <v>103012</v>
      </c>
      <c r="BI18" s="118">
        <v>7954</v>
      </c>
      <c r="BJ18" s="118">
        <v>94580</v>
      </c>
      <c r="BK18" s="118">
        <v>0</v>
      </c>
      <c r="BL18" s="118">
        <v>478</v>
      </c>
      <c r="BM18" s="118">
        <v>0</v>
      </c>
      <c r="BN18" s="118">
        <v>204886</v>
      </c>
      <c r="BO18" s="118">
        <f t="shared" si="16"/>
        <v>5679943</v>
      </c>
      <c r="BP18" s="118">
        <f t="shared" si="17"/>
        <v>1255724</v>
      </c>
      <c r="BQ18" s="118">
        <v>810821</v>
      </c>
      <c r="BR18" s="118">
        <v>143104</v>
      </c>
      <c r="BS18" s="118">
        <v>301799</v>
      </c>
      <c r="BT18" s="118">
        <v>0</v>
      </c>
      <c r="BU18" s="118">
        <f t="shared" si="18"/>
        <v>1677720</v>
      </c>
      <c r="BV18" s="118">
        <v>78706</v>
      </c>
      <c r="BW18" s="118">
        <v>1481917</v>
      </c>
      <c r="BX18" s="118">
        <v>117097</v>
      </c>
      <c r="BY18" s="118">
        <v>1615</v>
      </c>
      <c r="BZ18" s="118">
        <f t="shared" si="19"/>
        <v>2743964</v>
      </c>
      <c r="CA18" s="118">
        <v>1131872</v>
      </c>
      <c r="CB18" s="118">
        <v>1385119</v>
      </c>
      <c r="CC18" s="118">
        <v>128165</v>
      </c>
      <c r="CD18" s="118">
        <v>98808</v>
      </c>
      <c r="CE18" s="118">
        <v>1224313</v>
      </c>
      <c r="CF18" s="118">
        <v>920</v>
      </c>
      <c r="CG18" s="118">
        <v>244113</v>
      </c>
      <c r="CH18" s="118">
        <f t="shared" si="20"/>
        <v>6027068</v>
      </c>
      <c r="CI18" s="118">
        <f aca="true" t="shared" si="54" ref="CI18:CU18">SUM(AE18,+BG18)</f>
        <v>3946684</v>
      </c>
      <c r="CJ18" s="118">
        <f t="shared" si="54"/>
        <v>3890206</v>
      </c>
      <c r="CK18" s="118">
        <f t="shared" si="54"/>
        <v>7954</v>
      </c>
      <c r="CL18" s="118">
        <f t="shared" si="54"/>
        <v>3829885</v>
      </c>
      <c r="CM18" s="118">
        <f t="shared" si="54"/>
        <v>31456</v>
      </c>
      <c r="CN18" s="118">
        <f t="shared" si="54"/>
        <v>20911</v>
      </c>
      <c r="CO18" s="118">
        <f t="shared" si="54"/>
        <v>56478</v>
      </c>
      <c r="CP18" s="118">
        <f t="shared" si="54"/>
        <v>305698</v>
      </c>
      <c r="CQ18" s="118">
        <f t="shared" si="54"/>
        <v>112418419</v>
      </c>
      <c r="CR18" s="118">
        <f t="shared" si="54"/>
        <v>51960696</v>
      </c>
      <c r="CS18" s="118">
        <f t="shared" si="54"/>
        <v>11712285</v>
      </c>
      <c r="CT18" s="118">
        <f t="shared" si="54"/>
        <v>37469220</v>
      </c>
      <c r="CU18" s="118">
        <f t="shared" si="54"/>
        <v>2587613</v>
      </c>
      <c r="CV18" s="118">
        <f aca="true" t="shared" si="55" ref="CV18:DD18">SUM(AR18,+BT18)</f>
        <v>191578</v>
      </c>
      <c r="CW18" s="118">
        <f t="shared" si="55"/>
        <v>19806363</v>
      </c>
      <c r="CX18" s="118">
        <f t="shared" si="55"/>
        <v>4516255</v>
      </c>
      <c r="CY18" s="118">
        <f t="shared" si="55"/>
        <v>10310439</v>
      </c>
      <c r="CZ18" s="118">
        <f t="shared" si="55"/>
        <v>4979669</v>
      </c>
      <c r="DA18" s="118">
        <f t="shared" si="55"/>
        <v>86036</v>
      </c>
      <c r="DB18" s="118">
        <f t="shared" si="55"/>
        <v>40520466</v>
      </c>
      <c r="DC18" s="118">
        <f t="shared" si="55"/>
        <v>15699816</v>
      </c>
      <c r="DD18" s="118">
        <f t="shared" si="55"/>
        <v>20450576</v>
      </c>
      <c r="DE18" s="118">
        <f aca="true" t="shared" si="56" ref="DE18:DJ18">SUM(BA18,+CC18)</f>
        <v>3714878</v>
      </c>
      <c r="DF18" s="118">
        <f t="shared" si="56"/>
        <v>655196</v>
      </c>
      <c r="DG18" s="118">
        <f t="shared" si="56"/>
        <v>8638861</v>
      </c>
      <c r="DH18" s="118">
        <f t="shared" si="56"/>
        <v>44858</v>
      </c>
      <c r="DI18" s="118">
        <f t="shared" si="56"/>
        <v>8969834</v>
      </c>
      <c r="DJ18" s="118">
        <f t="shared" si="56"/>
        <v>125334937</v>
      </c>
    </row>
    <row r="19" spans="1:114" s="120" customFormat="1" ht="12" customHeight="1">
      <c r="A19" s="129" t="s">
        <v>101</v>
      </c>
      <c r="B19" s="130" t="s">
        <v>102</v>
      </c>
      <c r="C19" s="129" t="s">
        <v>42</v>
      </c>
      <c r="D19" s="118">
        <f t="shared" si="0"/>
        <v>196393674</v>
      </c>
      <c r="E19" s="118">
        <f t="shared" si="1"/>
        <v>31370972</v>
      </c>
      <c r="F19" s="118">
        <v>628814</v>
      </c>
      <c r="G19" s="118">
        <v>4374212</v>
      </c>
      <c r="H19" s="118">
        <v>1318154</v>
      </c>
      <c r="I19" s="118">
        <v>19581787</v>
      </c>
      <c r="J19" s="119" t="s">
        <v>0</v>
      </c>
      <c r="K19" s="118">
        <v>5468005</v>
      </c>
      <c r="L19" s="118">
        <v>165022702</v>
      </c>
      <c r="M19" s="118">
        <f t="shared" si="2"/>
        <v>3436319</v>
      </c>
      <c r="N19" s="118">
        <f t="shared" si="3"/>
        <v>866950</v>
      </c>
      <c r="O19" s="118">
        <v>177950</v>
      </c>
      <c r="P19" s="118">
        <v>206435</v>
      </c>
      <c r="Q19" s="118">
        <v>150546</v>
      </c>
      <c r="R19" s="118">
        <v>294689</v>
      </c>
      <c r="S19" s="119" t="s">
        <v>0</v>
      </c>
      <c r="T19" s="118">
        <v>37330</v>
      </c>
      <c r="U19" s="118">
        <v>2569369</v>
      </c>
      <c r="V19" s="118">
        <f aca="true" t="shared" si="57" ref="V19:AA19">+SUM(D19,M19)</f>
        <v>199829993</v>
      </c>
      <c r="W19" s="118">
        <f t="shared" si="57"/>
        <v>32237922</v>
      </c>
      <c r="X19" s="118">
        <f t="shared" si="57"/>
        <v>806764</v>
      </c>
      <c r="Y19" s="118">
        <f t="shared" si="57"/>
        <v>4580647</v>
      </c>
      <c r="Z19" s="118">
        <f t="shared" si="57"/>
        <v>1468700</v>
      </c>
      <c r="AA19" s="118">
        <f t="shared" si="57"/>
        <v>19876476</v>
      </c>
      <c r="AB19" s="119" t="s">
        <v>1</v>
      </c>
      <c r="AC19" s="118">
        <f t="shared" si="5"/>
        <v>5505335</v>
      </c>
      <c r="AD19" s="118">
        <f t="shared" si="6"/>
        <v>167592071</v>
      </c>
      <c r="AE19" s="118">
        <f t="shared" si="7"/>
        <v>3376845</v>
      </c>
      <c r="AF19" s="118">
        <f t="shared" si="8"/>
        <v>3338836</v>
      </c>
      <c r="AG19" s="118">
        <v>567093</v>
      </c>
      <c r="AH19" s="118">
        <v>2012443</v>
      </c>
      <c r="AI19" s="118">
        <v>77469</v>
      </c>
      <c r="AJ19" s="118">
        <v>681831</v>
      </c>
      <c r="AK19" s="118">
        <v>38009</v>
      </c>
      <c r="AL19" s="118">
        <v>3906712</v>
      </c>
      <c r="AM19" s="118">
        <f t="shared" si="9"/>
        <v>134932084</v>
      </c>
      <c r="AN19" s="118">
        <f t="shared" si="10"/>
        <v>52777136</v>
      </c>
      <c r="AO19" s="118">
        <v>10672398</v>
      </c>
      <c r="AP19" s="118">
        <v>40334053</v>
      </c>
      <c r="AQ19" s="118">
        <v>1753081</v>
      </c>
      <c r="AR19" s="118">
        <v>17604</v>
      </c>
      <c r="AS19" s="118">
        <f t="shared" si="11"/>
        <v>27207345</v>
      </c>
      <c r="AT19" s="118">
        <v>21423845</v>
      </c>
      <c r="AU19" s="118">
        <v>5703510</v>
      </c>
      <c r="AV19" s="118">
        <v>79990</v>
      </c>
      <c r="AW19" s="118">
        <v>476477</v>
      </c>
      <c r="AX19" s="118">
        <f t="shared" si="12"/>
        <v>54385603</v>
      </c>
      <c r="AY19" s="118">
        <v>38710236</v>
      </c>
      <c r="AZ19" s="118">
        <v>12275123</v>
      </c>
      <c r="BA19" s="118">
        <v>627756</v>
      </c>
      <c r="BB19" s="118">
        <v>2772488</v>
      </c>
      <c r="BC19" s="118">
        <v>37992758</v>
      </c>
      <c r="BD19" s="118">
        <v>85523</v>
      </c>
      <c r="BE19" s="118">
        <v>16185275</v>
      </c>
      <c r="BF19" s="118">
        <f t="shared" si="13"/>
        <v>154494204</v>
      </c>
      <c r="BG19" s="118">
        <f t="shared" si="14"/>
        <v>428634</v>
      </c>
      <c r="BH19" s="118">
        <f t="shared" si="15"/>
        <v>423489</v>
      </c>
      <c r="BI19" s="118">
        <v>0</v>
      </c>
      <c r="BJ19" s="118">
        <v>342167</v>
      </c>
      <c r="BK19" s="118">
        <v>0</v>
      </c>
      <c r="BL19" s="118">
        <v>81322</v>
      </c>
      <c r="BM19" s="118">
        <v>5145</v>
      </c>
      <c r="BN19" s="118">
        <v>3885</v>
      </c>
      <c r="BO19" s="118">
        <f t="shared" si="16"/>
        <v>2078032</v>
      </c>
      <c r="BP19" s="118">
        <f t="shared" si="17"/>
        <v>767775</v>
      </c>
      <c r="BQ19" s="118">
        <v>467146</v>
      </c>
      <c r="BR19" s="118">
        <v>211950</v>
      </c>
      <c r="BS19" s="118">
        <v>88679</v>
      </c>
      <c r="BT19" s="118">
        <v>0</v>
      </c>
      <c r="BU19" s="118">
        <f t="shared" si="18"/>
        <v>406408</v>
      </c>
      <c r="BV19" s="118">
        <v>256916</v>
      </c>
      <c r="BW19" s="118">
        <v>148859</v>
      </c>
      <c r="BX19" s="118">
        <v>633</v>
      </c>
      <c r="BY19" s="118">
        <v>0</v>
      </c>
      <c r="BZ19" s="118">
        <f t="shared" si="19"/>
        <v>903849</v>
      </c>
      <c r="CA19" s="118">
        <v>661641</v>
      </c>
      <c r="CB19" s="118">
        <v>209427</v>
      </c>
      <c r="CC19" s="118">
        <v>4183</v>
      </c>
      <c r="CD19" s="118">
        <v>28598</v>
      </c>
      <c r="CE19" s="118">
        <v>604653</v>
      </c>
      <c r="CF19" s="118">
        <v>0</v>
      </c>
      <c r="CG19" s="118">
        <v>321115</v>
      </c>
      <c r="CH19" s="118">
        <f t="shared" si="20"/>
        <v>2827781</v>
      </c>
      <c r="CI19" s="118">
        <f aca="true" t="shared" si="58" ref="CI19:CU19">SUM(AE19,+BG19)</f>
        <v>3805479</v>
      </c>
      <c r="CJ19" s="118">
        <f t="shared" si="58"/>
        <v>3762325</v>
      </c>
      <c r="CK19" s="118">
        <f t="shared" si="58"/>
        <v>567093</v>
      </c>
      <c r="CL19" s="118">
        <f t="shared" si="58"/>
        <v>2354610</v>
      </c>
      <c r="CM19" s="118">
        <f t="shared" si="58"/>
        <v>77469</v>
      </c>
      <c r="CN19" s="118">
        <f t="shared" si="58"/>
        <v>763153</v>
      </c>
      <c r="CO19" s="118">
        <f t="shared" si="58"/>
        <v>43154</v>
      </c>
      <c r="CP19" s="118">
        <f t="shared" si="58"/>
        <v>3910597</v>
      </c>
      <c r="CQ19" s="118">
        <f t="shared" si="58"/>
        <v>137010116</v>
      </c>
      <c r="CR19" s="118">
        <f t="shared" si="58"/>
        <v>53544911</v>
      </c>
      <c r="CS19" s="118">
        <f t="shared" si="58"/>
        <v>11139544</v>
      </c>
      <c r="CT19" s="118">
        <f t="shared" si="58"/>
        <v>40546003</v>
      </c>
      <c r="CU19" s="118">
        <f t="shared" si="58"/>
        <v>1841760</v>
      </c>
      <c r="CV19" s="118">
        <f aca="true" t="shared" si="59" ref="CV19:CX20">SUM(AR19,+BT19)</f>
        <v>17604</v>
      </c>
      <c r="CW19" s="118">
        <f t="shared" si="59"/>
        <v>27613753</v>
      </c>
      <c r="CX19" s="118">
        <f t="shared" si="59"/>
        <v>21680761</v>
      </c>
      <c r="CY19" s="118">
        <f aca="true" t="shared" si="60" ref="CY19:DD19">SUM(AU19,+BW19)</f>
        <v>5852369</v>
      </c>
      <c r="CZ19" s="118">
        <f t="shared" si="60"/>
        <v>80623</v>
      </c>
      <c r="DA19" s="118">
        <f t="shared" si="60"/>
        <v>476477</v>
      </c>
      <c r="DB19" s="118">
        <f t="shared" si="60"/>
        <v>55289452</v>
      </c>
      <c r="DC19" s="118">
        <f t="shared" si="60"/>
        <v>39371877</v>
      </c>
      <c r="DD19" s="118">
        <f t="shared" si="60"/>
        <v>12484550</v>
      </c>
      <c r="DE19" s="118">
        <f aca="true" t="shared" si="61" ref="DE19:DJ19">SUM(BA19,+CC19)</f>
        <v>631939</v>
      </c>
      <c r="DF19" s="118">
        <f t="shared" si="61"/>
        <v>2801086</v>
      </c>
      <c r="DG19" s="118">
        <f t="shared" si="61"/>
        <v>38597411</v>
      </c>
      <c r="DH19" s="118">
        <f t="shared" si="61"/>
        <v>85523</v>
      </c>
      <c r="DI19" s="118">
        <f t="shared" si="61"/>
        <v>16506390</v>
      </c>
      <c r="DJ19" s="118">
        <f t="shared" si="61"/>
        <v>157321985</v>
      </c>
    </row>
    <row r="20" spans="1:114" s="120" customFormat="1" ht="12" customHeight="1">
      <c r="A20" s="129" t="s">
        <v>103</v>
      </c>
      <c r="B20" s="130" t="s">
        <v>104</v>
      </c>
      <c r="C20" s="129" t="s">
        <v>42</v>
      </c>
      <c r="D20" s="118">
        <f t="shared" si="0"/>
        <v>121462937</v>
      </c>
      <c r="E20" s="118">
        <f t="shared" si="1"/>
        <v>33206652</v>
      </c>
      <c r="F20" s="118">
        <v>3120183</v>
      </c>
      <c r="G20" s="118">
        <v>108146</v>
      </c>
      <c r="H20" s="118">
        <v>7404900</v>
      </c>
      <c r="I20" s="118">
        <v>12643570</v>
      </c>
      <c r="J20" s="119" t="s">
        <v>333</v>
      </c>
      <c r="K20" s="118">
        <v>9929853</v>
      </c>
      <c r="L20" s="118">
        <v>88256285</v>
      </c>
      <c r="M20" s="118">
        <f t="shared" si="2"/>
        <v>6823209</v>
      </c>
      <c r="N20" s="118">
        <f t="shared" si="3"/>
        <v>1050885</v>
      </c>
      <c r="O20" s="118">
        <v>8029</v>
      </c>
      <c r="P20" s="118">
        <v>9597</v>
      </c>
      <c r="Q20" s="118">
        <v>0</v>
      </c>
      <c r="R20" s="118">
        <v>740756</v>
      </c>
      <c r="S20" s="119" t="s">
        <v>333</v>
      </c>
      <c r="T20" s="118">
        <v>292503</v>
      </c>
      <c r="U20" s="118">
        <v>5772324</v>
      </c>
      <c r="V20" s="118">
        <f aca="true" t="shared" si="62" ref="V20:AA20">+SUM(D20,M20)</f>
        <v>128286146</v>
      </c>
      <c r="W20" s="118">
        <f t="shared" si="62"/>
        <v>34257537</v>
      </c>
      <c r="X20" s="118">
        <f t="shared" si="62"/>
        <v>3128212</v>
      </c>
      <c r="Y20" s="118">
        <f t="shared" si="62"/>
        <v>117743</v>
      </c>
      <c r="Z20" s="118">
        <f t="shared" si="62"/>
        <v>7404900</v>
      </c>
      <c r="AA20" s="118">
        <f t="shared" si="62"/>
        <v>13384326</v>
      </c>
      <c r="AB20" s="119" t="s">
        <v>333</v>
      </c>
      <c r="AC20" s="118">
        <f t="shared" si="5"/>
        <v>10222356</v>
      </c>
      <c r="AD20" s="118">
        <f t="shared" si="6"/>
        <v>94028609</v>
      </c>
      <c r="AE20" s="118">
        <f t="shared" si="7"/>
        <v>12880813</v>
      </c>
      <c r="AF20" s="118">
        <f t="shared" si="8"/>
        <v>12783724</v>
      </c>
      <c r="AG20" s="118">
        <v>193210</v>
      </c>
      <c r="AH20" s="118">
        <v>11917918</v>
      </c>
      <c r="AI20" s="118">
        <v>432131</v>
      </c>
      <c r="AJ20" s="118">
        <v>240465</v>
      </c>
      <c r="AK20" s="118">
        <v>97089</v>
      </c>
      <c r="AL20" s="118">
        <v>142109</v>
      </c>
      <c r="AM20" s="118">
        <f t="shared" si="9"/>
        <v>100550013</v>
      </c>
      <c r="AN20" s="118">
        <f t="shared" si="10"/>
        <v>49502830</v>
      </c>
      <c r="AO20" s="118">
        <v>10136573</v>
      </c>
      <c r="AP20" s="118">
        <v>30473887</v>
      </c>
      <c r="AQ20" s="118">
        <v>8443275</v>
      </c>
      <c r="AR20" s="118">
        <v>449095</v>
      </c>
      <c r="AS20" s="118">
        <f t="shared" si="11"/>
        <v>24607395</v>
      </c>
      <c r="AT20" s="118">
        <v>5753475</v>
      </c>
      <c r="AU20" s="118">
        <v>11405539</v>
      </c>
      <c r="AV20" s="118">
        <v>7448381</v>
      </c>
      <c r="AW20" s="118">
        <v>530148</v>
      </c>
      <c r="AX20" s="118">
        <f t="shared" si="12"/>
        <v>25804655</v>
      </c>
      <c r="AY20" s="118">
        <v>12882709</v>
      </c>
      <c r="AZ20" s="118">
        <v>9641740</v>
      </c>
      <c r="BA20" s="118">
        <v>1991755</v>
      </c>
      <c r="BB20" s="118">
        <v>1288451</v>
      </c>
      <c r="BC20" s="118">
        <v>4180596</v>
      </c>
      <c r="BD20" s="118">
        <v>104985</v>
      </c>
      <c r="BE20" s="118">
        <v>3709406</v>
      </c>
      <c r="BF20" s="118">
        <f t="shared" si="13"/>
        <v>117140232</v>
      </c>
      <c r="BG20" s="118">
        <f t="shared" si="14"/>
        <v>23122</v>
      </c>
      <c r="BH20" s="118">
        <f t="shared" si="15"/>
        <v>15488</v>
      </c>
      <c r="BI20" s="118">
        <v>0</v>
      </c>
      <c r="BJ20" s="118">
        <v>15488</v>
      </c>
      <c r="BK20" s="118">
        <v>0</v>
      </c>
      <c r="BL20" s="118">
        <v>0</v>
      </c>
      <c r="BM20" s="118">
        <v>7634</v>
      </c>
      <c r="BN20" s="118">
        <v>109576</v>
      </c>
      <c r="BO20" s="118">
        <f t="shared" si="16"/>
        <v>6251488</v>
      </c>
      <c r="BP20" s="118">
        <f t="shared" si="17"/>
        <v>2907478</v>
      </c>
      <c r="BQ20" s="118">
        <v>785624</v>
      </c>
      <c r="BR20" s="118">
        <v>1669545</v>
      </c>
      <c r="BS20" s="118">
        <v>421918</v>
      </c>
      <c r="BT20" s="118">
        <v>30391</v>
      </c>
      <c r="BU20" s="118">
        <f t="shared" si="18"/>
        <v>1435367</v>
      </c>
      <c r="BV20" s="118">
        <v>454363</v>
      </c>
      <c r="BW20" s="118">
        <v>901018</v>
      </c>
      <c r="BX20" s="118">
        <v>79986</v>
      </c>
      <c r="BY20" s="118">
        <v>0</v>
      </c>
      <c r="BZ20" s="118">
        <f t="shared" si="19"/>
        <v>1906754</v>
      </c>
      <c r="CA20" s="118">
        <v>1248066</v>
      </c>
      <c r="CB20" s="118">
        <v>608573</v>
      </c>
      <c r="CC20" s="118">
        <v>29346</v>
      </c>
      <c r="CD20" s="118">
        <v>20769</v>
      </c>
      <c r="CE20" s="118">
        <v>199145</v>
      </c>
      <c r="CF20" s="118">
        <v>1889</v>
      </c>
      <c r="CG20" s="118">
        <v>239878</v>
      </c>
      <c r="CH20" s="118">
        <f t="shared" si="20"/>
        <v>6514488</v>
      </c>
      <c r="CI20" s="118">
        <f aca="true" t="shared" si="63" ref="CI20:CU20">SUM(AE20,+BG20)</f>
        <v>12903935</v>
      </c>
      <c r="CJ20" s="118">
        <f t="shared" si="63"/>
        <v>12799212</v>
      </c>
      <c r="CK20" s="118">
        <f t="shared" si="63"/>
        <v>193210</v>
      </c>
      <c r="CL20" s="118">
        <f t="shared" si="63"/>
        <v>11933406</v>
      </c>
      <c r="CM20" s="118">
        <f t="shared" si="63"/>
        <v>432131</v>
      </c>
      <c r="CN20" s="118">
        <f t="shared" si="63"/>
        <v>240465</v>
      </c>
      <c r="CO20" s="118">
        <f t="shared" si="63"/>
        <v>104723</v>
      </c>
      <c r="CP20" s="118">
        <f t="shared" si="63"/>
        <v>251685</v>
      </c>
      <c r="CQ20" s="118">
        <f t="shared" si="63"/>
        <v>106801501</v>
      </c>
      <c r="CR20" s="118">
        <f t="shared" si="63"/>
        <v>52410308</v>
      </c>
      <c r="CS20" s="118">
        <f t="shared" si="63"/>
        <v>10922197</v>
      </c>
      <c r="CT20" s="118">
        <f t="shared" si="63"/>
        <v>32143432</v>
      </c>
      <c r="CU20" s="118">
        <f t="shared" si="63"/>
        <v>8865193</v>
      </c>
      <c r="CV20" s="118">
        <f t="shared" si="59"/>
        <v>479486</v>
      </c>
      <c r="CW20" s="118">
        <f t="shared" si="59"/>
        <v>26042762</v>
      </c>
      <c r="CX20" s="118">
        <f t="shared" si="59"/>
        <v>6207838</v>
      </c>
      <c r="CY20" s="118">
        <f aca="true" t="shared" si="64" ref="CY20:DD20">SUM(AU20,+BW20)</f>
        <v>12306557</v>
      </c>
      <c r="CZ20" s="118">
        <f t="shared" si="64"/>
        <v>7528367</v>
      </c>
      <c r="DA20" s="118">
        <f t="shared" si="64"/>
        <v>530148</v>
      </c>
      <c r="DB20" s="118">
        <f t="shared" si="64"/>
        <v>27711409</v>
      </c>
      <c r="DC20" s="118">
        <f t="shared" si="64"/>
        <v>14130775</v>
      </c>
      <c r="DD20" s="118">
        <f t="shared" si="64"/>
        <v>10250313</v>
      </c>
      <c r="DE20" s="118">
        <f aca="true" t="shared" si="65" ref="DE20:DJ20">SUM(BA20,+CC20)</f>
        <v>2021101</v>
      </c>
      <c r="DF20" s="118">
        <f t="shared" si="65"/>
        <v>1309220</v>
      </c>
      <c r="DG20" s="118">
        <f t="shared" si="65"/>
        <v>4379741</v>
      </c>
      <c r="DH20" s="118">
        <f t="shared" si="65"/>
        <v>106874</v>
      </c>
      <c r="DI20" s="118">
        <f t="shared" si="65"/>
        <v>3949284</v>
      </c>
      <c r="DJ20" s="118">
        <f t="shared" si="65"/>
        <v>123654720</v>
      </c>
    </row>
    <row r="21" spans="1:114" s="120" customFormat="1" ht="12" customHeight="1">
      <c r="A21" s="129" t="s">
        <v>105</v>
      </c>
      <c r="B21" s="130" t="s">
        <v>106</v>
      </c>
      <c r="C21" s="129" t="s">
        <v>42</v>
      </c>
      <c r="D21" s="118">
        <f t="shared" si="0"/>
        <v>36665287</v>
      </c>
      <c r="E21" s="118">
        <f t="shared" si="1"/>
        <v>14658486</v>
      </c>
      <c r="F21" s="118">
        <v>3381177</v>
      </c>
      <c r="G21" s="118">
        <v>19234</v>
      </c>
      <c r="H21" s="118">
        <v>5092647</v>
      </c>
      <c r="I21" s="118">
        <v>4463935</v>
      </c>
      <c r="J21" s="119" t="s">
        <v>333</v>
      </c>
      <c r="K21" s="118">
        <v>1701493</v>
      </c>
      <c r="L21" s="118">
        <v>22006801</v>
      </c>
      <c r="M21" s="118">
        <f t="shared" si="2"/>
        <v>5757878</v>
      </c>
      <c r="N21" s="118">
        <f t="shared" si="3"/>
        <v>1539358</v>
      </c>
      <c r="O21" s="118">
        <v>306752</v>
      </c>
      <c r="P21" s="118">
        <v>94500</v>
      </c>
      <c r="Q21" s="118">
        <v>42400</v>
      </c>
      <c r="R21" s="118">
        <v>1015974</v>
      </c>
      <c r="S21" s="119" t="s">
        <v>333</v>
      </c>
      <c r="T21" s="118">
        <v>79732</v>
      </c>
      <c r="U21" s="118">
        <v>4218520</v>
      </c>
      <c r="V21" s="118">
        <f aca="true" t="shared" si="66" ref="V21:AA21">+SUM(D21,M21)</f>
        <v>42423165</v>
      </c>
      <c r="W21" s="118">
        <f t="shared" si="66"/>
        <v>16197844</v>
      </c>
      <c r="X21" s="118">
        <f t="shared" si="66"/>
        <v>3687929</v>
      </c>
      <c r="Y21" s="118">
        <f t="shared" si="66"/>
        <v>113734</v>
      </c>
      <c r="Z21" s="118">
        <f t="shared" si="66"/>
        <v>5135047</v>
      </c>
      <c r="AA21" s="118">
        <f t="shared" si="66"/>
        <v>5479909</v>
      </c>
      <c r="AB21" s="119" t="s">
        <v>7</v>
      </c>
      <c r="AC21" s="118">
        <f t="shared" si="5"/>
        <v>1781225</v>
      </c>
      <c r="AD21" s="118">
        <f t="shared" si="6"/>
        <v>26225321</v>
      </c>
      <c r="AE21" s="118">
        <f t="shared" si="7"/>
        <v>9463916</v>
      </c>
      <c r="AF21" s="118">
        <f t="shared" si="8"/>
        <v>9384650</v>
      </c>
      <c r="AG21" s="118">
        <v>0</v>
      </c>
      <c r="AH21" s="118">
        <v>7851315</v>
      </c>
      <c r="AI21" s="118">
        <v>1503443</v>
      </c>
      <c r="AJ21" s="118">
        <v>29892</v>
      </c>
      <c r="AK21" s="118">
        <v>79266</v>
      </c>
      <c r="AL21" s="118">
        <v>391643</v>
      </c>
      <c r="AM21" s="118">
        <f t="shared" si="9"/>
        <v>23683713</v>
      </c>
      <c r="AN21" s="118">
        <f t="shared" si="10"/>
        <v>4158253</v>
      </c>
      <c r="AO21" s="118">
        <v>2032184</v>
      </c>
      <c r="AP21" s="118">
        <v>465757</v>
      </c>
      <c r="AQ21" s="118">
        <v>1469770</v>
      </c>
      <c r="AR21" s="118">
        <v>190542</v>
      </c>
      <c r="AS21" s="118">
        <f t="shared" si="11"/>
        <v>6114119</v>
      </c>
      <c r="AT21" s="118">
        <v>374951</v>
      </c>
      <c r="AU21" s="118">
        <v>5422825</v>
      </c>
      <c r="AV21" s="118">
        <v>316343</v>
      </c>
      <c r="AW21" s="118">
        <v>0</v>
      </c>
      <c r="AX21" s="118">
        <f t="shared" si="12"/>
        <v>13380500</v>
      </c>
      <c r="AY21" s="118">
        <v>6870593</v>
      </c>
      <c r="AZ21" s="118">
        <v>5027379</v>
      </c>
      <c r="BA21" s="118">
        <v>960420</v>
      </c>
      <c r="BB21" s="118">
        <v>522108</v>
      </c>
      <c r="BC21" s="118">
        <v>2107337</v>
      </c>
      <c r="BD21" s="118">
        <v>30841</v>
      </c>
      <c r="BE21" s="118">
        <v>1037673</v>
      </c>
      <c r="BF21" s="118">
        <f t="shared" si="13"/>
        <v>34185302</v>
      </c>
      <c r="BG21" s="118">
        <f t="shared" si="14"/>
        <v>573918</v>
      </c>
      <c r="BH21" s="118">
        <f t="shared" si="15"/>
        <v>568712</v>
      </c>
      <c r="BI21" s="118">
        <v>265914</v>
      </c>
      <c r="BJ21" s="118">
        <v>302798</v>
      </c>
      <c r="BK21" s="118">
        <v>0</v>
      </c>
      <c r="BL21" s="118">
        <v>0</v>
      </c>
      <c r="BM21" s="118">
        <v>5206</v>
      </c>
      <c r="BN21" s="118">
        <v>0</v>
      </c>
      <c r="BO21" s="118">
        <f t="shared" si="16"/>
        <v>4071046</v>
      </c>
      <c r="BP21" s="118">
        <f t="shared" si="17"/>
        <v>813682</v>
      </c>
      <c r="BQ21" s="118">
        <v>558021</v>
      </c>
      <c r="BR21" s="118">
        <v>24357</v>
      </c>
      <c r="BS21" s="118">
        <v>231304</v>
      </c>
      <c r="BT21" s="118">
        <v>0</v>
      </c>
      <c r="BU21" s="118">
        <f t="shared" si="18"/>
        <v>1433262</v>
      </c>
      <c r="BV21" s="118">
        <v>33668</v>
      </c>
      <c r="BW21" s="118">
        <v>1399515</v>
      </c>
      <c r="BX21" s="118">
        <v>79</v>
      </c>
      <c r="BY21" s="118">
        <v>0</v>
      </c>
      <c r="BZ21" s="118">
        <f t="shared" si="19"/>
        <v>1823282</v>
      </c>
      <c r="CA21" s="118">
        <v>1202538</v>
      </c>
      <c r="CB21" s="118">
        <v>560429</v>
      </c>
      <c r="CC21" s="118">
        <v>14888</v>
      </c>
      <c r="CD21" s="118">
        <v>45427</v>
      </c>
      <c r="CE21" s="118">
        <v>1062583</v>
      </c>
      <c r="CF21" s="118">
        <v>820</v>
      </c>
      <c r="CG21" s="118">
        <v>50331</v>
      </c>
      <c r="CH21" s="118">
        <f t="shared" si="20"/>
        <v>4695295</v>
      </c>
      <c r="CI21" s="118">
        <f aca="true" t="shared" si="67" ref="CI21:DA21">SUM(AE21,+BG21)</f>
        <v>10037834</v>
      </c>
      <c r="CJ21" s="118">
        <f t="shared" si="67"/>
        <v>9953362</v>
      </c>
      <c r="CK21" s="118">
        <f t="shared" si="67"/>
        <v>265914</v>
      </c>
      <c r="CL21" s="118">
        <f t="shared" si="67"/>
        <v>8154113</v>
      </c>
      <c r="CM21" s="118">
        <f t="shared" si="67"/>
        <v>1503443</v>
      </c>
      <c r="CN21" s="118">
        <f t="shared" si="67"/>
        <v>29892</v>
      </c>
      <c r="CO21" s="118">
        <f t="shared" si="67"/>
        <v>84472</v>
      </c>
      <c r="CP21" s="118">
        <f t="shared" si="67"/>
        <v>391643</v>
      </c>
      <c r="CQ21" s="118">
        <f t="shared" si="67"/>
        <v>27754759</v>
      </c>
      <c r="CR21" s="118">
        <f t="shared" si="67"/>
        <v>4971935</v>
      </c>
      <c r="CS21" s="118">
        <f t="shared" si="67"/>
        <v>2590205</v>
      </c>
      <c r="CT21" s="118">
        <f t="shared" si="67"/>
        <v>490114</v>
      </c>
      <c r="CU21" s="118">
        <f t="shared" si="67"/>
        <v>1701074</v>
      </c>
      <c r="CV21" s="118">
        <f t="shared" si="67"/>
        <v>190542</v>
      </c>
      <c r="CW21" s="118">
        <f t="shared" si="67"/>
        <v>7547381</v>
      </c>
      <c r="CX21" s="118">
        <f t="shared" si="67"/>
        <v>408619</v>
      </c>
      <c r="CY21" s="118">
        <f t="shared" si="67"/>
        <v>6822340</v>
      </c>
      <c r="CZ21" s="118">
        <f t="shared" si="67"/>
        <v>316422</v>
      </c>
      <c r="DA21" s="118">
        <f t="shared" si="67"/>
        <v>0</v>
      </c>
      <c r="DB21" s="118">
        <f aca="true" t="shared" si="68" ref="DB21:DJ21">SUM(AX21,+BZ21)</f>
        <v>15203782</v>
      </c>
      <c r="DC21" s="118">
        <f t="shared" si="68"/>
        <v>8073131</v>
      </c>
      <c r="DD21" s="118">
        <f t="shared" si="68"/>
        <v>5587808</v>
      </c>
      <c r="DE21" s="118">
        <f t="shared" si="68"/>
        <v>975308</v>
      </c>
      <c r="DF21" s="118">
        <f t="shared" si="68"/>
        <v>567535</v>
      </c>
      <c r="DG21" s="118">
        <f t="shared" si="68"/>
        <v>3169920</v>
      </c>
      <c r="DH21" s="118">
        <f t="shared" si="68"/>
        <v>31661</v>
      </c>
      <c r="DI21" s="118">
        <f t="shared" si="68"/>
        <v>1088004</v>
      </c>
      <c r="DJ21" s="118">
        <f t="shared" si="68"/>
        <v>38880597</v>
      </c>
    </row>
    <row r="22" spans="1:114" s="120" customFormat="1" ht="12" customHeight="1">
      <c r="A22" s="129" t="s">
        <v>107</v>
      </c>
      <c r="B22" s="130" t="s">
        <v>108</v>
      </c>
      <c r="C22" s="129" t="s">
        <v>42</v>
      </c>
      <c r="D22" s="118">
        <f t="shared" si="0"/>
        <v>9711309</v>
      </c>
      <c r="E22" s="118">
        <f t="shared" si="1"/>
        <v>1780058</v>
      </c>
      <c r="F22" s="118">
        <v>101906</v>
      </c>
      <c r="G22" s="118">
        <v>23655</v>
      </c>
      <c r="H22" s="118">
        <v>165700</v>
      </c>
      <c r="I22" s="118">
        <v>1115737</v>
      </c>
      <c r="J22" s="119" t="s">
        <v>333</v>
      </c>
      <c r="K22" s="118">
        <v>373060</v>
      </c>
      <c r="L22" s="118">
        <v>7931251</v>
      </c>
      <c r="M22" s="118">
        <f t="shared" si="2"/>
        <v>1683641</v>
      </c>
      <c r="N22" s="118">
        <f t="shared" si="3"/>
        <v>344422</v>
      </c>
      <c r="O22" s="118">
        <v>31642</v>
      </c>
      <c r="P22" s="118">
        <v>19893</v>
      </c>
      <c r="Q22" s="118">
        <v>27000</v>
      </c>
      <c r="R22" s="118">
        <v>262948</v>
      </c>
      <c r="S22" s="119" t="s">
        <v>333</v>
      </c>
      <c r="T22" s="118">
        <v>2939</v>
      </c>
      <c r="U22" s="118">
        <v>1339219</v>
      </c>
      <c r="V22" s="118">
        <f aca="true" t="shared" si="69" ref="V22:AA22">+SUM(D22,M22)</f>
        <v>11394950</v>
      </c>
      <c r="W22" s="118">
        <f t="shared" si="69"/>
        <v>2124480</v>
      </c>
      <c r="X22" s="118">
        <f t="shared" si="69"/>
        <v>133548</v>
      </c>
      <c r="Y22" s="118">
        <f t="shared" si="69"/>
        <v>43548</v>
      </c>
      <c r="Z22" s="118">
        <f t="shared" si="69"/>
        <v>192700</v>
      </c>
      <c r="AA22" s="118">
        <f t="shared" si="69"/>
        <v>1378685</v>
      </c>
      <c r="AB22" s="119" t="s">
        <v>7</v>
      </c>
      <c r="AC22" s="118">
        <f t="shared" si="5"/>
        <v>375999</v>
      </c>
      <c r="AD22" s="118">
        <f t="shared" si="6"/>
        <v>9270470</v>
      </c>
      <c r="AE22" s="118">
        <f t="shared" si="7"/>
        <v>76471</v>
      </c>
      <c r="AF22" s="118">
        <f t="shared" si="8"/>
        <v>76471</v>
      </c>
      <c r="AG22" s="118">
        <v>0</v>
      </c>
      <c r="AH22" s="118">
        <v>76471</v>
      </c>
      <c r="AI22" s="118">
        <v>0</v>
      </c>
      <c r="AJ22" s="118">
        <v>0</v>
      </c>
      <c r="AK22" s="118">
        <v>0</v>
      </c>
      <c r="AL22" s="118">
        <v>65367</v>
      </c>
      <c r="AM22" s="118">
        <f t="shared" si="9"/>
        <v>6813841</v>
      </c>
      <c r="AN22" s="118">
        <f t="shared" si="10"/>
        <v>2661695</v>
      </c>
      <c r="AO22" s="118">
        <v>561816</v>
      </c>
      <c r="AP22" s="118">
        <v>1668147</v>
      </c>
      <c r="AQ22" s="118">
        <v>375147</v>
      </c>
      <c r="AR22" s="118">
        <v>56585</v>
      </c>
      <c r="AS22" s="118">
        <f t="shared" si="11"/>
        <v>443604</v>
      </c>
      <c r="AT22" s="118">
        <v>179119</v>
      </c>
      <c r="AU22" s="118">
        <v>155482</v>
      </c>
      <c r="AV22" s="118">
        <v>109003</v>
      </c>
      <c r="AW22" s="118">
        <v>45623</v>
      </c>
      <c r="AX22" s="118">
        <f t="shared" si="12"/>
        <v>3657079</v>
      </c>
      <c r="AY22" s="118">
        <v>2336837</v>
      </c>
      <c r="AZ22" s="118">
        <v>1260267</v>
      </c>
      <c r="BA22" s="118">
        <v>45970</v>
      </c>
      <c r="BB22" s="118">
        <v>14005</v>
      </c>
      <c r="BC22" s="118">
        <v>1734188</v>
      </c>
      <c r="BD22" s="118">
        <v>5840</v>
      </c>
      <c r="BE22" s="118">
        <v>1021442</v>
      </c>
      <c r="BF22" s="118">
        <f t="shared" si="13"/>
        <v>7911754</v>
      </c>
      <c r="BG22" s="118">
        <f t="shared" si="14"/>
        <v>38420</v>
      </c>
      <c r="BH22" s="118">
        <f t="shared" si="15"/>
        <v>38420</v>
      </c>
      <c r="BI22" s="118">
        <v>0</v>
      </c>
      <c r="BJ22" s="118">
        <v>36120</v>
      </c>
      <c r="BK22" s="118">
        <v>0</v>
      </c>
      <c r="BL22" s="118">
        <v>2300</v>
      </c>
      <c r="BM22" s="118">
        <v>0</v>
      </c>
      <c r="BN22" s="118">
        <v>35602</v>
      </c>
      <c r="BO22" s="118">
        <f t="shared" si="16"/>
        <v>881569</v>
      </c>
      <c r="BP22" s="118">
        <f t="shared" si="17"/>
        <v>299659</v>
      </c>
      <c r="BQ22" s="118">
        <v>114951</v>
      </c>
      <c r="BR22" s="118">
        <v>138158</v>
      </c>
      <c r="BS22" s="118">
        <v>46550</v>
      </c>
      <c r="BT22" s="118">
        <v>0</v>
      </c>
      <c r="BU22" s="118">
        <f t="shared" si="18"/>
        <v>191616</v>
      </c>
      <c r="BV22" s="118">
        <v>6439</v>
      </c>
      <c r="BW22" s="118">
        <v>184844</v>
      </c>
      <c r="BX22" s="118">
        <v>333</v>
      </c>
      <c r="BY22" s="118">
        <v>0</v>
      </c>
      <c r="BZ22" s="118">
        <f t="shared" si="19"/>
        <v>389378</v>
      </c>
      <c r="CA22" s="118">
        <v>224226</v>
      </c>
      <c r="CB22" s="118">
        <v>135405</v>
      </c>
      <c r="CC22" s="118">
        <v>0</v>
      </c>
      <c r="CD22" s="118">
        <v>29747</v>
      </c>
      <c r="CE22" s="118">
        <v>656941</v>
      </c>
      <c r="CF22" s="118">
        <v>916</v>
      </c>
      <c r="CG22" s="118">
        <v>71109</v>
      </c>
      <c r="CH22" s="118">
        <f t="shared" si="20"/>
        <v>991098</v>
      </c>
      <c r="CI22" s="118">
        <f aca="true" t="shared" si="70" ref="CI22:CW22">SUM(AE22,+BG22)</f>
        <v>114891</v>
      </c>
      <c r="CJ22" s="118">
        <f t="shared" si="70"/>
        <v>114891</v>
      </c>
      <c r="CK22" s="118">
        <f t="shared" si="70"/>
        <v>0</v>
      </c>
      <c r="CL22" s="118">
        <f t="shared" si="70"/>
        <v>112591</v>
      </c>
      <c r="CM22" s="118">
        <f t="shared" si="70"/>
        <v>0</v>
      </c>
      <c r="CN22" s="118">
        <f t="shared" si="70"/>
        <v>2300</v>
      </c>
      <c r="CO22" s="118">
        <f t="shared" si="70"/>
        <v>0</v>
      </c>
      <c r="CP22" s="118">
        <f t="shared" si="70"/>
        <v>100969</v>
      </c>
      <c r="CQ22" s="118">
        <f t="shared" si="70"/>
        <v>7695410</v>
      </c>
      <c r="CR22" s="118">
        <f t="shared" si="70"/>
        <v>2961354</v>
      </c>
      <c r="CS22" s="118">
        <f t="shared" si="70"/>
        <v>676767</v>
      </c>
      <c r="CT22" s="118">
        <f t="shared" si="70"/>
        <v>1806305</v>
      </c>
      <c r="CU22" s="118">
        <f t="shared" si="70"/>
        <v>421697</v>
      </c>
      <c r="CV22" s="118">
        <f t="shared" si="70"/>
        <v>56585</v>
      </c>
      <c r="CW22" s="118">
        <f t="shared" si="70"/>
        <v>635220</v>
      </c>
      <c r="CX22" s="118">
        <f>SUM(AT22,+BV22)</f>
        <v>185558</v>
      </c>
      <c r="CY22" s="118">
        <f>SUM(AU22,+BW22)</f>
        <v>340326</v>
      </c>
      <c r="CZ22" s="118">
        <f>SUM(AV22,+BX22)</f>
        <v>109336</v>
      </c>
      <c r="DA22" s="118">
        <f>SUM(AW22,+BY22)</f>
        <v>45623</v>
      </c>
      <c r="DB22" s="118">
        <f aca="true" t="shared" si="71" ref="DB22:DJ22">SUM(AX22,+BZ22)</f>
        <v>4046457</v>
      </c>
      <c r="DC22" s="118">
        <f t="shared" si="71"/>
        <v>2561063</v>
      </c>
      <c r="DD22" s="118">
        <f t="shared" si="71"/>
        <v>1395672</v>
      </c>
      <c r="DE22" s="118">
        <f t="shared" si="71"/>
        <v>45970</v>
      </c>
      <c r="DF22" s="118">
        <f t="shared" si="71"/>
        <v>43752</v>
      </c>
      <c r="DG22" s="118">
        <f t="shared" si="71"/>
        <v>2391129</v>
      </c>
      <c r="DH22" s="118">
        <f t="shared" si="71"/>
        <v>6756</v>
      </c>
      <c r="DI22" s="118">
        <f t="shared" si="71"/>
        <v>1092551</v>
      </c>
      <c r="DJ22" s="118">
        <f t="shared" si="71"/>
        <v>8902852</v>
      </c>
    </row>
    <row r="23" spans="1:114" s="120" customFormat="1" ht="12" customHeight="1">
      <c r="A23" s="129" t="s">
        <v>109</v>
      </c>
      <c r="B23" s="130" t="s">
        <v>110</v>
      </c>
      <c r="C23" s="129" t="s">
        <v>42</v>
      </c>
      <c r="D23" s="118">
        <f t="shared" si="0"/>
        <v>17455543</v>
      </c>
      <c r="E23" s="118">
        <f t="shared" si="1"/>
        <v>7055497</v>
      </c>
      <c r="F23" s="118">
        <v>2076779</v>
      </c>
      <c r="G23" s="118">
        <v>0</v>
      </c>
      <c r="H23" s="118">
        <v>2338000</v>
      </c>
      <c r="I23" s="118">
        <v>1296872</v>
      </c>
      <c r="J23" s="119" t="s">
        <v>333</v>
      </c>
      <c r="K23" s="118">
        <v>1343846</v>
      </c>
      <c r="L23" s="118">
        <v>10400046</v>
      </c>
      <c r="M23" s="118">
        <f t="shared" si="2"/>
        <v>1049206</v>
      </c>
      <c r="N23" s="118">
        <f t="shared" si="3"/>
        <v>11734</v>
      </c>
      <c r="O23" s="118">
        <v>117</v>
      </c>
      <c r="P23" s="118">
        <v>117</v>
      </c>
      <c r="Q23" s="118">
        <v>0</v>
      </c>
      <c r="R23" s="118">
        <v>11500</v>
      </c>
      <c r="S23" s="119" t="s">
        <v>333</v>
      </c>
      <c r="T23" s="118">
        <v>0</v>
      </c>
      <c r="U23" s="118">
        <v>1037472</v>
      </c>
      <c r="V23" s="118">
        <f aca="true" t="shared" si="72" ref="V23:AA23">+SUM(D23,M23)</f>
        <v>18504749</v>
      </c>
      <c r="W23" s="118">
        <f t="shared" si="72"/>
        <v>7067231</v>
      </c>
      <c r="X23" s="118">
        <f t="shared" si="72"/>
        <v>2076896</v>
      </c>
      <c r="Y23" s="118">
        <f t="shared" si="72"/>
        <v>117</v>
      </c>
      <c r="Z23" s="118">
        <f t="shared" si="72"/>
        <v>2338000</v>
      </c>
      <c r="AA23" s="118">
        <f t="shared" si="72"/>
        <v>1308372</v>
      </c>
      <c r="AB23" s="119" t="s">
        <v>7</v>
      </c>
      <c r="AC23" s="118">
        <f t="shared" si="5"/>
        <v>1343846</v>
      </c>
      <c r="AD23" s="118">
        <f t="shared" si="6"/>
        <v>11437518</v>
      </c>
      <c r="AE23" s="118">
        <f t="shared" si="7"/>
        <v>5767908</v>
      </c>
      <c r="AF23" s="118">
        <f t="shared" si="8"/>
        <v>5756175</v>
      </c>
      <c r="AG23" s="118">
        <v>0</v>
      </c>
      <c r="AH23" s="118">
        <v>5415000</v>
      </c>
      <c r="AI23" s="118">
        <v>333658</v>
      </c>
      <c r="AJ23" s="118">
        <v>7517</v>
      </c>
      <c r="AK23" s="118">
        <v>11733</v>
      </c>
      <c r="AL23" s="118">
        <v>631252</v>
      </c>
      <c r="AM23" s="118">
        <f t="shared" si="9"/>
        <v>7357417</v>
      </c>
      <c r="AN23" s="118">
        <f t="shared" si="10"/>
        <v>2494499</v>
      </c>
      <c r="AO23" s="118">
        <v>566440</v>
      </c>
      <c r="AP23" s="118">
        <v>1260046</v>
      </c>
      <c r="AQ23" s="118">
        <v>551850</v>
      </c>
      <c r="AR23" s="118">
        <v>116163</v>
      </c>
      <c r="AS23" s="118">
        <f t="shared" si="11"/>
        <v>1335586</v>
      </c>
      <c r="AT23" s="118">
        <v>147683</v>
      </c>
      <c r="AU23" s="118">
        <v>974639</v>
      </c>
      <c r="AV23" s="118">
        <v>213264</v>
      </c>
      <c r="AW23" s="118">
        <v>38393</v>
      </c>
      <c r="AX23" s="118">
        <f t="shared" si="12"/>
        <v>3488939</v>
      </c>
      <c r="AY23" s="118">
        <v>2626671</v>
      </c>
      <c r="AZ23" s="118">
        <v>694380</v>
      </c>
      <c r="BA23" s="118">
        <v>135906</v>
      </c>
      <c r="BB23" s="118">
        <v>31982</v>
      </c>
      <c r="BC23" s="118">
        <v>3283534</v>
      </c>
      <c r="BD23" s="118">
        <v>0</v>
      </c>
      <c r="BE23" s="118">
        <v>415432</v>
      </c>
      <c r="BF23" s="118">
        <f t="shared" si="13"/>
        <v>13540757</v>
      </c>
      <c r="BG23" s="118">
        <f t="shared" si="14"/>
        <v>0</v>
      </c>
      <c r="BH23" s="118">
        <f t="shared" si="15"/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7893</v>
      </c>
      <c r="BO23" s="118">
        <f t="shared" si="16"/>
        <v>219924</v>
      </c>
      <c r="BP23" s="118">
        <f t="shared" si="17"/>
        <v>60808</v>
      </c>
      <c r="BQ23" s="118">
        <v>21834</v>
      </c>
      <c r="BR23" s="118">
        <v>0</v>
      </c>
      <c r="BS23" s="118">
        <v>38974</v>
      </c>
      <c r="BT23" s="118">
        <v>0</v>
      </c>
      <c r="BU23" s="118">
        <f t="shared" si="18"/>
        <v>74961</v>
      </c>
      <c r="BV23" s="118">
        <v>0</v>
      </c>
      <c r="BW23" s="118">
        <v>74961</v>
      </c>
      <c r="BX23" s="118">
        <v>0</v>
      </c>
      <c r="BY23" s="118">
        <v>0</v>
      </c>
      <c r="BZ23" s="118">
        <f t="shared" si="19"/>
        <v>84155</v>
      </c>
      <c r="CA23" s="118">
        <v>0</v>
      </c>
      <c r="CB23" s="118">
        <v>68719</v>
      </c>
      <c r="CC23" s="118">
        <v>0</v>
      </c>
      <c r="CD23" s="118">
        <v>15436</v>
      </c>
      <c r="CE23" s="118">
        <v>815992</v>
      </c>
      <c r="CF23" s="118">
        <v>0</v>
      </c>
      <c r="CG23" s="118">
        <v>5397</v>
      </c>
      <c r="CH23" s="118">
        <f t="shared" si="20"/>
        <v>225321</v>
      </c>
      <c r="CI23" s="118">
        <f aca="true" t="shared" si="73" ref="CI23:CW23">SUM(AE23,+BG23)</f>
        <v>5767908</v>
      </c>
      <c r="CJ23" s="118">
        <f t="shared" si="73"/>
        <v>5756175</v>
      </c>
      <c r="CK23" s="118">
        <f t="shared" si="73"/>
        <v>0</v>
      </c>
      <c r="CL23" s="118">
        <f t="shared" si="73"/>
        <v>5415000</v>
      </c>
      <c r="CM23" s="118">
        <f t="shared" si="73"/>
        <v>333658</v>
      </c>
      <c r="CN23" s="118">
        <f t="shared" si="73"/>
        <v>7517</v>
      </c>
      <c r="CO23" s="118">
        <f t="shared" si="73"/>
        <v>11733</v>
      </c>
      <c r="CP23" s="118">
        <f t="shared" si="73"/>
        <v>639145</v>
      </c>
      <c r="CQ23" s="118">
        <f t="shared" si="73"/>
        <v>7577341</v>
      </c>
      <c r="CR23" s="118">
        <f t="shared" si="73"/>
        <v>2555307</v>
      </c>
      <c r="CS23" s="118">
        <f t="shared" si="73"/>
        <v>588274</v>
      </c>
      <c r="CT23" s="118">
        <f t="shared" si="73"/>
        <v>1260046</v>
      </c>
      <c r="CU23" s="118">
        <f t="shared" si="73"/>
        <v>590824</v>
      </c>
      <c r="CV23" s="118">
        <f t="shared" si="73"/>
        <v>116163</v>
      </c>
      <c r="CW23" s="118">
        <f t="shared" si="73"/>
        <v>1410547</v>
      </c>
      <c r="CX23" s="118">
        <f>SUM(AT23,+BV23)</f>
        <v>147683</v>
      </c>
      <c r="CY23" s="118">
        <f aca="true" t="shared" si="74" ref="CY23:DJ23">SUM(AU23,+BW23)</f>
        <v>1049600</v>
      </c>
      <c r="CZ23" s="118">
        <f t="shared" si="74"/>
        <v>213264</v>
      </c>
      <c r="DA23" s="118">
        <f t="shared" si="74"/>
        <v>38393</v>
      </c>
      <c r="DB23" s="118">
        <f t="shared" si="74"/>
        <v>3573094</v>
      </c>
      <c r="DC23" s="118">
        <f t="shared" si="74"/>
        <v>2626671</v>
      </c>
      <c r="DD23" s="118">
        <f t="shared" si="74"/>
        <v>763099</v>
      </c>
      <c r="DE23" s="118">
        <f t="shared" si="74"/>
        <v>135906</v>
      </c>
      <c r="DF23" s="118">
        <f t="shared" si="74"/>
        <v>47418</v>
      </c>
      <c r="DG23" s="118">
        <f t="shared" si="74"/>
        <v>4099526</v>
      </c>
      <c r="DH23" s="118">
        <f t="shared" si="74"/>
        <v>0</v>
      </c>
      <c r="DI23" s="118">
        <f t="shared" si="74"/>
        <v>420829</v>
      </c>
      <c r="DJ23" s="118">
        <f t="shared" si="74"/>
        <v>13766078</v>
      </c>
    </row>
    <row r="24" spans="1:114" s="120" customFormat="1" ht="12" customHeight="1">
      <c r="A24" s="129" t="s">
        <v>111</v>
      </c>
      <c r="B24" s="130" t="s">
        <v>112</v>
      </c>
      <c r="C24" s="129" t="s">
        <v>42</v>
      </c>
      <c r="D24" s="118">
        <f t="shared" si="0"/>
        <v>8835625</v>
      </c>
      <c r="E24" s="118">
        <f t="shared" si="1"/>
        <v>1507571</v>
      </c>
      <c r="F24" s="118">
        <v>720275</v>
      </c>
      <c r="G24" s="118">
        <v>7000</v>
      </c>
      <c r="H24" s="118">
        <v>136900</v>
      </c>
      <c r="I24" s="118">
        <v>449403</v>
      </c>
      <c r="J24" s="119" t="s">
        <v>333</v>
      </c>
      <c r="K24" s="118">
        <v>193993</v>
      </c>
      <c r="L24" s="118">
        <v>7328054</v>
      </c>
      <c r="M24" s="118">
        <f t="shared" si="2"/>
        <v>2071983</v>
      </c>
      <c r="N24" s="118">
        <f t="shared" si="3"/>
        <v>122227</v>
      </c>
      <c r="O24" s="118">
        <v>104717</v>
      </c>
      <c r="P24" s="118">
        <v>749</v>
      </c>
      <c r="Q24" s="118">
        <v>0</v>
      </c>
      <c r="R24" s="118">
        <v>16518</v>
      </c>
      <c r="S24" s="119" t="s">
        <v>333</v>
      </c>
      <c r="T24" s="118">
        <v>243</v>
      </c>
      <c r="U24" s="118">
        <v>1949756</v>
      </c>
      <c r="V24" s="118">
        <f aca="true" t="shared" si="75" ref="V24:AA24">+SUM(D24,M24)</f>
        <v>10907608</v>
      </c>
      <c r="W24" s="118">
        <f t="shared" si="75"/>
        <v>1629798</v>
      </c>
      <c r="X24" s="118">
        <f t="shared" si="75"/>
        <v>824992</v>
      </c>
      <c r="Y24" s="118">
        <f t="shared" si="75"/>
        <v>7749</v>
      </c>
      <c r="Z24" s="118">
        <f t="shared" si="75"/>
        <v>136900</v>
      </c>
      <c r="AA24" s="118">
        <f t="shared" si="75"/>
        <v>465921</v>
      </c>
      <c r="AB24" s="119" t="s">
        <v>7</v>
      </c>
      <c r="AC24" s="118">
        <f t="shared" si="5"/>
        <v>194236</v>
      </c>
      <c r="AD24" s="118">
        <f t="shared" si="6"/>
        <v>9277810</v>
      </c>
      <c r="AE24" s="118">
        <f t="shared" si="7"/>
        <v>460233</v>
      </c>
      <c r="AF24" s="118">
        <f t="shared" si="8"/>
        <v>441189</v>
      </c>
      <c r="AG24" s="118">
        <v>8056</v>
      </c>
      <c r="AH24" s="118">
        <v>425663</v>
      </c>
      <c r="AI24" s="118">
        <v>7470</v>
      </c>
      <c r="AJ24" s="118">
        <v>0</v>
      </c>
      <c r="AK24" s="118">
        <v>19044</v>
      </c>
      <c r="AL24" s="118">
        <v>182862</v>
      </c>
      <c r="AM24" s="118">
        <f t="shared" si="9"/>
        <v>4853467</v>
      </c>
      <c r="AN24" s="118">
        <f t="shared" si="10"/>
        <v>943432</v>
      </c>
      <c r="AO24" s="118">
        <v>505333</v>
      </c>
      <c r="AP24" s="118">
        <v>180854</v>
      </c>
      <c r="AQ24" s="118">
        <v>248503</v>
      </c>
      <c r="AR24" s="118">
        <v>8742</v>
      </c>
      <c r="AS24" s="118">
        <f t="shared" si="11"/>
        <v>587423</v>
      </c>
      <c r="AT24" s="118">
        <v>43811</v>
      </c>
      <c r="AU24" s="118">
        <v>451895</v>
      </c>
      <c r="AV24" s="118">
        <v>91717</v>
      </c>
      <c r="AW24" s="118">
        <v>0</v>
      </c>
      <c r="AX24" s="118">
        <f t="shared" si="12"/>
        <v>3322612</v>
      </c>
      <c r="AY24" s="118">
        <v>2009260</v>
      </c>
      <c r="AZ24" s="118">
        <v>903140</v>
      </c>
      <c r="BA24" s="118">
        <v>408986</v>
      </c>
      <c r="BB24" s="118">
        <v>1226</v>
      </c>
      <c r="BC24" s="118">
        <v>3173916</v>
      </c>
      <c r="BD24" s="118">
        <v>0</v>
      </c>
      <c r="BE24" s="118">
        <v>165147</v>
      </c>
      <c r="BF24" s="118">
        <f t="shared" si="13"/>
        <v>5478847</v>
      </c>
      <c r="BG24" s="118">
        <f t="shared" si="14"/>
        <v>49748</v>
      </c>
      <c r="BH24" s="118">
        <f t="shared" si="15"/>
        <v>47771</v>
      </c>
      <c r="BI24" s="118">
        <v>0</v>
      </c>
      <c r="BJ24" s="118">
        <v>4826</v>
      </c>
      <c r="BK24" s="118">
        <v>42945</v>
      </c>
      <c r="BL24" s="118">
        <v>0</v>
      </c>
      <c r="BM24" s="118">
        <v>1977</v>
      </c>
      <c r="BN24" s="118">
        <v>620230</v>
      </c>
      <c r="BO24" s="118">
        <f t="shared" si="16"/>
        <v>426570</v>
      </c>
      <c r="BP24" s="118">
        <f t="shared" si="17"/>
        <v>86846</v>
      </c>
      <c r="BQ24" s="118">
        <v>56350</v>
      </c>
      <c r="BR24" s="118">
        <v>0</v>
      </c>
      <c r="BS24" s="118">
        <v>30496</v>
      </c>
      <c r="BT24" s="118">
        <v>0</v>
      </c>
      <c r="BU24" s="118">
        <f t="shared" si="18"/>
        <v>175446</v>
      </c>
      <c r="BV24" s="118">
        <v>0</v>
      </c>
      <c r="BW24" s="118">
        <v>175446</v>
      </c>
      <c r="BX24" s="118">
        <v>0</v>
      </c>
      <c r="BY24" s="118">
        <v>0</v>
      </c>
      <c r="BZ24" s="118">
        <f t="shared" si="19"/>
        <v>164278</v>
      </c>
      <c r="CA24" s="118">
        <v>2986</v>
      </c>
      <c r="CB24" s="118">
        <v>153066</v>
      </c>
      <c r="CC24" s="118">
        <v>7438</v>
      </c>
      <c r="CD24" s="118">
        <v>788</v>
      </c>
      <c r="CE24" s="118">
        <v>973163</v>
      </c>
      <c r="CF24" s="118">
        <v>0</v>
      </c>
      <c r="CG24" s="118">
        <v>2272</v>
      </c>
      <c r="CH24" s="118">
        <f t="shared" si="20"/>
        <v>478590</v>
      </c>
      <c r="CI24" s="118">
        <f aca="true" t="shared" si="76" ref="CI24:CX24">SUM(AE24,+BG24)</f>
        <v>509981</v>
      </c>
      <c r="CJ24" s="118">
        <f t="shared" si="76"/>
        <v>488960</v>
      </c>
      <c r="CK24" s="118">
        <f t="shared" si="76"/>
        <v>8056</v>
      </c>
      <c r="CL24" s="118">
        <f t="shared" si="76"/>
        <v>430489</v>
      </c>
      <c r="CM24" s="118">
        <f t="shared" si="76"/>
        <v>50415</v>
      </c>
      <c r="CN24" s="118">
        <f t="shared" si="76"/>
        <v>0</v>
      </c>
      <c r="CO24" s="118">
        <f t="shared" si="76"/>
        <v>21021</v>
      </c>
      <c r="CP24" s="118">
        <f t="shared" si="76"/>
        <v>803092</v>
      </c>
      <c r="CQ24" s="118">
        <f t="shared" si="76"/>
        <v>5280037</v>
      </c>
      <c r="CR24" s="118">
        <f t="shared" si="76"/>
        <v>1030278</v>
      </c>
      <c r="CS24" s="118">
        <f t="shared" si="76"/>
        <v>561683</v>
      </c>
      <c r="CT24" s="118">
        <f t="shared" si="76"/>
        <v>180854</v>
      </c>
      <c r="CU24" s="118">
        <f t="shared" si="76"/>
        <v>278999</v>
      </c>
      <c r="CV24" s="118">
        <f t="shared" si="76"/>
        <v>8742</v>
      </c>
      <c r="CW24" s="118">
        <f t="shared" si="76"/>
        <v>762869</v>
      </c>
      <c r="CX24" s="118">
        <f t="shared" si="76"/>
        <v>43811</v>
      </c>
      <c r="CY24" s="118">
        <f aca="true" t="shared" si="77" ref="CY24:DJ24">SUM(AU24,+BW24)</f>
        <v>627341</v>
      </c>
      <c r="CZ24" s="118">
        <f t="shared" si="77"/>
        <v>91717</v>
      </c>
      <c r="DA24" s="118">
        <f t="shared" si="77"/>
        <v>0</v>
      </c>
      <c r="DB24" s="118">
        <f t="shared" si="77"/>
        <v>3486890</v>
      </c>
      <c r="DC24" s="118">
        <f t="shared" si="77"/>
        <v>2012246</v>
      </c>
      <c r="DD24" s="118">
        <f t="shared" si="77"/>
        <v>1056206</v>
      </c>
      <c r="DE24" s="118">
        <f t="shared" si="77"/>
        <v>416424</v>
      </c>
      <c r="DF24" s="118">
        <f t="shared" si="77"/>
        <v>2014</v>
      </c>
      <c r="DG24" s="118">
        <f t="shared" si="77"/>
        <v>4147079</v>
      </c>
      <c r="DH24" s="118">
        <f t="shared" si="77"/>
        <v>0</v>
      </c>
      <c r="DI24" s="118">
        <f t="shared" si="77"/>
        <v>167419</v>
      </c>
      <c r="DJ24" s="118">
        <f t="shared" si="77"/>
        <v>5957437</v>
      </c>
    </row>
    <row r="25" spans="1:114" s="120" customFormat="1" ht="12" customHeight="1">
      <c r="A25" s="129" t="s">
        <v>113</v>
      </c>
      <c r="B25" s="130" t="s">
        <v>114</v>
      </c>
      <c r="C25" s="129" t="s">
        <v>42</v>
      </c>
      <c r="D25" s="118">
        <f t="shared" si="0"/>
        <v>10393051</v>
      </c>
      <c r="E25" s="118">
        <f t="shared" si="1"/>
        <v>2171450</v>
      </c>
      <c r="F25" s="118">
        <v>11375</v>
      </c>
      <c r="G25" s="118">
        <v>2953</v>
      </c>
      <c r="H25" s="118">
        <v>99800</v>
      </c>
      <c r="I25" s="118">
        <v>1234880</v>
      </c>
      <c r="J25" s="119" t="s">
        <v>333</v>
      </c>
      <c r="K25" s="118">
        <v>822442</v>
      </c>
      <c r="L25" s="118">
        <v>8221601</v>
      </c>
      <c r="M25" s="118">
        <f t="shared" si="2"/>
        <v>1454171</v>
      </c>
      <c r="N25" s="118">
        <f t="shared" si="3"/>
        <v>142148</v>
      </c>
      <c r="O25" s="118">
        <v>9390</v>
      </c>
      <c r="P25" s="118">
        <v>7756</v>
      </c>
      <c r="Q25" s="118">
        <v>0</v>
      </c>
      <c r="R25" s="118">
        <v>93218</v>
      </c>
      <c r="S25" s="119" t="s">
        <v>333</v>
      </c>
      <c r="T25" s="118">
        <v>31784</v>
      </c>
      <c r="U25" s="118">
        <v>1312023</v>
      </c>
      <c r="V25" s="118">
        <f aca="true" t="shared" si="78" ref="V25:AA25">+SUM(D25,M25)</f>
        <v>11847222</v>
      </c>
      <c r="W25" s="118">
        <f t="shared" si="78"/>
        <v>2313598</v>
      </c>
      <c r="X25" s="118">
        <f t="shared" si="78"/>
        <v>20765</v>
      </c>
      <c r="Y25" s="118">
        <f t="shared" si="78"/>
        <v>10709</v>
      </c>
      <c r="Z25" s="118">
        <f t="shared" si="78"/>
        <v>99800</v>
      </c>
      <c r="AA25" s="118">
        <f t="shared" si="78"/>
        <v>1328098</v>
      </c>
      <c r="AB25" s="119" t="s">
        <v>7</v>
      </c>
      <c r="AC25" s="118">
        <f t="shared" si="5"/>
        <v>854226</v>
      </c>
      <c r="AD25" s="118">
        <f t="shared" si="6"/>
        <v>9533624</v>
      </c>
      <c r="AE25" s="118">
        <f t="shared" si="7"/>
        <v>1905</v>
      </c>
      <c r="AF25" s="118">
        <f t="shared" si="8"/>
        <v>1905</v>
      </c>
      <c r="AG25" s="118">
        <v>0</v>
      </c>
      <c r="AH25" s="118">
        <v>0</v>
      </c>
      <c r="AI25" s="118">
        <v>0</v>
      </c>
      <c r="AJ25" s="118">
        <v>1905</v>
      </c>
      <c r="AK25" s="118">
        <v>0</v>
      </c>
      <c r="AL25" s="118">
        <v>134772</v>
      </c>
      <c r="AM25" s="118">
        <f t="shared" si="9"/>
        <v>8198071</v>
      </c>
      <c r="AN25" s="118">
        <f t="shared" si="10"/>
        <v>1747948</v>
      </c>
      <c r="AO25" s="118">
        <v>893030</v>
      </c>
      <c r="AP25" s="118">
        <v>452260</v>
      </c>
      <c r="AQ25" s="118">
        <v>402658</v>
      </c>
      <c r="AR25" s="118">
        <v>0</v>
      </c>
      <c r="AS25" s="118">
        <f t="shared" si="11"/>
        <v>1614680</v>
      </c>
      <c r="AT25" s="118">
        <v>480244</v>
      </c>
      <c r="AU25" s="118">
        <v>1071322</v>
      </c>
      <c r="AV25" s="118">
        <v>63114</v>
      </c>
      <c r="AW25" s="118">
        <v>0</v>
      </c>
      <c r="AX25" s="118">
        <f t="shared" si="12"/>
        <v>4835393</v>
      </c>
      <c r="AY25" s="118">
        <v>1869209</v>
      </c>
      <c r="AZ25" s="118">
        <v>2081027</v>
      </c>
      <c r="BA25" s="118">
        <v>724355</v>
      </c>
      <c r="BB25" s="118">
        <v>160802</v>
      </c>
      <c r="BC25" s="118">
        <v>2010824</v>
      </c>
      <c r="BD25" s="118">
        <v>50</v>
      </c>
      <c r="BE25" s="118">
        <v>47479</v>
      </c>
      <c r="BF25" s="118">
        <f t="shared" si="13"/>
        <v>8247455</v>
      </c>
      <c r="BG25" s="118">
        <f t="shared" si="14"/>
        <v>80714</v>
      </c>
      <c r="BH25" s="118">
        <f t="shared" si="15"/>
        <v>80714</v>
      </c>
      <c r="BI25" s="118">
        <v>0</v>
      </c>
      <c r="BJ25" s="118">
        <v>80714</v>
      </c>
      <c r="BK25" s="118">
        <v>0</v>
      </c>
      <c r="BL25" s="118">
        <v>0</v>
      </c>
      <c r="BM25" s="118">
        <v>0</v>
      </c>
      <c r="BN25" s="118">
        <v>0</v>
      </c>
      <c r="BO25" s="118">
        <f t="shared" si="16"/>
        <v>654508</v>
      </c>
      <c r="BP25" s="118">
        <f t="shared" si="17"/>
        <v>177375</v>
      </c>
      <c r="BQ25" s="118">
        <v>85916</v>
      </c>
      <c r="BR25" s="118">
        <v>0</v>
      </c>
      <c r="BS25" s="118">
        <v>91459</v>
      </c>
      <c r="BT25" s="118">
        <v>0</v>
      </c>
      <c r="BU25" s="118">
        <f t="shared" si="18"/>
        <v>220816</v>
      </c>
      <c r="BV25" s="118">
        <v>240</v>
      </c>
      <c r="BW25" s="118">
        <v>220576</v>
      </c>
      <c r="BX25" s="118">
        <v>0</v>
      </c>
      <c r="BY25" s="118">
        <v>0</v>
      </c>
      <c r="BZ25" s="118">
        <f t="shared" si="19"/>
        <v>256302</v>
      </c>
      <c r="CA25" s="118">
        <v>27575</v>
      </c>
      <c r="CB25" s="118">
        <v>195453</v>
      </c>
      <c r="CC25" s="118">
        <v>33244</v>
      </c>
      <c r="CD25" s="118">
        <v>30</v>
      </c>
      <c r="CE25" s="118">
        <v>673259</v>
      </c>
      <c r="CF25" s="118">
        <v>15</v>
      </c>
      <c r="CG25" s="118">
        <v>45690</v>
      </c>
      <c r="CH25" s="118">
        <f t="shared" si="20"/>
        <v>780912</v>
      </c>
      <c r="CI25" s="118">
        <f aca="true" t="shared" si="79" ref="CI25:CX25">SUM(AE25,+BG25)</f>
        <v>82619</v>
      </c>
      <c r="CJ25" s="118">
        <f t="shared" si="79"/>
        <v>82619</v>
      </c>
      <c r="CK25" s="118">
        <f t="shared" si="79"/>
        <v>0</v>
      </c>
      <c r="CL25" s="118">
        <f t="shared" si="79"/>
        <v>80714</v>
      </c>
      <c r="CM25" s="118">
        <f t="shared" si="79"/>
        <v>0</v>
      </c>
      <c r="CN25" s="118">
        <f t="shared" si="79"/>
        <v>1905</v>
      </c>
      <c r="CO25" s="118">
        <f t="shared" si="79"/>
        <v>0</v>
      </c>
      <c r="CP25" s="118">
        <f t="shared" si="79"/>
        <v>134772</v>
      </c>
      <c r="CQ25" s="118">
        <f t="shared" si="79"/>
        <v>8852579</v>
      </c>
      <c r="CR25" s="118">
        <f t="shared" si="79"/>
        <v>1925323</v>
      </c>
      <c r="CS25" s="118">
        <f t="shared" si="79"/>
        <v>978946</v>
      </c>
      <c r="CT25" s="118">
        <f t="shared" si="79"/>
        <v>452260</v>
      </c>
      <c r="CU25" s="118">
        <f t="shared" si="79"/>
        <v>494117</v>
      </c>
      <c r="CV25" s="118">
        <f t="shared" si="79"/>
        <v>0</v>
      </c>
      <c r="CW25" s="118">
        <f t="shared" si="79"/>
        <v>1835496</v>
      </c>
      <c r="CX25" s="118">
        <f t="shared" si="79"/>
        <v>480484</v>
      </c>
      <c r="CY25" s="118">
        <f aca="true" t="shared" si="80" ref="CY25:DJ25">SUM(AU25,+BW25)</f>
        <v>1291898</v>
      </c>
      <c r="CZ25" s="118">
        <f t="shared" si="80"/>
        <v>63114</v>
      </c>
      <c r="DA25" s="118">
        <f t="shared" si="80"/>
        <v>0</v>
      </c>
      <c r="DB25" s="118">
        <f t="shared" si="80"/>
        <v>5091695</v>
      </c>
      <c r="DC25" s="118">
        <f t="shared" si="80"/>
        <v>1896784</v>
      </c>
      <c r="DD25" s="118">
        <f t="shared" si="80"/>
        <v>2276480</v>
      </c>
      <c r="DE25" s="118">
        <f t="shared" si="80"/>
        <v>757599</v>
      </c>
      <c r="DF25" s="118">
        <f t="shared" si="80"/>
        <v>160832</v>
      </c>
      <c r="DG25" s="118">
        <f t="shared" si="80"/>
        <v>2684083</v>
      </c>
      <c r="DH25" s="118">
        <f t="shared" si="80"/>
        <v>65</v>
      </c>
      <c r="DI25" s="118">
        <f t="shared" si="80"/>
        <v>93169</v>
      </c>
      <c r="DJ25" s="118">
        <f t="shared" si="80"/>
        <v>9028367</v>
      </c>
    </row>
    <row r="26" spans="1:114" s="120" customFormat="1" ht="12" customHeight="1">
      <c r="A26" s="129" t="s">
        <v>115</v>
      </c>
      <c r="B26" s="130" t="s">
        <v>116</v>
      </c>
      <c r="C26" s="129" t="s">
        <v>42</v>
      </c>
      <c r="D26" s="118">
        <f t="shared" si="0"/>
        <v>18272941</v>
      </c>
      <c r="E26" s="118">
        <f t="shared" si="1"/>
        <v>3575500</v>
      </c>
      <c r="F26" s="118">
        <v>16660</v>
      </c>
      <c r="G26" s="118">
        <v>29698</v>
      </c>
      <c r="H26" s="118">
        <v>7900</v>
      </c>
      <c r="I26" s="118">
        <v>2442365</v>
      </c>
      <c r="J26" s="119" t="s">
        <v>333</v>
      </c>
      <c r="K26" s="118">
        <v>1078877</v>
      </c>
      <c r="L26" s="118">
        <v>14697441</v>
      </c>
      <c r="M26" s="118">
        <f t="shared" si="2"/>
        <v>4034616</v>
      </c>
      <c r="N26" s="118">
        <f t="shared" si="3"/>
        <v>469778</v>
      </c>
      <c r="O26" s="118">
        <v>4173</v>
      </c>
      <c r="P26" s="118">
        <v>4173</v>
      </c>
      <c r="Q26" s="118">
        <v>0</v>
      </c>
      <c r="R26" s="118">
        <v>426597</v>
      </c>
      <c r="S26" s="119" t="s">
        <v>333</v>
      </c>
      <c r="T26" s="118">
        <v>34835</v>
      </c>
      <c r="U26" s="118">
        <v>3564838</v>
      </c>
      <c r="V26" s="118">
        <f aca="true" t="shared" si="81" ref="V26:AA26">+SUM(D26,M26)</f>
        <v>22307557</v>
      </c>
      <c r="W26" s="118">
        <f t="shared" si="81"/>
        <v>4045278</v>
      </c>
      <c r="X26" s="118">
        <f t="shared" si="81"/>
        <v>20833</v>
      </c>
      <c r="Y26" s="118">
        <f t="shared" si="81"/>
        <v>33871</v>
      </c>
      <c r="Z26" s="118">
        <f t="shared" si="81"/>
        <v>7900</v>
      </c>
      <c r="AA26" s="118">
        <f t="shared" si="81"/>
        <v>2868962</v>
      </c>
      <c r="AB26" s="119" t="s">
        <v>7</v>
      </c>
      <c r="AC26" s="118">
        <f t="shared" si="5"/>
        <v>1113712</v>
      </c>
      <c r="AD26" s="118">
        <f t="shared" si="6"/>
        <v>18262279</v>
      </c>
      <c r="AE26" s="118">
        <f t="shared" si="7"/>
        <v>733111</v>
      </c>
      <c r="AF26" s="118">
        <f t="shared" si="8"/>
        <v>733111</v>
      </c>
      <c r="AG26" s="118">
        <v>5367</v>
      </c>
      <c r="AH26" s="118">
        <v>671763</v>
      </c>
      <c r="AI26" s="118">
        <v>44687</v>
      </c>
      <c r="AJ26" s="118">
        <v>11294</v>
      </c>
      <c r="AK26" s="118">
        <v>0</v>
      </c>
      <c r="AL26" s="118">
        <v>289270</v>
      </c>
      <c r="AM26" s="118">
        <f t="shared" si="9"/>
        <v>10884054</v>
      </c>
      <c r="AN26" s="118">
        <f t="shared" si="10"/>
        <v>2370829</v>
      </c>
      <c r="AO26" s="118">
        <v>1514858</v>
      </c>
      <c r="AP26" s="118">
        <v>270342</v>
      </c>
      <c r="AQ26" s="118">
        <v>475410</v>
      </c>
      <c r="AR26" s="118">
        <v>110219</v>
      </c>
      <c r="AS26" s="118">
        <f t="shared" si="11"/>
        <v>1391922</v>
      </c>
      <c r="AT26" s="118">
        <v>202332</v>
      </c>
      <c r="AU26" s="118">
        <v>976645</v>
      </c>
      <c r="AV26" s="118">
        <v>212945</v>
      </c>
      <c r="AW26" s="118">
        <v>32226</v>
      </c>
      <c r="AX26" s="118">
        <f t="shared" si="12"/>
        <v>7067593</v>
      </c>
      <c r="AY26" s="118">
        <v>4489286</v>
      </c>
      <c r="AZ26" s="118">
        <v>2164160</v>
      </c>
      <c r="BA26" s="118">
        <v>346190</v>
      </c>
      <c r="BB26" s="118">
        <v>67957</v>
      </c>
      <c r="BC26" s="118">
        <v>5125688</v>
      </c>
      <c r="BD26" s="118">
        <v>21484</v>
      </c>
      <c r="BE26" s="118">
        <v>1240818</v>
      </c>
      <c r="BF26" s="118">
        <f t="shared" si="13"/>
        <v>12857983</v>
      </c>
      <c r="BG26" s="118">
        <f t="shared" si="14"/>
        <v>20213</v>
      </c>
      <c r="BH26" s="118">
        <f t="shared" si="15"/>
        <v>20213</v>
      </c>
      <c r="BI26" s="118">
        <v>0</v>
      </c>
      <c r="BJ26" s="118">
        <v>20213</v>
      </c>
      <c r="BK26" s="118">
        <v>0</v>
      </c>
      <c r="BL26" s="118">
        <v>0</v>
      </c>
      <c r="BM26" s="118">
        <v>0</v>
      </c>
      <c r="BN26" s="118">
        <v>156341</v>
      </c>
      <c r="BO26" s="118">
        <f t="shared" si="16"/>
        <v>858173</v>
      </c>
      <c r="BP26" s="118">
        <f t="shared" si="17"/>
        <v>203984</v>
      </c>
      <c r="BQ26" s="118">
        <v>195572</v>
      </c>
      <c r="BR26" s="118">
        <v>415</v>
      </c>
      <c r="BS26" s="118">
        <v>7997</v>
      </c>
      <c r="BT26" s="118">
        <v>0</v>
      </c>
      <c r="BU26" s="118">
        <f t="shared" si="18"/>
        <v>161141</v>
      </c>
      <c r="BV26" s="118">
        <v>10058</v>
      </c>
      <c r="BW26" s="118">
        <v>139630</v>
      </c>
      <c r="BX26" s="118">
        <v>11453</v>
      </c>
      <c r="BY26" s="118">
        <v>0</v>
      </c>
      <c r="BZ26" s="118">
        <f t="shared" si="19"/>
        <v>493048</v>
      </c>
      <c r="CA26" s="118">
        <v>422323</v>
      </c>
      <c r="CB26" s="118">
        <v>55285</v>
      </c>
      <c r="CC26" s="118">
        <v>13392</v>
      </c>
      <c r="CD26" s="118">
        <v>2048</v>
      </c>
      <c r="CE26" s="118">
        <v>2824203</v>
      </c>
      <c r="CF26" s="118">
        <v>0</v>
      </c>
      <c r="CG26" s="118">
        <v>175686</v>
      </c>
      <c r="CH26" s="118">
        <f t="shared" si="20"/>
        <v>1054072</v>
      </c>
      <c r="CI26" s="118">
        <f aca="true" t="shared" si="82" ref="CI26:CW26">SUM(AE26,+BG26)</f>
        <v>753324</v>
      </c>
      <c r="CJ26" s="118">
        <f t="shared" si="82"/>
        <v>753324</v>
      </c>
      <c r="CK26" s="118">
        <f t="shared" si="82"/>
        <v>5367</v>
      </c>
      <c r="CL26" s="118">
        <f t="shared" si="82"/>
        <v>691976</v>
      </c>
      <c r="CM26" s="118">
        <f t="shared" si="82"/>
        <v>44687</v>
      </c>
      <c r="CN26" s="118">
        <f t="shared" si="82"/>
        <v>11294</v>
      </c>
      <c r="CO26" s="118">
        <f t="shared" si="82"/>
        <v>0</v>
      </c>
      <c r="CP26" s="118">
        <f t="shared" si="82"/>
        <v>445611</v>
      </c>
      <c r="CQ26" s="118">
        <f t="shared" si="82"/>
        <v>11742227</v>
      </c>
      <c r="CR26" s="118">
        <f t="shared" si="82"/>
        <v>2574813</v>
      </c>
      <c r="CS26" s="118">
        <f t="shared" si="82"/>
        <v>1710430</v>
      </c>
      <c r="CT26" s="118">
        <f t="shared" si="82"/>
        <v>270757</v>
      </c>
      <c r="CU26" s="118">
        <f t="shared" si="82"/>
        <v>483407</v>
      </c>
      <c r="CV26" s="118">
        <f t="shared" si="82"/>
        <v>110219</v>
      </c>
      <c r="CW26" s="118">
        <f t="shared" si="82"/>
        <v>1553063</v>
      </c>
      <c r="CX26" s="118">
        <f>SUM(AT26,+BV26)</f>
        <v>212390</v>
      </c>
      <c r="CY26" s="118">
        <f>SUM(AU26,+BW26)</f>
        <v>1116275</v>
      </c>
      <c r="CZ26" s="118">
        <f>SUM(AV26,+BX26)</f>
        <v>224398</v>
      </c>
      <c r="DA26" s="118">
        <f>SUM(AW26,+BY26)</f>
        <v>32226</v>
      </c>
      <c r="DB26" s="118">
        <f aca="true" t="shared" si="83" ref="DB26:DJ26">SUM(AX26,+BZ26)</f>
        <v>7560641</v>
      </c>
      <c r="DC26" s="118">
        <f t="shared" si="83"/>
        <v>4911609</v>
      </c>
      <c r="DD26" s="118">
        <f t="shared" si="83"/>
        <v>2219445</v>
      </c>
      <c r="DE26" s="118">
        <f t="shared" si="83"/>
        <v>359582</v>
      </c>
      <c r="DF26" s="118">
        <f t="shared" si="83"/>
        <v>70005</v>
      </c>
      <c r="DG26" s="118">
        <f t="shared" si="83"/>
        <v>7949891</v>
      </c>
      <c r="DH26" s="118">
        <f t="shared" si="83"/>
        <v>21484</v>
      </c>
      <c r="DI26" s="118">
        <f t="shared" si="83"/>
        <v>1416504</v>
      </c>
      <c r="DJ26" s="118">
        <f t="shared" si="83"/>
        <v>13912055</v>
      </c>
    </row>
    <row r="27" spans="1:114" s="120" customFormat="1" ht="12" customHeight="1">
      <c r="A27" s="129" t="s">
        <v>117</v>
      </c>
      <c r="B27" s="130" t="s">
        <v>118</v>
      </c>
      <c r="C27" s="129" t="s">
        <v>42</v>
      </c>
      <c r="D27" s="118">
        <f t="shared" si="0"/>
        <v>28578162</v>
      </c>
      <c r="E27" s="118">
        <f t="shared" si="1"/>
        <v>5798779</v>
      </c>
      <c r="F27" s="118">
        <v>1144019</v>
      </c>
      <c r="G27" s="118">
        <v>109329</v>
      </c>
      <c r="H27" s="118">
        <v>1308300</v>
      </c>
      <c r="I27" s="118">
        <v>2244208</v>
      </c>
      <c r="J27" s="119" t="s">
        <v>333</v>
      </c>
      <c r="K27" s="118">
        <v>992923</v>
      </c>
      <c r="L27" s="118">
        <v>22779383</v>
      </c>
      <c r="M27" s="118">
        <f t="shared" si="2"/>
        <v>4886051</v>
      </c>
      <c r="N27" s="118">
        <f t="shared" si="3"/>
        <v>1063324</v>
      </c>
      <c r="O27" s="118">
        <v>98447</v>
      </c>
      <c r="P27" s="118">
        <v>43511</v>
      </c>
      <c r="Q27" s="118">
        <v>112744</v>
      </c>
      <c r="R27" s="118">
        <v>668825</v>
      </c>
      <c r="S27" s="119" t="s">
        <v>333</v>
      </c>
      <c r="T27" s="118">
        <v>139797</v>
      </c>
      <c r="U27" s="118">
        <v>3822727</v>
      </c>
      <c r="V27" s="118">
        <f aca="true" t="shared" si="84" ref="V27:AA27">+SUM(D27,M27)</f>
        <v>33464213</v>
      </c>
      <c r="W27" s="118">
        <f t="shared" si="84"/>
        <v>6862103</v>
      </c>
      <c r="X27" s="118">
        <f t="shared" si="84"/>
        <v>1242466</v>
      </c>
      <c r="Y27" s="118">
        <f t="shared" si="84"/>
        <v>152840</v>
      </c>
      <c r="Z27" s="118">
        <f t="shared" si="84"/>
        <v>1421044</v>
      </c>
      <c r="AA27" s="118">
        <f t="shared" si="84"/>
        <v>2913033</v>
      </c>
      <c r="AB27" s="119" t="s">
        <v>7</v>
      </c>
      <c r="AC27" s="118">
        <f t="shared" si="5"/>
        <v>1132720</v>
      </c>
      <c r="AD27" s="118">
        <f t="shared" si="6"/>
        <v>26602110</v>
      </c>
      <c r="AE27" s="118">
        <f t="shared" si="7"/>
        <v>1633038</v>
      </c>
      <c r="AF27" s="118">
        <f t="shared" si="8"/>
        <v>1610520</v>
      </c>
      <c r="AG27" s="118">
        <v>1824</v>
      </c>
      <c r="AH27" s="118">
        <v>1558553</v>
      </c>
      <c r="AI27" s="118">
        <v>50143</v>
      </c>
      <c r="AJ27" s="118">
        <v>0</v>
      </c>
      <c r="AK27" s="118">
        <v>22518</v>
      </c>
      <c r="AL27" s="118">
        <v>273773</v>
      </c>
      <c r="AM27" s="118">
        <f t="shared" si="9"/>
        <v>19350067</v>
      </c>
      <c r="AN27" s="118">
        <f t="shared" si="10"/>
        <v>5237596</v>
      </c>
      <c r="AO27" s="118">
        <v>1356023</v>
      </c>
      <c r="AP27" s="118">
        <v>2257809</v>
      </c>
      <c r="AQ27" s="118">
        <v>1455595</v>
      </c>
      <c r="AR27" s="118">
        <v>168169</v>
      </c>
      <c r="AS27" s="118">
        <f t="shared" si="11"/>
        <v>4775463</v>
      </c>
      <c r="AT27" s="118">
        <v>972584</v>
      </c>
      <c r="AU27" s="118">
        <v>3614898</v>
      </c>
      <c r="AV27" s="118">
        <v>187981</v>
      </c>
      <c r="AW27" s="118">
        <v>39189</v>
      </c>
      <c r="AX27" s="118">
        <f t="shared" si="12"/>
        <v>9297083</v>
      </c>
      <c r="AY27" s="118">
        <v>4900016</v>
      </c>
      <c r="AZ27" s="118">
        <v>3762869</v>
      </c>
      <c r="BA27" s="118">
        <v>466408</v>
      </c>
      <c r="BB27" s="118">
        <v>167790</v>
      </c>
      <c r="BC27" s="118">
        <v>4632216</v>
      </c>
      <c r="BD27" s="118">
        <v>736</v>
      </c>
      <c r="BE27" s="118">
        <v>2689068</v>
      </c>
      <c r="BF27" s="118">
        <f t="shared" si="13"/>
        <v>23672173</v>
      </c>
      <c r="BG27" s="118">
        <f t="shared" si="14"/>
        <v>160813</v>
      </c>
      <c r="BH27" s="118">
        <f t="shared" si="15"/>
        <v>160813</v>
      </c>
      <c r="BI27" s="118">
        <v>0</v>
      </c>
      <c r="BJ27" s="118">
        <v>73138</v>
      </c>
      <c r="BK27" s="118">
        <v>87675</v>
      </c>
      <c r="BL27" s="118">
        <v>0</v>
      </c>
      <c r="BM27" s="118">
        <v>0</v>
      </c>
      <c r="BN27" s="118">
        <v>115644</v>
      </c>
      <c r="BO27" s="118">
        <f t="shared" si="16"/>
        <v>2852175</v>
      </c>
      <c r="BP27" s="118">
        <f t="shared" si="17"/>
        <v>720402</v>
      </c>
      <c r="BQ27" s="118">
        <v>346477</v>
      </c>
      <c r="BR27" s="118">
        <v>114194</v>
      </c>
      <c r="BS27" s="118">
        <v>258130</v>
      </c>
      <c r="BT27" s="118">
        <v>1601</v>
      </c>
      <c r="BU27" s="118">
        <f t="shared" si="18"/>
        <v>1060235</v>
      </c>
      <c r="BV27" s="118">
        <v>124401</v>
      </c>
      <c r="BW27" s="118">
        <v>930595</v>
      </c>
      <c r="BX27" s="118">
        <v>5239</v>
      </c>
      <c r="BY27" s="118">
        <v>0</v>
      </c>
      <c r="BZ27" s="118">
        <f t="shared" si="19"/>
        <v>991011</v>
      </c>
      <c r="CA27" s="118">
        <v>488197</v>
      </c>
      <c r="CB27" s="118">
        <v>238524</v>
      </c>
      <c r="CC27" s="118">
        <v>159155</v>
      </c>
      <c r="CD27" s="118">
        <v>105135</v>
      </c>
      <c r="CE27" s="118">
        <v>1367265</v>
      </c>
      <c r="CF27" s="118">
        <v>80527</v>
      </c>
      <c r="CG27" s="118">
        <v>390154</v>
      </c>
      <c r="CH27" s="118">
        <f t="shared" si="20"/>
        <v>3403142</v>
      </c>
      <c r="CI27" s="118">
        <f aca="true" t="shared" si="85" ref="CI27:CP27">SUM(AE27,+BG27)</f>
        <v>1793851</v>
      </c>
      <c r="CJ27" s="118">
        <f t="shared" si="85"/>
        <v>1771333</v>
      </c>
      <c r="CK27" s="118">
        <f t="shared" si="85"/>
        <v>1824</v>
      </c>
      <c r="CL27" s="118">
        <f t="shared" si="85"/>
        <v>1631691</v>
      </c>
      <c r="CM27" s="118">
        <f t="shared" si="85"/>
        <v>137818</v>
      </c>
      <c r="CN27" s="118">
        <f t="shared" si="85"/>
        <v>0</v>
      </c>
      <c r="CO27" s="118">
        <f t="shared" si="85"/>
        <v>22518</v>
      </c>
      <c r="CP27" s="118">
        <f t="shared" si="85"/>
        <v>389417</v>
      </c>
      <c r="CQ27" s="118">
        <f aca="true" t="shared" si="86" ref="CQ27:DF27">SUM(AM27,+BO27)</f>
        <v>22202242</v>
      </c>
      <c r="CR27" s="118">
        <f t="shared" si="86"/>
        <v>5957998</v>
      </c>
      <c r="CS27" s="118">
        <f t="shared" si="86"/>
        <v>1702500</v>
      </c>
      <c r="CT27" s="118">
        <f t="shared" si="86"/>
        <v>2372003</v>
      </c>
      <c r="CU27" s="118">
        <f t="shared" si="86"/>
        <v>1713725</v>
      </c>
      <c r="CV27" s="118">
        <f t="shared" si="86"/>
        <v>169770</v>
      </c>
      <c r="CW27" s="118">
        <f t="shared" si="86"/>
        <v>5835698</v>
      </c>
      <c r="CX27" s="118">
        <f t="shared" si="86"/>
        <v>1096985</v>
      </c>
      <c r="CY27" s="118">
        <f t="shared" si="86"/>
        <v>4545493</v>
      </c>
      <c r="CZ27" s="118">
        <f t="shared" si="86"/>
        <v>193220</v>
      </c>
      <c r="DA27" s="118">
        <f t="shared" si="86"/>
        <v>39189</v>
      </c>
      <c r="DB27" s="118">
        <f t="shared" si="86"/>
        <v>10288094</v>
      </c>
      <c r="DC27" s="118">
        <f t="shared" si="86"/>
        <v>5388213</v>
      </c>
      <c r="DD27" s="118">
        <f t="shared" si="86"/>
        <v>4001393</v>
      </c>
      <c r="DE27" s="118">
        <f t="shared" si="86"/>
        <v>625563</v>
      </c>
      <c r="DF27" s="118">
        <f t="shared" si="86"/>
        <v>272925</v>
      </c>
      <c r="DG27" s="118">
        <f>SUM(BC27,+CE27)</f>
        <v>5999481</v>
      </c>
      <c r="DH27" s="118">
        <f>SUM(BD27,+CF27)</f>
        <v>81263</v>
      </c>
      <c r="DI27" s="118">
        <f>SUM(BE27,+CG27)</f>
        <v>3079222</v>
      </c>
      <c r="DJ27" s="118">
        <f>SUM(BF27,+CH27)</f>
        <v>27075315</v>
      </c>
    </row>
    <row r="28" spans="1:114" s="120" customFormat="1" ht="12" customHeight="1">
      <c r="A28" s="129" t="s">
        <v>119</v>
      </c>
      <c r="B28" s="130" t="s">
        <v>120</v>
      </c>
      <c r="C28" s="129" t="s">
        <v>42</v>
      </c>
      <c r="D28" s="118">
        <f t="shared" si="0"/>
        <v>47970203</v>
      </c>
      <c r="E28" s="118">
        <f t="shared" si="1"/>
        <v>12753578</v>
      </c>
      <c r="F28" s="118">
        <v>2353214</v>
      </c>
      <c r="G28" s="118">
        <v>53315</v>
      </c>
      <c r="H28" s="118">
        <v>5340800</v>
      </c>
      <c r="I28" s="118">
        <v>2948918</v>
      </c>
      <c r="J28" s="119" t="s">
        <v>333</v>
      </c>
      <c r="K28" s="118">
        <v>2057331</v>
      </c>
      <c r="L28" s="118">
        <v>35216625</v>
      </c>
      <c r="M28" s="118">
        <f t="shared" si="2"/>
        <v>6249161</v>
      </c>
      <c r="N28" s="118">
        <f t="shared" si="3"/>
        <v>560796</v>
      </c>
      <c r="O28" s="118">
        <v>20375</v>
      </c>
      <c r="P28" s="118">
        <v>0</v>
      </c>
      <c r="Q28" s="118">
        <v>0</v>
      </c>
      <c r="R28" s="118">
        <v>538021</v>
      </c>
      <c r="S28" s="119" t="s">
        <v>333</v>
      </c>
      <c r="T28" s="118">
        <v>2400</v>
      </c>
      <c r="U28" s="118">
        <v>5688365</v>
      </c>
      <c r="V28" s="118">
        <f aca="true" t="shared" si="87" ref="V28:AA28">+SUM(D28,M28)</f>
        <v>54219364</v>
      </c>
      <c r="W28" s="118">
        <f t="shared" si="87"/>
        <v>13314374</v>
      </c>
      <c r="X28" s="118">
        <f t="shared" si="87"/>
        <v>2373589</v>
      </c>
      <c r="Y28" s="118">
        <f t="shared" si="87"/>
        <v>53315</v>
      </c>
      <c r="Z28" s="118">
        <f t="shared" si="87"/>
        <v>5340800</v>
      </c>
      <c r="AA28" s="118">
        <f t="shared" si="87"/>
        <v>3486939</v>
      </c>
      <c r="AB28" s="119" t="s">
        <v>7</v>
      </c>
      <c r="AC28" s="118">
        <f t="shared" si="5"/>
        <v>2059731</v>
      </c>
      <c r="AD28" s="118">
        <f t="shared" si="6"/>
        <v>40904990</v>
      </c>
      <c r="AE28" s="118">
        <f t="shared" si="7"/>
        <v>8551624</v>
      </c>
      <c r="AF28" s="118">
        <f t="shared" si="8"/>
        <v>8546515</v>
      </c>
      <c r="AG28" s="118">
        <v>0</v>
      </c>
      <c r="AH28" s="118">
        <v>8476221</v>
      </c>
      <c r="AI28" s="118">
        <v>19669</v>
      </c>
      <c r="AJ28" s="118">
        <v>50625</v>
      </c>
      <c r="AK28" s="118">
        <v>5109</v>
      </c>
      <c r="AL28" s="118">
        <v>651705</v>
      </c>
      <c r="AM28" s="118">
        <f t="shared" si="9"/>
        <v>32264344</v>
      </c>
      <c r="AN28" s="118">
        <f t="shared" si="10"/>
        <v>9784157</v>
      </c>
      <c r="AO28" s="118">
        <v>2887520</v>
      </c>
      <c r="AP28" s="118">
        <v>4556299</v>
      </c>
      <c r="AQ28" s="118">
        <v>2048572</v>
      </c>
      <c r="AR28" s="118">
        <v>291766</v>
      </c>
      <c r="AS28" s="118">
        <f t="shared" si="11"/>
        <v>6816271</v>
      </c>
      <c r="AT28" s="118">
        <v>691539</v>
      </c>
      <c r="AU28" s="118">
        <v>5475738</v>
      </c>
      <c r="AV28" s="118">
        <v>648994</v>
      </c>
      <c r="AW28" s="118">
        <v>112437</v>
      </c>
      <c r="AX28" s="118">
        <f t="shared" si="12"/>
        <v>15531385</v>
      </c>
      <c r="AY28" s="118">
        <v>7143549</v>
      </c>
      <c r="AZ28" s="118">
        <v>7264801</v>
      </c>
      <c r="BA28" s="118">
        <v>769103</v>
      </c>
      <c r="BB28" s="118">
        <v>353932</v>
      </c>
      <c r="BC28" s="118">
        <v>5198973</v>
      </c>
      <c r="BD28" s="118">
        <v>20094</v>
      </c>
      <c r="BE28" s="118">
        <v>1303557</v>
      </c>
      <c r="BF28" s="118">
        <f t="shared" si="13"/>
        <v>42119525</v>
      </c>
      <c r="BG28" s="118">
        <f t="shared" si="14"/>
        <v>177457</v>
      </c>
      <c r="BH28" s="118">
        <f t="shared" si="15"/>
        <v>176113</v>
      </c>
      <c r="BI28" s="118">
        <v>0</v>
      </c>
      <c r="BJ28" s="118">
        <v>176113</v>
      </c>
      <c r="BK28" s="118">
        <v>0</v>
      </c>
      <c r="BL28" s="118">
        <v>0</v>
      </c>
      <c r="BM28" s="118">
        <v>1344</v>
      </c>
      <c r="BN28" s="118">
        <v>0</v>
      </c>
      <c r="BO28" s="118">
        <f t="shared" si="16"/>
        <v>3673695</v>
      </c>
      <c r="BP28" s="118">
        <f t="shared" si="17"/>
        <v>879661</v>
      </c>
      <c r="BQ28" s="118">
        <v>374693</v>
      </c>
      <c r="BR28" s="118">
        <v>256665</v>
      </c>
      <c r="BS28" s="118">
        <v>237751</v>
      </c>
      <c r="BT28" s="118">
        <v>10552</v>
      </c>
      <c r="BU28" s="118">
        <f t="shared" si="18"/>
        <v>1287423</v>
      </c>
      <c r="BV28" s="118">
        <v>22367</v>
      </c>
      <c r="BW28" s="118">
        <v>1247195</v>
      </c>
      <c r="BX28" s="118">
        <v>17861</v>
      </c>
      <c r="BY28" s="118">
        <v>9658</v>
      </c>
      <c r="BZ28" s="118">
        <f t="shared" si="19"/>
        <v>1495609</v>
      </c>
      <c r="CA28" s="118">
        <v>388696</v>
      </c>
      <c r="CB28" s="118">
        <v>1069956</v>
      </c>
      <c r="CC28" s="118">
        <v>1986</v>
      </c>
      <c r="CD28" s="118">
        <v>34971</v>
      </c>
      <c r="CE28" s="118">
        <v>2218128</v>
      </c>
      <c r="CF28" s="118">
        <v>1344</v>
      </c>
      <c r="CG28" s="118">
        <v>179881</v>
      </c>
      <c r="CH28" s="118">
        <f t="shared" si="20"/>
        <v>4031033</v>
      </c>
      <c r="CI28" s="118">
        <f aca="true" t="shared" si="88" ref="CI28:CX28">SUM(AE28,+BG28)</f>
        <v>8729081</v>
      </c>
      <c r="CJ28" s="118">
        <f t="shared" si="88"/>
        <v>8722628</v>
      </c>
      <c r="CK28" s="118">
        <f t="shared" si="88"/>
        <v>0</v>
      </c>
      <c r="CL28" s="118">
        <f t="shared" si="88"/>
        <v>8652334</v>
      </c>
      <c r="CM28" s="118">
        <f t="shared" si="88"/>
        <v>19669</v>
      </c>
      <c r="CN28" s="118">
        <f t="shared" si="88"/>
        <v>50625</v>
      </c>
      <c r="CO28" s="118">
        <f t="shared" si="88"/>
        <v>6453</v>
      </c>
      <c r="CP28" s="118">
        <f t="shared" si="88"/>
        <v>651705</v>
      </c>
      <c r="CQ28" s="118">
        <f t="shared" si="88"/>
        <v>35938039</v>
      </c>
      <c r="CR28" s="118">
        <f t="shared" si="88"/>
        <v>10663818</v>
      </c>
      <c r="CS28" s="118">
        <f t="shared" si="88"/>
        <v>3262213</v>
      </c>
      <c r="CT28" s="118">
        <f t="shared" si="88"/>
        <v>4812964</v>
      </c>
      <c r="CU28" s="118">
        <f t="shared" si="88"/>
        <v>2286323</v>
      </c>
      <c r="CV28" s="118">
        <f t="shared" si="88"/>
        <v>302318</v>
      </c>
      <c r="CW28" s="118">
        <f t="shared" si="88"/>
        <v>8103694</v>
      </c>
      <c r="CX28" s="118">
        <f t="shared" si="88"/>
        <v>713906</v>
      </c>
      <c r="CY28" s="118">
        <f aca="true" t="shared" si="89" ref="CY28:DJ28">SUM(AU28,+BW28)</f>
        <v>6722933</v>
      </c>
      <c r="CZ28" s="118">
        <f t="shared" si="89"/>
        <v>666855</v>
      </c>
      <c r="DA28" s="118">
        <f t="shared" si="89"/>
        <v>122095</v>
      </c>
      <c r="DB28" s="118">
        <f t="shared" si="89"/>
        <v>17026994</v>
      </c>
      <c r="DC28" s="118">
        <f t="shared" si="89"/>
        <v>7532245</v>
      </c>
      <c r="DD28" s="118">
        <f t="shared" si="89"/>
        <v>8334757</v>
      </c>
      <c r="DE28" s="118">
        <f t="shared" si="89"/>
        <v>771089</v>
      </c>
      <c r="DF28" s="118">
        <f t="shared" si="89"/>
        <v>388903</v>
      </c>
      <c r="DG28" s="118">
        <f t="shared" si="89"/>
        <v>7417101</v>
      </c>
      <c r="DH28" s="118">
        <f t="shared" si="89"/>
        <v>21438</v>
      </c>
      <c r="DI28" s="118">
        <f t="shared" si="89"/>
        <v>1483438</v>
      </c>
      <c r="DJ28" s="118">
        <f t="shared" si="89"/>
        <v>46150558</v>
      </c>
    </row>
    <row r="29" spans="1:114" s="120" customFormat="1" ht="12" customHeight="1">
      <c r="A29" s="129" t="s">
        <v>121</v>
      </c>
      <c r="B29" s="130" t="s">
        <v>122</v>
      </c>
      <c r="C29" s="129" t="s">
        <v>42</v>
      </c>
      <c r="D29" s="118">
        <f t="shared" si="0"/>
        <v>99319074</v>
      </c>
      <c r="E29" s="118">
        <f t="shared" si="1"/>
        <v>20259855</v>
      </c>
      <c r="F29" s="118">
        <v>2730379</v>
      </c>
      <c r="G29" s="118">
        <v>80330</v>
      </c>
      <c r="H29" s="118">
        <v>3574255</v>
      </c>
      <c r="I29" s="118">
        <v>8002262</v>
      </c>
      <c r="J29" s="119" t="s">
        <v>333</v>
      </c>
      <c r="K29" s="118">
        <v>5872629</v>
      </c>
      <c r="L29" s="118">
        <v>79059219</v>
      </c>
      <c r="M29" s="118">
        <f t="shared" si="2"/>
        <v>9277544</v>
      </c>
      <c r="N29" s="118">
        <f t="shared" si="3"/>
        <v>772348</v>
      </c>
      <c r="O29" s="118">
        <v>50035</v>
      </c>
      <c r="P29" s="118">
        <v>28090</v>
      </c>
      <c r="Q29" s="118">
        <v>41200</v>
      </c>
      <c r="R29" s="118">
        <v>558118</v>
      </c>
      <c r="S29" s="119" t="s">
        <v>333</v>
      </c>
      <c r="T29" s="118">
        <v>94905</v>
      </c>
      <c r="U29" s="118">
        <v>8505196</v>
      </c>
      <c r="V29" s="118">
        <f aca="true" t="shared" si="90" ref="V29:AA29">+SUM(D29,M29)</f>
        <v>108596618</v>
      </c>
      <c r="W29" s="118">
        <f t="shared" si="90"/>
        <v>21032203</v>
      </c>
      <c r="X29" s="118">
        <f t="shared" si="90"/>
        <v>2780414</v>
      </c>
      <c r="Y29" s="118">
        <f t="shared" si="90"/>
        <v>108420</v>
      </c>
      <c r="Z29" s="118">
        <f t="shared" si="90"/>
        <v>3615455</v>
      </c>
      <c r="AA29" s="118">
        <f t="shared" si="90"/>
        <v>8560380</v>
      </c>
      <c r="AB29" s="119" t="s">
        <v>7</v>
      </c>
      <c r="AC29" s="118">
        <f t="shared" si="5"/>
        <v>5967534</v>
      </c>
      <c r="AD29" s="118">
        <f t="shared" si="6"/>
        <v>87564415</v>
      </c>
      <c r="AE29" s="118">
        <f t="shared" si="7"/>
        <v>12636929</v>
      </c>
      <c r="AF29" s="118">
        <f t="shared" si="8"/>
        <v>12551105</v>
      </c>
      <c r="AG29" s="118">
        <v>315195</v>
      </c>
      <c r="AH29" s="118">
        <v>10383484</v>
      </c>
      <c r="AI29" s="118">
        <v>1848845</v>
      </c>
      <c r="AJ29" s="118">
        <v>3581</v>
      </c>
      <c r="AK29" s="118">
        <v>85824</v>
      </c>
      <c r="AL29" s="118">
        <v>1286799</v>
      </c>
      <c r="AM29" s="118">
        <f t="shared" si="9"/>
        <v>72545264</v>
      </c>
      <c r="AN29" s="118">
        <f t="shared" si="10"/>
        <v>24311353</v>
      </c>
      <c r="AO29" s="118">
        <v>6918981</v>
      </c>
      <c r="AP29" s="118">
        <v>14403064</v>
      </c>
      <c r="AQ29" s="118">
        <v>2576968</v>
      </c>
      <c r="AR29" s="118">
        <v>412340</v>
      </c>
      <c r="AS29" s="118">
        <f t="shared" si="11"/>
        <v>17950501</v>
      </c>
      <c r="AT29" s="118">
        <v>4001338</v>
      </c>
      <c r="AU29" s="118">
        <v>12341395</v>
      </c>
      <c r="AV29" s="118">
        <v>1607768</v>
      </c>
      <c r="AW29" s="118">
        <v>140144</v>
      </c>
      <c r="AX29" s="118">
        <f t="shared" si="12"/>
        <v>30095736</v>
      </c>
      <c r="AY29" s="118">
        <v>14450477</v>
      </c>
      <c r="AZ29" s="118">
        <v>14032072</v>
      </c>
      <c r="BA29" s="118">
        <v>1038048</v>
      </c>
      <c r="BB29" s="118">
        <v>575139</v>
      </c>
      <c r="BC29" s="118">
        <v>9518915</v>
      </c>
      <c r="BD29" s="118">
        <v>47530</v>
      </c>
      <c r="BE29" s="118">
        <v>3331167</v>
      </c>
      <c r="BF29" s="118">
        <f t="shared" si="13"/>
        <v>88513360</v>
      </c>
      <c r="BG29" s="118">
        <f t="shared" si="14"/>
        <v>117500</v>
      </c>
      <c r="BH29" s="118">
        <f t="shared" si="15"/>
        <v>117500</v>
      </c>
      <c r="BI29" s="118">
        <v>0</v>
      </c>
      <c r="BJ29" s="118">
        <v>117500</v>
      </c>
      <c r="BK29" s="118">
        <v>0</v>
      </c>
      <c r="BL29" s="118">
        <v>0</v>
      </c>
      <c r="BM29" s="118">
        <v>0</v>
      </c>
      <c r="BN29" s="118">
        <v>0</v>
      </c>
      <c r="BO29" s="118">
        <f t="shared" si="16"/>
        <v>4967848</v>
      </c>
      <c r="BP29" s="118">
        <f t="shared" si="17"/>
        <v>1618837</v>
      </c>
      <c r="BQ29" s="118">
        <v>722169</v>
      </c>
      <c r="BR29" s="118">
        <v>586051</v>
      </c>
      <c r="BS29" s="118">
        <v>177396</v>
      </c>
      <c r="BT29" s="118">
        <v>133221</v>
      </c>
      <c r="BU29" s="118">
        <f t="shared" si="18"/>
        <v>1189743</v>
      </c>
      <c r="BV29" s="118">
        <v>137544</v>
      </c>
      <c r="BW29" s="118">
        <v>803611</v>
      </c>
      <c r="BX29" s="118">
        <v>248588</v>
      </c>
      <c r="BY29" s="118">
        <v>3780</v>
      </c>
      <c r="BZ29" s="118">
        <f t="shared" si="19"/>
        <v>2152653</v>
      </c>
      <c r="CA29" s="118">
        <v>939323</v>
      </c>
      <c r="CB29" s="118">
        <v>1045594</v>
      </c>
      <c r="CC29" s="118">
        <v>91473</v>
      </c>
      <c r="CD29" s="118">
        <v>76263</v>
      </c>
      <c r="CE29" s="118">
        <v>3787321</v>
      </c>
      <c r="CF29" s="118">
        <v>2835</v>
      </c>
      <c r="CG29" s="118">
        <v>404875</v>
      </c>
      <c r="CH29" s="118">
        <f t="shared" si="20"/>
        <v>5490223</v>
      </c>
      <c r="CI29" s="118">
        <f aca="true" t="shared" si="91" ref="CI29:CX29">SUM(AE29,+BG29)</f>
        <v>12754429</v>
      </c>
      <c r="CJ29" s="118">
        <f t="shared" si="91"/>
        <v>12668605</v>
      </c>
      <c r="CK29" s="118">
        <f t="shared" si="91"/>
        <v>315195</v>
      </c>
      <c r="CL29" s="118">
        <f t="shared" si="91"/>
        <v>10500984</v>
      </c>
      <c r="CM29" s="118">
        <f t="shared" si="91"/>
        <v>1848845</v>
      </c>
      <c r="CN29" s="118">
        <f t="shared" si="91"/>
        <v>3581</v>
      </c>
      <c r="CO29" s="118">
        <f t="shared" si="91"/>
        <v>85824</v>
      </c>
      <c r="CP29" s="118">
        <f t="shared" si="91"/>
        <v>1286799</v>
      </c>
      <c r="CQ29" s="118">
        <f t="shared" si="91"/>
        <v>77513112</v>
      </c>
      <c r="CR29" s="118">
        <f t="shared" si="91"/>
        <v>25930190</v>
      </c>
      <c r="CS29" s="118">
        <f t="shared" si="91"/>
        <v>7641150</v>
      </c>
      <c r="CT29" s="118">
        <f t="shared" si="91"/>
        <v>14989115</v>
      </c>
      <c r="CU29" s="118">
        <f t="shared" si="91"/>
        <v>2754364</v>
      </c>
      <c r="CV29" s="118">
        <f t="shared" si="91"/>
        <v>545561</v>
      </c>
      <c r="CW29" s="118">
        <f t="shared" si="91"/>
        <v>19140244</v>
      </c>
      <c r="CX29" s="118">
        <f t="shared" si="91"/>
        <v>4138882</v>
      </c>
      <c r="CY29" s="118">
        <f>SUM(AU29,+BW29)</f>
        <v>13145006</v>
      </c>
      <c r="CZ29" s="118">
        <f>SUM(AV29,+BX29)</f>
        <v>1856356</v>
      </c>
      <c r="DA29" s="118">
        <f>SUM(AW29,+BY29)</f>
        <v>143924</v>
      </c>
      <c r="DB29" s="118">
        <f aca="true" t="shared" si="92" ref="DB29:DJ29">SUM(AX29,+BZ29)</f>
        <v>32248389</v>
      </c>
      <c r="DC29" s="118">
        <f t="shared" si="92"/>
        <v>15389800</v>
      </c>
      <c r="DD29" s="118">
        <f t="shared" si="92"/>
        <v>15077666</v>
      </c>
      <c r="DE29" s="118">
        <f t="shared" si="92"/>
        <v>1129521</v>
      </c>
      <c r="DF29" s="118">
        <f t="shared" si="92"/>
        <v>651402</v>
      </c>
      <c r="DG29" s="118">
        <f t="shared" si="92"/>
        <v>13306236</v>
      </c>
      <c r="DH29" s="118">
        <f t="shared" si="92"/>
        <v>50365</v>
      </c>
      <c r="DI29" s="118">
        <f t="shared" si="92"/>
        <v>3736042</v>
      </c>
      <c r="DJ29" s="118">
        <f t="shared" si="92"/>
        <v>94003583</v>
      </c>
    </row>
    <row r="30" spans="1:114" s="120" customFormat="1" ht="12" customHeight="1">
      <c r="A30" s="129" t="s">
        <v>123</v>
      </c>
      <c r="B30" s="130" t="s">
        <v>124</v>
      </c>
      <c r="C30" s="129" t="s">
        <v>42</v>
      </c>
      <c r="D30" s="118">
        <f t="shared" si="0"/>
        <v>27398852</v>
      </c>
      <c r="E30" s="118">
        <f t="shared" si="1"/>
        <v>4273268</v>
      </c>
      <c r="F30" s="118">
        <v>788679</v>
      </c>
      <c r="G30" s="118">
        <v>99843</v>
      </c>
      <c r="H30" s="118">
        <v>270000</v>
      </c>
      <c r="I30" s="118">
        <v>2010248</v>
      </c>
      <c r="J30" s="119" t="s">
        <v>333</v>
      </c>
      <c r="K30" s="118">
        <v>1104498</v>
      </c>
      <c r="L30" s="118">
        <v>23125584</v>
      </c>
      <c r="M30" s="118">
        <f t="shared" si="2"/>
        <v>5676542</v>
      </c>
      <c r="N30" s="118">
        <f t="shared" si="3"/>
        <v>799593</v>
      </c>
      <c r="O30" s="118">
        <v>254676</v>
      </c>
      <c r="P30" s="118">
        <v>18834</v>
      </c>
      <c r="Q30" s="118">
        <v>29300</v>
      </c>
      <c r="R30" s="118">
        <v>338644</v>
      </c>
      <c r="S30" s="119" t="s">
        <v>333</v>
      </c>
      <c r="T30" s="118">
        <v>158139</v>
      </c>
      <c r="U30" s="118">
        <v>4876949</v>
      </c>
      <c r="V30" s="118">
        <f aca="true" t="shared" si="93" ref="V30:AA30">+SUM(D30,M30)</f>
        <v>33075394</v>
      </c>
      <c r="W30" s="118">
        <f t="shared" si="93"/>
        <v>5072861</v>
      </c>
      <c r="X30" s="118">
        <f t="shared" si="93"/>
        <v>1043355</v>
      </c>
      <c r="Y30" s="118">
        <f t="shared" si="93"/>
        <v>118677</v>
      </c>
      <c r="Z30" s="118">
        <f t="shared" si="93"/>
        <v>299300</v>
      </c>
      <c r="AA30" s="118">
        <f t="shared" si="93"/>
        <v>2348892</v>
      </c>
      <c r="AB30" s="119" t="s">
        <v>7</v>
      </c>
      <c r="AC30" s="118">
        <f t="shared" si="5"/>
        <v>1262637</v>
      </c>
      <c r="AD30" s="118">
        <f t="shared" si="6"/>
        <v>28002533</v>
      </c>
      <c r="AE30" s="118">
        <f t="shared" si="7"/>
        <v>2321632</v>
      </c>
      <c r="AF30" s="118">
        <f t="shared" si="8"/>
        <v>2265126</v>
      </c>
      <c r="AG30" s="118">
        <v>3473</v>
      </c>
      <c r="AH30" s="118">
        <v>1428631</v>
      </c>
      <c r="AI30" s="118">
        <v>776788</v>
      </c>
      <c r="AJ30" s="118">
        <v>56234</v>
      </c>
      <c r="AK30" s="118">
        <v>56506</v>
      </c>
      <c r="AL30" s="118">
        <v>519956</v>
      </c>
      <c r="AM30" s="118">
        <f t="shared" si="9"/>
        <v>18921669</v>
      </c>
      <c r="AN30" s="118">
        <f t="shared" si="10"/>
        <v>6196045</v>
      </c>
      <c r="AO30" s="118">
        <v>1841988</v>
      </c>
      <c r="AP30" s="118">
        <v>2902416</v>
      </c>
      <c r="AQ30" s="118">
        <v>1152024</v>
      </c>
      <c r="AR30" s="118">
        <v>299617</v>
      </c>
      <c r="AS30" s="118">
        <f t="shared" si="11"/>
        <v>4386380</v>
      </c>
      <c r="AT30" s="118">
        <v>685096</v>
      </c>
      <c r="AU30" s="118">
        <v>3281761</v>
      </c>
      <c r="AV30" s="118">
        <v>419523</v>
      </c>
      <c r="AW30" s="118">
        <v>62126</v>
      </c>
      <c r="AX30" s="118">
        <f t="shared" si="12"/>
        <v>8264556</v>
      </c>
      <c r="AY30" s="118">
        <v>3534460</v>
      </c>
      <c r="AZ30" s="118">
        <v>3395856</v>
      </c>
      <c r="BA30" s="118">
        <v>1212662</v>
      </c>
      <c r="BB30" s="118">
        <v>121578</v>
      </c>
      <c r="BC30" s="118">
        <v>3151714</v>
      </c>
      <c r="BD30" s="118">
        <v>12562</v>
      </c>
      <c r="BE30" s="118">
        <v>2483881</v>
      </c>
      <c r="BF30" s="118">
        <f t="shared" si="13"/>
        <v>23727182</v>
      </c>
      <c r="BG30" s="118">
        <f t="shared" si="14"/>
        <v>432966</v>
      </c>
      <c r="BH30" s="118">
        <f t="shared" si="15"/>
        <v>432200</v>
      </c>
      <c r="BI30" s="118">
        <v>0</v>
      </c>
      <c r="BJ30" s="118">
        <v>164723</v>
      </c>
      <c r="BK30" s="118">
        <v>173855</v>
      </c>
      <c r="BL30" s="118">
        <v>93622</v>
      </c>
      <c r="BM30" s="118">
        <v>766</v>
      </c>
      <c r="BN30" s="118">
        <v>0</v>
      </c>
      <c r="BO30" s="118">
        <f t="shared" si="16"/>
        <v>2395904</v>
      </c>
      <c r="BP30" s="118">
        <f t="shared" si="17"/>
        <v>656078</v>
      </c>
      <c r="BQ30" s="118">
        <v>458582</v>
      </c>
      <c r="BR30" s="118">
        <v>92597</v>
      </c>
      <c r="BS30" s="118">
        <v>46869</v>
      </c>
      <c r="BT30" s="118">
        <v>58030</v>
      </c>
      <c r="BU30" s="118">
        <f t="shared" si="18"/>
        <v>557110</v>
      </c>
      <c r="BV30" s="118">
        <v>15124</v>
      </c>
      <c r="BW30" s="118">
        <v>421333</v>
      </c>
      <c r="BX30" s="118">
        <v>120653</v>
      </c>
      <c r="BY30" s="118">
        <v>0</v>
      </c>
      <c r="BZ30" s="118">
        <f t="shared" si="19"/>
        <v>1182104</v>
      </c>
      <c r="CA30" s="118">
        <v>429131</v>
      </c>
      <c r="CB30" s="118">
        <v>539258</v>
      </c>
      <c r="CC30" s="118">
        <v>107632</v>
      </c>
      <c r="CD30" s="118">
        <v>106083</v>
      </c>
      <c r="CE30" s="118">
        <v>2082303</v>
      </c>
      <c r="CF30" s="118">
        <v>612</v>
      </c>
      <c r="CG30" s="118">
        <v>765369</v>
      </c>
      <c r="CH30" s="118">
        <f t="shared" si="20"/>
        <v>3594239</v>
      </c>
      <c r="CI30" s="118">
        <f aca="true" t="shared" si="94" ref="CI30:CU30">SUM(AE30,+BG30)</f>
        <v>2754598</v>
      </c>
      <c r="CJ30" s="118">
        <f t="shared" si="94"/>
        <v>2697326</v>
      </c>
      <c r="CK30" s="118">
        <f t="shared" si="94"/>
        <v>3473</v>
      </c>
      <c r="CL30" s="118">
        <f t="shared" si="94"/>
        <v>1593354</v>
      </c>
      <c r="CM30" s="118">
        <f t="shared" si="94"/>
        <v>950643</v>
      </c>
      <c r="CN30" s="118">
        <f t="shared" si="94"/>
        <v>149856</v>
      </c>
      <c r="CO30" s="118">
        <f t="shared" si="94"/>
        <v>57272</v>
      </c>
      <c r="CP30" s="118">
        <f t="shared" si="94"/>
        <v>519956</v>
      </c>
      <c r="CQ30" s="118">
        <f t="shared" si="94"/>
        <v>21317573</v>
      </c>
      <c r="CR30" s="118">
        <f t="shared" si="94"/>
        <v>6852123</v>
      </c>
      <c r="CS30" s="118">
        <f t="shared" si="94"/>
        <v>2300570</v>
      </c>
      <c r="CT30" s="118">
        <f t="shared" si="94"/>
        <v>2995013</v>
      </c>
      <c r="CU30" s="118">
        <f t="shared" si="94"/>
        <v>1198893</v>
      </c>
      <c r="CV30" s="118">
        <f>SUM(AR30,+BT30)</f>
        <v>357647</v>
      </c>
      <c r="CW30" s="118">
        <f>SUM(AS30,+BU30)</f>
        <v>4943490</v>
      </c>
      <c r="CX30" s="118">
        <f>SUM(AT30,+BV30)</f>
        <v>700220</v>
      </c>
      <c r="CY30" s="118">
        <f aca="true" t="shared" si="95" ref="CY30:DD30">SUM(AU30,+BW30)</f>
        <v>3703094</v>
      </c>
      <c r="CZ30" s="118">
        <f t="shared" si="95"/>
        <v>540176</v>
      </c>
      <c r="DA30" s="118">
        <f t="shared" si="95"/>
        <v>62126</v>
      </c>
      <c r="DB30" s="118">
        <f t="shared" si="95"/>
        <v>9446660</v>
      </c>
      <c r="DC30" s="118">
        <f t="shared" si="95"/>
        <v>3963591</v>
      </c>
      <c r="DD30" s="118">
        <f t="shared" si="95"/>
        <v>3935114</v>
      </c>
      <c r="DE30" s="118">
        <f aca="true" t="shared" si="96" ref="DE30:DJ30">SUM(BA30,+CC30)</f>
        <v>1320294</v>
      </c>
      <c r="DF30" s="118">
        <f t="shared" si="96"/>
        <v>227661</v>
      </c>
      <c r="DG30" s="118">
        <f t="shared" si="96"/>
        <v>5234017</v>
      </c>
      <c r="DH30" s="118">
        <f t="shared" si="96"/>
        <v>13174</v>
      </c>
      <c r="DI30" s="118">
        <f t="shared" si="96"/>
        <v>3249250</v>
      </c>
      <c r="DJ30" s="118">
        <f t="shared" si="96"/>
        <v>27321421</v>
      </c>
    </row>
    <row r="31" spans="1:114" s="120" customFormat="1" ht="12" customHeight="1">
      <c r="A31" s="129" t="s">
        <v>125</v>
      </c>
      <c r="B31" s="130" t="s">
        <v>126</v>
      </c>
      <c r="C31" s="129" t="s">
        <v>42</v>
      </c>
      <c r="D31" s="118">
        <f t="shared" si="0"/>
        <v>16221567</v>
      </c>
      <c r="E31" s="118">
        <f t="shared" si="1"/>
        <v>2137404</v>
      </c>
      <c r="F31" s="118">
        <v>40999</v>
      </c>
      <c r="G31" s="118">
        <v>17614</v>
      </c>
      <c r="H31" s="118">
        <v>0</v>
      </c>
      <c r="I31" s="118">
        <v>1774404</v>
      </c>
      <c r="J31" s="119" t="s">
        <v>333</v>
      </c>
      <c r="K31" s="118">
        <v>304387</v>
      </c>
      <c r="L31" s="118">
        <v>14084163</v>
      </c>
      <c r="M31" s="118">
        <f t="shared" si="2"/>
        <v>2198909</v>
      </c>
      <c r="N31" s="118">
        <f t="shared" si="3"/>
        <v>261656</v>
      </c>
      <c r="O31" s="118">
        <v>718</v>
      </c>
      <c r="P31" s="118">
        <v>287</v>
      </c>
      <c r="Q31" s="118">
        <v>0</v>
      </c>
      <c r="R31" s="118">
        <v>215672</v>
      </c>
      <c r="S31" s="119" t="s">
        <v>333</v>
      </c>
      <c r="T31" s="118">
        <v>44979</v>
      </c>
      <c r="U31" s="118">
        <v>1937253</v>
      </c>
      <c r="V31" s="118">
        <f aca="true" t="shared" si="97" ref="V31:AA31">+SUM(D31,M31)</f>
        <v>18420476</v>
      </c>
      <c r="W31" s="118">
        <f t="shared" si="97"/>
        <v>2399060</v>
      </c>
      <c r="X31" s="118">
        <f t="shared" si="97"/>
        <v>41717</v>
      </c>
      <c r="Y31" s="118">
        <f t="shared" si="97"/>
        <v>17901</v>
      </c>
      <c r="Z31" s="118">
        <f t="shared" si="97"/>
        <v>0</v>
      </c>
      <c r="AA31" s="118">
        <f t="shared" si="97"/>
        <v>1990076</v>
      </c>
      <c r="AB31" s="119" t="s">
        <v>7</v>
      </c>
      <c r="AC31" s="118">
        <f t="shared" si="5"/>
        <v>349366</v>
      </c>
      <c r="AD31" s="118">
        <f t="shared" si="6"/>
        <v>16021416</v>
      </c>
      <c r="AE31" s="118">
        <f t="shared" si="7"/>
        <v>538592</v>
      </c>
      <c r="AF31" s="118">
        <f t="shared" si="8"/>
        <v>537592</v>
      </c>
      <c r="AG31" s="118">
        <v>0</v>
      </c>
      <c r="AH31" s="118">
        <v>455199</v>
      </c>
      <c r="AI31" s="118">
        <v>82393</v>
      </c>
      <c r="AJ31" s="118">
        <v>0</v>
      </c>
      <c r="AK31" s="118">
        <v>1000</v>
      </c>
      <c r="AL31" s="118">
        <v>42621</v>
      </c>
      <c r="AM31" s="118">
        <f t="shared" si="9"/>
        <v>12694665</v>
      </c>
      <c r="AN31" s="118">
        <f t="shared" si="10"/>
        <v>1594464</v>
      </c>
      <c r="AO31" s="118">
        <v>1007102</v>
      </c>
      <c r="AP31" s="118">
        <v>343743</v>
      </c>
      <c r="AQ31" s="118">
        <v>202909</v>
      </c>
      <c r="AR31" s="118">
        <v>40710</v>
      </c>
      <c r="AS31" s="118">
        <f t="shared" si="11"/>
        <v>2534766</v>
      </c>
      <c r="AT31" s="118">
        <v>315868</v>
      </c>
      <c r="AU31" s="118">
        <v>2040121</v>
      </c>
      <c r="AV31" s="118">
        <v>178777</v>
      </c>
      <c r="AW31" s="118">
        <v>8370</v>
      </c>
      <c r="AX31" s="118">
        <f t="shared" si="12"/>
        <v>8557033</v>
      </c>
      <c r="AY31" s="118">
        <v>4677222</v>
      </c>
      <c r="AZ31" s="118">
        <v>3410629</v>
      </c>
      <c r="BA31" s="118">
        <v>275778</v>
      </c>
      <c r="BB31" s="118">
        <v>193404</v>
      </c>
      <c r="BC31" s="118">
        <v>2691275</v>
      </c>
      <c r="BD31" s="118">
        <v>32</v>
      </c>
      <c r="BE31" s="118">
        <v>254414</v>
      </c>
      <c r="BF31" s="118">
        <f t="shared" si="13"/>
        <v>13487671</v>
      </c>
      <c r="BG31" s="118">
        <f t="shared" si="14"/>
        <v>13838</v>
      </c>
      <c r="BH31" s="118">
        <f t="shared" si="15"/>
        <v>13838</v>
      </c>
      <c r="BI31" s="118">
        <v>0</v>
      </c>
      <c r="BJ31" s="118">
        <v>13838</v>
      </c>
      <c r="BK31" s="118">
        <v>0</v>
      </c>
      <c r="BL31" s="118">
        <v>0</v>
      </c>
      <c r="BM31" s="118">
        <v>0</v>
      </c>
      <c r="BN31" s="118">
        <v>19494</v>
      </c>
      <c r="BO31" s="118">
        <f t="shared" si="16"/>
        <v>1058339</v>
      </c>
      <c r="BP31" s="118">
        <f t="shared" si="17"/>
        <v>169006</v>
      </c>
      <c r="BQ31" s="118">
        <v>149981</v>
      </c>
      <c r="BR31" s="118">
        <v>0</v>
      </c>
      <c r="BS31" s="118">
        <v>19025</v>
      </c>
      <c r="BT31" s="118">
        <v>0</v>
      </c>
      <c r="BU31" s="118">
        <f t="shared" si="18"/>
        <v>281175</v>
      </c>
      <c r="BV31" s="118">
        <v>47503</v>
      </c>
      <c r="BW31" s="118">
        <v>233672</v>
      </c>
      <c r="BX31" s="118">
        <v>0</v>
      </c>
      <c r="BY31" s="118">
        <v>0</v>
      </c>
      <c r="BZ31" s="118">
        <f t="shared" si="19"/>
        <v>608158</v>
      </c>
      <c r="CA31" s="118">
        <v>241261</v>
      </c>
      <c r="CB31" s="118">
        <v>348763</v>
      </c>
      <c r="CC31" s="118">
        <v>1098</v>
      </c>
      <c r="CD31" s="118">
        <v>17036</v>
      </c>
      <c r="CE31" s="118">
        <v>1096411</v>
      </c>
      <c r="CF31" s="118">
        <v>0</v>
      </c>
      <c r="CG31" s="118">
        <v>10827</v>
      </c>
      <c r="CH31" s="118">
        <f t="shared" si="20"/>
        <v>1083004</v>
      </c>
      <c r="CI31" s="118">
        <f aca="true" t="shared" si="98" ref="CI31:CW31">SUM(AE31,+BG31)</f>
        <v>552430</v>
      </c>
      <c r="CJ31" s="118">
        <f t="shared" si="98"/>
        <v>551430</v>
      </c>
      <c r="CK31" s="118">
        <f t="shared" si="98"/>
        <v>0</v>
      </c>
      <c r="CL31" s="118">
        <f t="shared" si="98"/>
        <v>469037</v>
      </c>
      <c r="CM31" s="118">
        <f t="shared" si="98"/>
        <v>82393</v>
      </c>
      <c r="CN31" s="118">
        <f t="shared" si="98"/>
        <v>0</v>
      </c>
      <c r="CO31" s="118">
        <f t="shared" si="98"/>
        <v>1000</v>
      </c>
      <c r="CP31" s="118">
        <f t="shared" si="98"/>
        <v>62115</v>
      </c>
      <c r="CQ31" s="118">
        <f t="shared" si="98"/>
        <v>13753004</v>
      </c>
      <c r="CR31" s="118">
        <f t="shared" si="98"/>
        <v>1763470</v>
      </c>
      <c r="CS31" s="118">
        <f t="shared" si="98"/>
        <v>1157083</v>
      </c>
      <c r="CT31" s="118">
        <f t="shared" si="98"/>
        <v>343743</v>
      </c>
      <c r="CU31" s="118">
        <f t="shared" si="98"/>
        <v>221934</v>
      </c>
      <c r="CV31" s="118">
        <f t="shared" si="98"/>
        <v>40710</v>
      </c>
      <c r="CW31" s="118">
        <f t="shared" si="98"/>
        <v>2815941</v>
      </c>
      <c r="CX31" s="118">
        <f>SUM(AT31,+BV31)</f>
        <v>363371</v>
      </c>
      <c r="CY31" s="118">
        <f>SUM(AU31,+BW31)</f>
        <v>2273793</v>
      </c>
      <c r="CZ31" s="118">
        <f>SUM(AV31,+BX31)</f>
        <v>178777</v>
      </c>
      <c r="DA31" s="118">
        <f>SUM(AW31,+BY31)</f>
        <v>8370</v>
      </c>
      <c r="DB31" s="118">
        <f aca="true" t="shared" si="99" ref="DB31:DJ31">SUM(AX31,+BZ31)</f>
        <v>9165191</v>
      </c>
      <c r="DC31" s="118">
        <f t="shared" si="99"/>
        <v>4918483</v>
      </c>
      <c r="DD31" s="118">
        <f t="shared" si="99"/>
        <v>3759392</v>
      </c>
      <c r="DE31" s="118">
        <f t="shared" si="99"/>
        <v>276876</v>
      </c>
      <c r="DF31" s="118">
        <f t="shared" si="99"/>
        <v>210440</v>
      </c>
      <c r="DG31" s="118">
        <f t="shared" si="99"/>
        <v>3787686</v>
      </c>
      <c r="DH31" s="118">
        <f t="shared" si="99"/>
        <v>32</v>
      </c>
      <c r="DI31" s="118">
        <f t="shared" si="99"/>
        <v>265241</v>
      </c>
      <c r="DJ31" s="118">
        <f t="shared" si="99"/>
        <v>14570675</v>
      </c>
    </row>
    <row r="32" spans="1:114" s="120" customFormat="1" ht="12" customHeight="1">
      <c r="A32" s="129" t="s">
        <v>334</v>
      </c>
      <c r="B32" s="130" t="s">
        <v>335</v>
      </c>
      <c r="C32" s="129" t="s">
        <v>336</v>
      </c>
      <c r="D32" s="118">
        <f t="shared" si="0"/>
        <v>36560085</v>
      </c>
      <c r="E32" s="118">
        <f t="shared" si="1"/>
        <v>11561318</v>
      </c>
      <c r="F32" s="118">
        <v>188744</v>
      </c>
      <c r="G32" s="118">
        <v>100813</v>
      </c>
      <c r="H32" s="118">
        <v>804400</v>
      </c>
      <c r="I32" s="118">
        <v>5209739</v>
      </c>
      <c r="J32" s="119" t="s">
        <v>333</v>
      </c>
      <c r="K32" s="118">
        <v>5257622</v>
      </c>
      <c r="L32" s="118">
        <v>24998767</v>
      </c>
      <c r="M32" s="118">
        <f t="shared" si="2"/>
        <v>4284119</v>
      </c>
      <c r="N32" s="118">
        <f t="shared" si="3"/>
        <v>1026779</v>
      </c>
      <c r="O32" s="118">
        <v>6114</v>
      </c>
      <c r="P32" s="118">
        <v>7389</v>
      </c>
      <c r="Q32" s="118">
        <v>28000</v>
      </c>
      <c r="R32" s="118">
        <v>938413</v>
      </c>
      <c r="S32" s="119" t="s">
        <v>333</v>
      </c>
      <c r="T32" s="118">
        <v>46863</v>
      </c>
      <c r="U32" s="118">
        <v>3257340</v>
      </c>
      <c r="V32" s="118">
        <f aca="true" t="shared" si="100" ref="V32:AA32">+SUM(D32,M32)</f>
        <v>40844204</v>
      </c>
      <c r="W32" s="118">
        <f t="shared" si="100"/>
        <v>12588097</v>
      </c>
      <c r="X32" s="118">
        <f t="shared" si="100"/>
        <v>194858</v>
      </c>
      <c r="Y32" s="118">
        <f t="shared" si="100"/>
        <v>108202</v>
      </c>
      <c r="Z32" s="118">
        <f t="shared" si="100"/>
        <v>832400</v>
      </c>
      <c r="AA32" s="118">
        <f t="shared" si="100"/>
        <v>6148152</v>
      </c>
      <c r="AB32" s="119" t="s">
        <v>7</v>
      </c>
      <c r="AC32" s="118">
        <f t="shared" si="5"/>
        <v>5304485</v>
      </c>
      <c r="AD32" s="118">
        <f t="shared" si="6"/>
        <v>28256107</v>
      </c>
      <c r="AE32" s="118">
        <f t="shared" si="7"/>
        <v>721810</v>
      </c>
      <c r="AF32" s="118">
        <f t="shared" si="8"/>
        <v>708714</v>
      </c>
      <c r="AG32" s="118">
        <v>0</v>
      </c>
      <c r="AH32" s="118">
        <v>351869</v>
      </c>
      <c r="AI32" s="118">
        <v>337972</v>
      </c>
      <c r="AJ32" s="118">
        <v>18873</v>
      </c>
      <c r="AK32" s="118">
        <v>13096</v>
      </c>
      <c r="AL32" s="118">
        <v>658172</v>
      </c>
      <c r="AM32" s="118">
        <f t="shared" si="9"/>
        <v>28468570</v>
      </c>
      <c r="AN32" s="118">
        <f t="shared" si="10"/>
        <v>12869015</v>
      </c>
      <c r="AO32" s="118">
        <v>3867477</v>
      </c>
      <c r="AP32" s="118">
        <v>6904154</v>
      </c>
      <c r="AQ32" s="118">
        <v>2030179</v>
      </c>
      <c r="AR32" s="118">
        <v>67205</v>
      </c>
      <c r="AS32" s="118">
        <f t="shared" si="11"/>
        <v>7655121</v>
      </c>
      <c r="AT32" s="118">
        <v>1638280</v>
      </c>
      <c r="AU32" s="118">
        <v>5144802</v>
      </c>
      <c r="AV32" s="118">
        <v>872039</v>
      </c>
      <c r="AW32" s="118">
        <v>195360</v>
      </c>
      <c r="AX32" s="118">
        <f t="shared" si="12"/>
        <v>7714434</v>
      </c>
      <c r="AY32" s="118">
        <v>4924735</v>
      </c>
      <c r="AZ32" s="118">
        <v>2488155</v>
      </c>
      <c r="BA32" s="118">
        <v>225628</v>
      </c>
      <c r="BB32" s="118">
        <v>75916</v>
      </c>
      <c r="BC32" s="118">
        <v>3083956</v>
      </c>
      <c r="BD32" s="118">
        <v>34640</v>
      </c>
      <c r="BE32" s="118">
        <v>3627577</v>
      </c>
      <c r="BF32" s="118">
        <f t="shared" si="13"/>
        <v>32817957</v>
      </c>
      <c r="BG32" s="118">
        <f t="shared" si="14"/>
        <v>28182</v>
      </c>
      <c r="BH32" s="118">
        <f t="shared" si="15"/>
        <v>26922</v>
      </c>
      <c r="BI32" s="118">
        <v>0</v>
      </c>
      <c r="BJ32" s="118">
        <v>20250</v>
      </c>
      <c r="BK32" s="118">
        <v>6672</v>
      </c>
      <c r="BL32" s="118">
        <v>0</v>
      </c>
      <c r="BM32" s="118">
        <v>1260</v>
      </c>
      <c r="BN32" s="118">
        <v>783</v>
      </c>
      <c r="BO32" s="118">
        <f t="shared" si="16"/>
        <v>2850057</v>
      </c>
      <c r="BP32" s="118">
        <f t="shared" si="17"/>
        <v>594214</v>
      </c>
      <c r="BQ32" s="118">
        <v>321861</v>
      </c>
      <c r="BR32" s="118">
        <v>240129</v>
      </c>
      <c r="BS32" s="118">
        <v>32224</v>
      </c>
      <c r="BT32" s="118">
        <v>0</v>
      </c>
      <c r="BU32" s="118">
        <f t="shared" si="18"/>
        <v>439433</v>
      </c>
      <c r="BV32" s="118">
        <v>139257</v>
      </c>
      <c r="BW32" s="118">
        <v>259479</v>
      </c>
      <c r="BX32" s="118">
        <v>40697</v>
      </c>
      <c r="BY32" s="118">
        <v>12036</v>
      </c>
      <c r="BZ32" s="118">
        <f t="shared" si="19"/>
        <v>1803855</v>
      </c>
      <c r="CA32" s="118">
        <v>1211096</v>
      </c>
      <c r="CB32" s="118">
        <v>538480</v>
      </c>
      <c r="CC32" s="118">
        <v>42131</v>
      </c>
      <c r="CD32" s="118">
        <v>12148</v>
      </c>
      <c r="CE32" s="118">
        <v>1243415</v>
      </c>
      <c r="CF32" s="118">
        <v>519</v>
      </c>
      <c r="CG32" s="118">
        <v>161682</v>
      </c>
      <c r="CH32" s="118">
        <f t="shared" si="20"/>
        <v>3039921</v>
      </c>
      <c r="CI32" s="118">
        <f aca="true" t="shared" si="101" ref="CI32:CX32">SUM(AE32,+BG32)</f>
        <v>749992</v>
      </c>
      <c r="CJ32" s="118">
        <f t="shared" si="101"/>
        <v>735636</v>
      </c>
      <c r="CK32" s="118">
        <f t="shared" si="101"/>
        <v>0</v>
      </c>
      <c r="CL32" s="118">
        <f t="shared" si="101"/>
        <v>372119</v>
      </c>
      <c r="CM32" s="118">
        <f t="shared" si="101"/>
        <v>344644</v>
      </c>
      <c r="CN32" s="118">
        <f t="shared" si="101"/>
        <v>18873</v>
      </c>
      <c r="CO32" s="118">
        <f t="shared" si="101"/>
        <v>14356</v>
      </c>
      <c r="CP32" s="118">
        <f t="shared" si="101"/>
        <v>658955</v>
      </c>
      <c r="CQ32" s="118">
        <f t="shared" si="101"/>
        <v>31318627</v>
      </c>
      <c r="CR32" s="118">
        <f t="shared" si="101"/>
        <v>13463229</v>
      </c>
      <c r="CS32" s="118">
        <f t="shared" si="101"/>
        <v>4189338</v>
      </c>
      <c r="CT32" s="118">
        <f t="shared" si="101"/>
        <v>7144283</v>
      </c>
      <c r="CU32" s="118">
        <f t="shared" si="101"/>
        <v>2062403</v>
      </c>
      <c r="CV32" s="118">
        <f t="shared" si="101"/>
        <v>67205</v>
      </c>
      <c r="CW32" s="118">
        <f t="shared" si="101"/>
        <v>8094554</v>
      </c>
      <c r="CX32" s="118">
        <f t="shared" si="101"/>
        <v>1777537</v>
      </c>
      <c r="CY32" s="118">
        <f aca="true" t="shared" si="102" ref="CY32:DJ32">SUM(AU32,+BW32)</f>
        <v>5404281</v>
      </c>
      <c r="CZ32" s="118">
        <f t="shared" si="102"/>
        <v>912736</v>
      </c>
      <c r="DA32" s="118">
        <f t="shared" si="102"/>
        <v>207396</v>
      </c>
      <c r="DB32" s="118">
        <f t="shared" si="102"/>
        <v>9518289</v>
      </c>
      <c r="DC32" s="118">
        <f t="shared" si="102"/>
        <v>6135831</v>
      </c>
      <c r="DD32" s="118">
        <f t="shared" si="102"/>
        <v>3026635</v>
      </c>
      <c r="DE32" s="118">
        <f t="shared" si="102"/>
        <v>267759</v>
      </c>
      <c r="DF32" s="118">
        <f t="shared" si="102"/>
        <v>88064</v>
      </c>
      <c r="DG32" s="118">
        <f t="shared" si="102"/>
        <v>4327371</v>
      </c>
      <c r="DH32" s="118">
        <f t="shared" si="102"/>
        <v>35159</v>
      </c>
      <c r="DI32" s="118">
        <f t="shared" si="102"/>
        <v>3789259</v>
      </c>
      <c r="DJ32" s="118">
        <f t="shared" si="102"/>
        <v>35857878</v>
      </c>
    </row>
    <row r="33" spans="1:114" s="120" customFormat="1" ht="12" customHeight="1">
      <c r="A33" s="129" t="s">
        <v>337</v>
      </c>
      <c r="B33" s="130" t="s">
        <v>338</v>
      </c>
      <c r="C33" s="129" t="s">
        <v>336</v>
      </c>
      <c r="D33" s="118">
        <f t="shared" si="0"/>
        <v>111008457</v>
      </c>
      <c r="E33" s="118">
        <f t="shared" si="1"/>
        <v>18829191</v>
      </c>
      <c r="F33" s="118">
        <v>1562874</v>
      </c>
      <c r="G33" s="118">
        <v>202896</v>
      </c>
      <c r="H33" s="118">
        <v>540100</v>
      </c>
      <c r="I33" s="118">
        <v>10540035</v>
      </c>
      <c r="J33" s="119" t="s">
        <v>333</v>
      </c>
      <c r="K33" s="118">
        <v>5983286</v>
      </c>
      <c r="L33" s="118">
        <v>92179266</v>
      </c>
      <c r="M33" s="118">
        <f t="shared" si="2"/>
        <v>8754350</v>
      </c>
      <c r="N33" s="118">
        <f t="shared" si="3"/>
        <v>1139782</v>
      </c>
      <c r="O33" s="118">
        <v>360</v>
      </c>
      <c r="P33" s="118">
        <v>620</v>
      </c>
      <c r="Q33" s="118">
        <v>236500</v>
      </c>
      <c r="R33" s="118">
        <v>663488</v>
      </c>
      <c r="S33" s="119" t="s">
        <v>333</v>
      </c>
      <c r="T33" s="118">
        <v>238814</v>
      </c>
      <c r="U33" s="118">
        <v>7614568</v>
      </c>
      <c r="V33" s="118">
        <f aca="true" t="shared" si="103" ref="V33:AA33">+SUM(D33,M33)</f>
        <v>119762807</v>
      </c>
      <c r="W33" s="118">
        <f t="shared" si="103"/>
        <v>19968973</v>
      </c>
      <c r="X33" s="118">
        <f t="shared" si="103"/>
        <v>1563234</v>
      </c>
      <c r="Y33" s="118">
        <f t="shared" si="103"/>
        <v>203516</v>
      </c>
      <c r="Z33" s="118">
        <f t="shared" si="103"/>
        <v>776600</v>
      </c>
      <c r="AA33" s="118">
        <f t="shared" si="103"/>
        <v>11203523</v>
      </c>
      <c r="AB33" s="119" t="s">
        <v>7</v>
      </c>
      <c r="AC33" s="118">
        <f t="shared" si="5"/>
        <v>6222100</v>
      </c>
      <c r="AD33" s="118">
        <f t="shared" si="6"/>
        <v>99793834</v>
      </c>
      <c r="AE33" s="118">
        <f t="shared" si="7"/>
        <v>1386538</v>
      </c>
      <c r="AF33" s="118">
        <f t="shared" si="8"/>
        <v>1373419</v>
      </c>
      <c r="AG33" s="118">
        <v>3350</v>
      </c>
      <c r="AH33" s="118">
        <v>1146868</v>
      </c>
      <c r="AI33" s="118">
        <v>57024</v>
      </c>
      <c r="AJ33" s="118">
        <v>166177</v>
      </c>
      <c r="AK33" s="118">
        <v>13119</v>
      </c>
      <c r="AL33" s="118">
        <v>1293394</v>
      </c>
      <c r="AM33" s="118">
        <f t="shared" si="9"/>
        <v>94445165</v>
      </c>
      <c r="AN33" s="118">
        <f t="shared" si="10"/>
        <v>45589970</v>
      </c>
      <c r="AO33" s="118">
        <v>8732706</v>
      </c>
      <c r="AP33" s="118">
        <v>29611165</v>
      </c>
      <c r="AQ33" s="118">
        <v>7183684</v>
      </c>
      <c r="AR33" s="118">
        <v>62415</v>
      </c>
      <c r="AS33" s="118">
        <f t="shared" si="11"/>
        <v>19661038</v>
      </c>
      <c r="AT33" s="118">
        <v>5184316</v>
      </c>
      <c r="AU33" s="118">
        <v>13594624</v>
      </c>
      <c r="AV33" s="118">
        <v>882098</v>
      </c>
      <c r="AW33" s="118">
        <v>579138</v>
      </c>
      <c r="AX33" s="118">
        <f t="shared" si="12"/>
        <v>28610294</v>
      </c>
      <c r="AY33" s="118">
        <v>20109370</v>
      </c>
      <c r="AZ33" s="118">
        <v>6693553</v>
      </c>
      <c r="BA33" s="118">
        <v>1159345</v>
      </c>
      <c r="BB33" s="118">
        <v>648026</v>
      </c>
      <c r="BC33" s="118">
        <v>10454314</v>
      </c>
      <c r="BD33" s="118">
        <v>4725</v>
      </c>
      <c r="BE33" s="118">
        <v>3429046</v>
      </c>
      <c r="BF33" s="118">
        <f t="shared" si="13"/>
        <v>99260749</v>
      </c>
      <c r="BG33" s="118">
        <f t="shared" si="14"/>
        <v>329714</v>
      </c>
      <c r="BH33" s="118">
        <f t="shared" si="15"/>
        <v>325599</v>
      </c>
      <c r="BI33" s="118">
        <v>0</v>
      </c>
      <c r="BJ33" s="118">
        <v>325599</v>
      </c>
      <c r="BK33" s="118">
        <v>0</v>
      </c>
      <c r="BL33" s="118">
        <v>0</v>
      </c>
      <c r="BM33" s="118">
        <v>4115</v>
      </c>
      <c r="BN33" s="118">
        <v>43029</v>
      </c>
      <c r="BO33" s="118">
        <f t="shared" si="16"/>
        <v>6899546</v>
      </c>
      <c r="BP33" s="118">
        <f t="shared" si="17"/>
        <v>1592237</v>
      </c>
      <c r="BQ33" s="118">
        <v>920109</v>
      </c>
      <c r="BR33" s="118">
        <v>425496</v>
      </c>
      <c r="BS33" s="118">
        <v>246632</v>
      </c>
      <c r="BT33" s="118">
        <v>0</v>
      </c>
      <c r="BU33" s="118">
        <f t="shared" si="18"/>
        <v>1807179</v>
      </c>
      <c r="BV33" s="118">
        <v>289069</v>
      </c>
      <c r="BW33" s="118">
        <v>1502731</v>
      </c>
      <c r="BX33" s="118">
        <v>15379</v>
      </c>
      <c r="BY33" s="118">
        <v>1118</v>
      </c>
      <c r="BZ33" s="118">
        <f t="shared" si="19"/>
        <v>3485617</v>
      </c>
      <c r="CA33" s="118">
        <v>2349774</v>
      </c>
      <c r="CB33" s="118">
        <v>708797</v>
      </c>
      <c r="CC33" s="118">
        <v>199428</v>
      </c>
      <c r="CD33" s="118">
        <v>227618</v>
      </c>
      <c r="CE33" s="118">
        <v>861970</v>
      </c>
      <c r="CF33" s="118">
        <v>13395</v>
      </c>
      <c r="CG33" s="118">
        <v>620091</v>
      </c>
      <c r="CH33" s="118">
        <f t="shared" si="20"/>
        <v>7849351</v>
      </c>
      <c r="CI33" s="118">
        <f aca="true" t="shared" si="104" ref="CI33:CW33">SUM(AE33,+BG33)</f>
        <v>1716252</v>
      </c>
      <c r="CJ33" s="118">
        <f t="shared" si="104"/>
        <v>1699018</v>
      </c>
      <c r="CK33" s="118">
        <f t="shared" si="104"/>
        <v>3350</v>
      </c>
      <c r="CL33" s="118">
        <f t="shared" si="104"/>
        <v>1472467</v>
      </c>
      <c r="CM33" s="118">
        <f t="shared" si="104"/>
        <v>57024</v>
      </c>
      <c r="CN33" s="118">
        <f t="shared" si="104"/>
        <v>166177</v>
      </c>
      <c r="CO33" s="118">
        <f t="shared" si="104"/>
        <v>17234</v>
      </c>
      <c r="CP33" s="118">
        <f t="shared" si="104"/>
        <v>1336423</v>
      </c>
      <c r="CQ33" s="118">
        <f t="shared" si="104"/>
        <v>101344711</v>
      </c>
      <c r="CR33" s="118">
        <f t="shared" si="104"/>
        <v>47182207</v>
      </c>
      <c r="CS33" s="118">
        <f t="shared" si="104"/>
        <v>9652815</v>
      </c>
      <c r="CT33" s="118">
        <f t="shared" si="104"/>
        <v>30036661</v>
      </c>
      <c r="CU33" s="118">
        <f t="shared" si="104"/>
        <v>7430316</v>
      </c>
      <c r="CV33" s="118">
        <f t="shared" si="104"/>
        <v>62415</v>
      </c>
      <c r="CW33" s="118">
        <f t="shared" si="104"/>
        <v>21468217</v>
      </c>
      <c r="CX33" s="118">
        <f>SUM(AT33,+BV33)</f>
        <v>5473385</v>
      </c>
      <c r="CY33" s="118">
        <f>SUM(AU33,+BW33)</f>
        <v>15097355</v>
      </c>
      <c r="CZ33" s="118">
        <f>SUM(AV33,+BX33)</f>
        <v>897477</v>
      </c>
      <c r="DA33" s="118">
        <f>SUM(AW33,+BY33)</f>
        <v>580256</v>
      </c>
      <c r="DB33" s="118">
        <f aca="true" t="shared" si="105" ref="DB33:DJ33">SUM(AX33,+BZ33)</f>
        <v>32095911</v>
      </c>
      <c r="DC33" s="118">
        <f t="shared" si="105"/>
        <v>22459144</v>
      </c>
      <c r="DD33" s="118">
        <f t="shared" si="105"/>
        <v>7402350</v>
      </c>
      <c r="DE33" s="118">
        <f t="shared" si="105"/>
        <v>1358773</v>
      </c>
      <c r="DF33" s="118">
        <f t="shared" si="105"/>
        <v>875644</v>
      </c>
      <c r="DG33" s="118">
        <f t="shared" si="105"/>
        <v>11316284</v>
      </c>
      <c r="DH33" s="118">
        <f t="shared" si="105"/>
        <v>18120</v>
      </c>
      <c r="DI33" s="118">
        <f t="shared" si="105"/>
        <v>4049137</v>
      </c>
      <c r="DJ33" s="118">
        <f t="shared" si="105"/>
        <v>107110100</v>
      </c>
    </row>
    <row r="34" spans="1:114" s="120" customFormat="1" ht="12" customHeight="1">
      <c r="A34" s="129" t="s">
        <v>339</v>
      </c>
      <c r="B34" s="130" t="s">
        <v>340</v>
      </c>
      <c r="C34" s="129" t="s">
        <v>336</v>
      </c>
      <c r="D34" s="118">
        <f t="shared" si="0"/>
        <v>73861421</v>
      </c>
      <c r="E34" s="118">
        <f t="shared" si="1"/>
        <v>15843598</v>
      </c>
      <c r="F34" s="118">
        <v>1595887</v>
      </c>
      <c r="G34" s="118">
        <v>56848</v>
      </c>
      <c r="H34" s="118">
        <v>3454375</v>
      </c>
      <c r="I34" s="118">
        <v>7462848</v>
      </c>
      <c r="J34" s="119" t="s">
        <v>333</v>
      </c>
      <c r="K34" s="118">
        <v>3273640</v>
      </c>
      <c r="L34" s="118">
        <v>58017823</v>
      </c>
      <c r="M34" s="118">
        <f t="shared" si="2"/>
        <v>5341693</v>
      </c>
      <c r="N34" s="118">
        <f t="shared" si="3"/>
        <v>1328257</v>
      </c>
      <c r="O34" s="118">
        <v>1684</v>
      </c>
      <c r="P34" s="118">
        <v>412</v>
      </c>
      <c r="Q34" s="118">
        <v>251300</v>
      </c>
      <c r="R34" s="118">
        <v>1054220</v>
      </c>
      <c r="S34" s="119" t="s">
        <v>333</v>
      </c>
      <c r="T34" s="118">
        <v>20641</v>
      </c>
      <c r="U34" s="118">
        <v>4013436</v>
      </c>
      <c r="V34" s="118">
        <f aca="true" t="shared" si="106" ref="V34:AA34">+SUM(D34,M34)</f>
        <v>79203114</v>
      </c>
      <c r="W34" s="118">
        <f t="shared" si="106"/>
        <v>17171855</v>
      </c>
      <c r="X34" s="118">
        <f t="shared" si="106"/>
        <v>1597571</v>
      </c>
      <c r="Y34" s="118">
        <f t="shared" si="106"/>
        <v>57260</v>
      </c>
      <c r="Z34" s="118">
        <f t="shared" si="106"/>
        <v>3705675</v>
      </c>
      <c r="AA34" s="118">
        <f t="shared" si="106"/>
        <v>8517068</v>
      </c>
      <c r="AB34" s="119" t="s">
        <v>7</v>
      </c>
      <c r="AC34" s="118">
        <f t="shared" si="5"/>
        <v>3294281</v>
      </c>
      <c r="AD34" s="118">
        <f t="shared" si="6"/>
        <v>62031259</v>
      </c>
      <c r="AE34" s="118">
        <f t="shared" si="7"/>
        <v>6402306</v>
      </c>
      <c r="AF34" s="118">
        <f t="shared" si="8"/>
        <v>6369563</v>
      </c>
      <c r="AG34" s="118">
        <v>89162</v>
      </c>
      <c r="AH34" s="118">
        <v>5844132</v>
      </c>
      <c r="AI34" s="118">
        <v>103461</v>
      </c>
      <c r="AJ34" s="118">
        <v>332808</v>
      </c>
      <c r="AK34" s="118">
        <v>32743</v>
      </c>
      <c r="AL34" s="118">
        <v>472975</v>
      </c>
      <c r="AM34" s="118">
        <f t="shared" si="9"/>
        <v>59869558</v>
      </c>
      <c r="AN34" s="118">
        <f t="shared" si="10"/>
        <v>28002854</v>
      </c>
      <c r="AO34" s="118">
        <v>4744560</v>
      </c>
      <c r="AP34" s="118">
        <v>16904161</v>
      </c>
      <c r="AQ34" s="118">
        <v>5819763</v>
      </c>
      <c r="AR34" s="118">
        <v>534370</v>
      </c>
      <c r="AS34" s="118">
        <f t="shared" si="11"/>
        <v>13805798</v>
      </c>
      <c r="AT34" s="118">
        <v>3976518</v>
      </c>
      <c r="AU34" s="118">
        <v>8831742</v>
      </c>
      <c r="AV34" s="118">
        <v>997538</v>
      </c>
      <c r="AW34" s="118">
        <v>420070</v>
      </c>
      <c r="AX34" s="118">
        <f t="shared" si="12"/>
        <v>17636671</v>
      </c>
      <c r="AY34" s="118">
        <v>8018745</v>
      </c>
      <c r="AZ34" s="118">
        <v>8211792</v>
      </c>
      <c r="BA34" s="118">
        <v>1165841</v>
      </c>
      <c r="BB34" s="118">
        <v>240293</v>
      </c>
      <c r="BC34" s="118">
        <v>5137498</v>
      </c>
      <c r="BD34" s="118">
        <v>4165</v>
      </c>
      <c r="BE34" s="118">
        <v>1979084</v>
      </c>
      <c r="BF34" s="118">
        <f t="shared" si="13"/>
        <v>68250948</v>
      </c>
      <c r="BG34" s="118">
        <f t="shared" si="14"/>
        <v>334398</v>
      </c>
      <c r="BH34" s="118">
        <f t="shared" si="15"/>
        <v>334398</v>
      </c>
      <c r="BI34" s="118">
        <v>168151</v>
      </c>
      <c r="BJ34" s="118">
        <v>23128</v>
      </c>
      <c r="BK34" s="118">
        <v>0</v>
      </c>
      <c r="BL34" s="118">
        <v>143119</v>
      </c>
      <c r="BM34" s="118">
        <v>0</v>
      </c>
      <c r="BN34" s="118">
        <v>163071</v>
      </c>
      <c r="BO34" s="118">
        <f t="shared" si="16"/>
        <v>4111402</v>
      </c>
      <c r="BP34" s="118">
        <f t="shared" si="17"/>
        <v>1416242</v>
      </c>
      <c r="BQ34" s="118">
        <v>531881</v>
      </c>
      <c r="BR34" s="118">
        <v>624909</v>
      </c>
      <c r="BS34" s="118">
        <v>222566</v>
      </c>
      <c r="BT34" s="118">
        <v>36886</v>
      </c>
      <c r="BU34" s="118">
        <f t="shared" si="18"/>
        <v>1152625</v>
      </c>
      <c r="BV34" s="118">
        <v>189887</v>
      </c>
      <c r="BW34" s="118">
        <v>832858</v>
      </c>
      <c r="BX34" s="118">
        <v>129880</v>
      </c>
      <c r="BY34" s="118">
        <v>5960</v>
      </c>
      <c r="BZ34" s="118">
        <f t="shared" si="19"/>
        <v>1536486</v>
      </c>
      <c r="CA34" s="118">
        <v>728471</v>
      </c>
      <c r="CB34" s="118">
        <v>585615</v>
      </c>
      <c r="CC34" s="118">
        <v>202397</v>
      </c>
      <c r="CD34" s="118">
        <v>20003</v>
      </c>
      <c r="CE34" s="118">
        <v>689221</v>
      </c>
      <c r="CF34" s="118">
        <v>89</v>
      </c>
      <c r="CG34" s="118">
        <v>43601</v>
      </c>
      <c r="CH34" s="118">
        <f t="shared" si="20"/>
        <v>4489401</v>
      </c>
      <c r="CI34" s="118">
        <f aca="true" t="shared" si="107" ref="CI34:CX34">SUM(AE34,+BG34)</f>
        <v>6736704</v>
      </c>
      <c r="CJ34" s="118">
        <f t="shared" si="107"/>
        <v>6703961</v>
      </c>
      <c r="CK34" s="118">
        <f t="shared" si="107"/>
        <v>257313</v>
      </c>
      <c r="CL34" s="118">
        <f t="shared" si="107"/>
        <v>5867260</v>
      </c>
      <c r="CM34" s="118">
        <f t="shared" si="107"/>
        <v>103461</v>
      </c>
      <c r="CN34" s="118">
        <f t="shared" si="107"/>
        <v>475927</v>
      </c>
      <c r="CO34" s="118">
        <f t="shared" si="107"/>
        <v>32743</v>
      </c>
      <c r="CP34" s="118">
        <f t="shared" si="107"/>
        <v>636046</v>
      </c>
      <c r="CQ34" s="118">
        <f t="shared" si="107"/>
        <v>63980960</v>
      </c>
      <c r="CR34" s="118">
        <f t="shared" si="107"/>
        <v>29419096</v>
      </c>
      <c r="CS34" s="118">
        <f t="shared" si="107"/>
        <v>5276441</v>
      </c>
      <c r="CT34" s="118">
        <f t="shared" si="107"/>
        <v>17529070</v>
      </c>
      <c r="CU34" s="118">
        <f t="shared" si="107"/>
        <v>6042329</v>
      </c>
      <c r="CV34" s="118">
        <f t="shared" si="107"/>
        <v>571256</v>
      </c>
      <c r="CW34" s="118">
        <f t="shared" si="107"/>
        <v>14958423</v>
      </c>
      <c r="CX34" s="118">
        <f t="shared" si="107"/>
        <v>4166405</v>
      </c>
      <c r="CY34" s="118">
        <f aca="true" t="shared" si="108" ref="CY34:DJ34">SUM(AU34,+BW34)</f>
        <v>9664600</v>
      </c>
      <c r="CZ34" s="118">
        <f t="shared" si="108"/>
        <v>1127418</v>
      </c>
      <c r="DA34" s="118">
        <f t="shared" si="108"/>
        <v>426030</v>
      </c>
      <c r="DB34" s="118">
        <f t="shared" si="108"/>
        <v>19173157</v>
      </c>
      <c r="DC34" s="118">
        <f t="shared" si="108"/>
        <v>8747216</v>
      </c>
      <c r="DD34" s="118">
        <f t="shared" si="108"/>
        <v>8797407</v>
      </c>
      <c r="DE34" s="118">
        <f t="shared" si="108"/>
        <v>1368238</v>
      </c>
      <c r="DF34" s="118">
        <f t="shared" si="108"/>
        <v>260296</v>
      </c>
      <c r="DG34" s="118">
        <f t="shared" si="108"/>
        <v>5826719</v>
      </c>
      <c r="DH34" s="118">
        <f t="shared" si="108"/>
        <v>4254</v>
      </c>
      <c r="DI34" s="118">
        <f t="shared" si="108"/>
        <v>2022685</v>
      </c>
      <c r="DJ34" s="118">
        <f t="shared" si="108"/>
        <v>72740349</v>
      </c>
    </row>
    <row r="35" spans="1:114" s="120" customFormat="1" ht="12" customHeight="1">
      <c r="A35" s="129" t="s">
        <v>341</v>
      </c>
      <c r="B35" s="130" t="s">
        <v>342</v>
      </c>
      <c r="C35" s="129" t="s">
        <v>336</v>
      </c>
      <c r="D35" s="118">
        <f t="shared" si="0"/>
        <v>21035407</v>
      </c>
      <c r="E35" s="118">
        <f t="shared" si="1"/>
        <v>3259061</v>
      </c>
      <c r="F35" s="118">
        <v>68364</v>
      </c>
      <c r="G35" s="118">
        <v>60868</v>
      </c>
      <c r="H35" s="118">
        <v>175540</v>
      </c>
      <c r="I35" s="118">
        <v>2448677</v>
      </c>
      <c r="J35" s="119" t="s">
        <v>333</v>
      </c>
      <c r="K35" s="118">
        <v>505612</v>
      </c>
      <c r="L35" s="118">
        <v>17776346</v>
      </c>
      <c r="M35" s="118">
        <f t="shared" si="2"/>
        <v>6134448</v>
      </c>
      <c r="N35" s="118">
        <f t="shared" si="3"/>
        <v>1109318</v>
      </c>
      <c r="O35" s="118">
        <v>173471</v>
      </c>
      <c r="P35" s="118">
        <v>10150</v>
      </c>
      <c r="Q35" s="118">
        <v>283050</v>
      </c>
      <c r="R35" s="118">
        <v>591323</v>
      </c>
      <c r="S35" s="119" t="s">
        <v>333</v>
      </c>
      <c r="T35" s="118">
        <v>51324</v>
      </c>
      <c r="U35" s="118">
        <v>5025130</v>
      </c>
      <c r="V35" s="118">
        <f aca="true" t="shared" si="109" ref="V35:AA35">+SUM(D35,M35)</f>
        <v>27169855</v>
      </c>
      <c r="W35" s="118">
        <f t="shared" si="109"/>
        <v>4368379</v>
      </c>
      <c r="X35" s="118">
        <f t="shared" si="109"/>
        <v>241835</v>
      </c>
      <c r="Y35" s="118">
        <f t="shared" si="109"/>
        <v>71018</v>
      </c>
      <c r="Z35" s="118">
        <f t="shared" si="109"/>
        <v>458590</v>
      </c>
      <c r="AA35" s="118">
        <f t="shared" si="109"/>
        <v>3040000</v>
      </c>
      <c r="AB35" s="119" t="s">
        <v>7</v>
      </c>
      <c r="AC35" s="118">
        <f t="shared" si="5"/>
        <v>556936</v>
      </c>
      <c r="AD35" s="118">
        <f t="shared" si="6"/>
        <v>22801476</v>
      </c>
      <c r="AE35" s="118">
        <f t="shared" si="7"/>
        <v>958534</v>
      </c>
      <c r="AF35" s="118">
        <f t="shared" si="8"/>
        <v>954229</v>
      </c>
      <c r="AG35" s="118">
        <v>70410</v>
      </c>
      <c r="AH35" s="118">
        <v>790385</v>
      </c>
      <c r="AI35" s="118">
        <v>7261</v>
      </c>
      <c r="AJ35" s="118">
        <v>86173</v>
      </c>
      <c r="AK35" s="118">
        <v>4305</v>
      </c>
      <c r="AL35" s="118">
        <v>300089</v>
      </c>
      <c r="AM35" s="118">
        <f t="shared" si="9"/>
        <v>17919958</v>
      </c>
      <c r="AN35" s="118">
        <f t="shared" si="10"/>
        <v>7549579</v>
      </c>
      <c r="AO35" s="118">
        <v>2184378</v>
      </c>
      <c r="AP35" s="118">
        <v>3952047</v>
      </c>
      <c r="AQ35" s="118">
        <v>1340193</v>
      </c>
      <c r="AR35" s="118">
        <v>72961</v>
      </c>
      <c r="AS35" s="118">
        <f t="shared" si="11"/>
        <v>4502344</v>
      </c>
      <c r="AT35" s="118">
        <v>499461</v>
      </c>
      <c r="AU35" s="118">
        <v>3632728</v>
      </c>
      <c r="AV35" s="118">
        <v>370155</v>
      </c>
      <c r="AW35" s="118">
        <v>173725</v>
      </c>
      <c r="AX35" s="118">
        <f t="shared" si="12"/>
        <v>5691774</v>
      </c>
      <c r="AY35" s="118">
        <v>1934429</v>
      </c>
      <c r="AZ35" s="118">
        <v>2954384</v>
      </c>
      <c r="BA35" s="118">
        <v>558677</v>
      </c>
      <c r="BB35" s="118">
        <v>244284</v>
      </c>
      <c r="BC35" s="118">
        <v>1284313</v>
      </c>
      <c r="BD35" s="118">
        <v>2536</v>
      </c>
      <c r="BE35" s="118">
        <v>572513</v>
      </c>
      <c r="BF35" s="118">
        <f t="shared" si="13"/>
        <v>19451005</v>
      </c>
      <c r="BG35" s="118">
        <f t="shared" si="14"/>
        <v>476175</v>
      </c>
      <c r="BH35" s="118">
        <f t="shared" si="15"/>
        <v>476175</v>
      </c>
      <c r="BI35" s="118">
        <v>11316</v>
      </c>
      <c r="BJ35" s="118">
        <v>448747</v>
      </c>
      <c r="BK35" s="118">
        <v>0</v>
      </c>
      <c r="BL35" s="118">
        <v>16112</v>
      </c>
      <c r="BM35" s="118">
        <v>0</v>
      </c>
      <c r="BN35" s="118">
        <v>61612</v>
      </c>
      <c r="BO35" s="118">
        <f t="shared" si="16"/>
        <v>3602133</v>
      </c>
      <c r="BP35" s="118">
        <f t="shared" si="17"/>
        <v>516003</v>
      </c>
      <c r="BQ35" s="118">
        <v>270228</v>
      </c>
      <c r="BR35" s="118">
        <v>146008</v>
      </c>
      <c r="BS35" s="118">
        <v>99767</v>
      </c>
      <c r="BT35" s="118">
        <v>0</v>
      </c>
      <c r="BU35" s="118">
        <f t="shared" si="18"/>
        <v>997043</v>
      </c>
      <c r="BV35" s="118">
        <v>286117</v>
      </c>
      <c r="BW35" s="118">
        <v>708631</v>
      </c>
      <c r="BX35" s="118">
        <v>2295</v>
      </c>
      <c r="BY35" s="118">
        <v>0</v>
      </c>
      <c r="BZ35" s="118">
        <f t="shared" si="19"/>
        <v>2089087</v>
      </c>
      <c r="CA35" s="118">
        <v>810716</v>
      </c>
      <c r="CB35" s="118">
        <v>676742</v>
      </c>
      <c r="CC35" s="118">
        <v>454983</v>
      </c>
      <c r="CD35" s="118">
        <v>146646</v>
      </c>
      <c r="CE35" s="118">
        <v>1524300</v>
      </c>
      <c r="CF35" s="118">
        <v>0</v>
      </c>
      <c r="CG35" s="118">
        <v>470228</v>
      </c>
      <c r="CH35" s="118">
        <f t="shared" si="20"/>
        <v>4548536</v>
      </c>
      <c r="CI35" s="118">
        <f aca="true" t="shared" si="110" ref="CI35:CX35">SUM(AE35,+BG35)</f>
        <v>1434709</v>
      </c>
      <c r="CJ35" s="118">
        <f t="shared" si="110"/>
        <v>1430404</v>
      </c>
      <c r="CK35" s="118">
        <f t="shared" si="110"/>
        <v>81726</v>
      </c>
      <c r="CL35" s="118">
        <f t="shared" si="110"/>
        <v>1239132</v>
      </c>
      <c r="CM35" s="118">
        <f t="shared" si="110"/>
        <v>7261</v>
      </c>
      <c r="CN35" s="118">
        <f t="shared" si="110"/>
        <v>102285</v>
      </c>
      <c r="CO35" s="118">
        <f t="shared" si="110"/>
        <v>4305</v>
      </c>
      <c r="CP35" s="118">
        <f t="shared" si="110"/>
        <v>361701</v>
      </c>
      <c r="CQ35" s="118">
        <f t="shared" si="110"/>
        <v>21522091</v>
      </c>
      <c r="CR35" s="118">
        <f t="shared" si="110"/>
        <v>8065582</v>
      </c>
      <c r="CS35" s="118">
        <f t="shared" si="110"/>
        <v>2454606</v>
      </c>
      <c r="CT35" s="118">
        <f t="shared" si="110"/>
        <v>4098055</v>
      </c>
      <c r="CU35" s="118">
        <f t="shared" si="110"/>
        <v>1439960</v>
      </c>
      <c r="CV35" s="118">
        <f t="shared" si="110"/>
        <v>72961</v>
      </c>
      <c r="CW35" s="118">
        <f t="shared" si="110"/>
        <v>5499387</v>
      </c>
      <c r="CX35" s="118">
        <f t="shared" si="110"/>
        <v>785578</v>
      </c>
      <c r="CY35" s="118">
        <f aca="true" t="shared" si="111" ref="CY35:DJ35">SUM(AU35,+BW35)</f>
        <v>4341359</v>
      </c>
      <c r="CZ35" s="118">
        <f t="shared" si="111"/>
        <v>372450</v>
      </c>
      <c r="DA35" s="118">
        <f t="shared" si="111"/>
        <v>173725</v>
      </c>
      <c r="DB35" s="118">
        <f t="shared" si="111"/>
        <v>7780861</v>
      </c>
      <c r="DC35" s="118">
        <f t="shared" si="111"/>
        <v>2745145</v>
      </c>
      <c r="DD35" s="118">
        <f t="shared" si="111"/>
        <v>3631126</v>
      </c>
      <c r="DE35" s="118">
        <f t="shared" si="111"/>
        <v>1013660</v>
      </c>
      <c r="DF35" s="118">
        <f t="shared" si="111"/>
        <v>390930</v>
      </c>
      <c r="DG35" s="118">
        <f t="shared" si="111"/>
        <v>2808613</v>
      </c>
      <c r="DH35" s="118">
        <f t="shared" si="111"/>
        <v>2536</v>
      </c>
      <c r="DI35" s="118">
        <f t="shared" si="111"/>
        <v>1042741</v>
      </c>
      <c r="DJ35" s="118">
        <f t="shared" si="111"/>
        <v>23999541</v>
      </c>
    </row>
    <row r="36" spans="1:114" s="120" customFormat="1" ht="12" customHeight="1">
      <c r="A36" s="129" t="s">
        <v>343</v>
      </c>
      <c r="B36" s="130" t="s">
        <v>344</v>
      </c>
      <c r="C36" s="129" t="s">
        <v>336</v>
      </c>
      <c r="D36" s="118">
        <f t="shared" si="0"/>
        <v>14794570</v>
      </c>
      <c r="E36" s="118">
        <f t="shared" si="1"/>
        <v>2628795</v>
      </c>
      <c r="F36" s="118">
        <v>103509</v>
      </c>
      <c r="G36" s="118">
        <v>27801</v>
      </c>
      <c r="H36" s="118">
        <v>449300</v>
      </c>
      <c r="I36" s="118">
        <v>1471291</v>
      </c>
      <c r="J36" s="119" t="s">
        <v>333</v>
      </c>
      <c r="K36" s="118">
        <v>576894</v>
      </c>
      <c r="L36" s="118">
        <v>12165775</v>
      </c>
      <c r="M36" s="118">
        <f t="shared" si="2"/>
        <v>3512421</v>
      </c>
      <c r="N36" s="118">
        <f t="shared" si="3"/>
        <v>279012</v>
      </c>
      <c r="O36" s="118">
        <v>110233</v>
      </c>
      <c r="P36" s="118">
        <v>99397</v>
      </c>
      <c r="Q36" s="118">
        <v>0</v>
      </c>
      <c r="R36" s="118">
        <v>38635</v>
      </c>
      <c r="S36" s="119" t="s">
        <v>333</v>
      </c>
      <c r="T36" s="118">
        <v>30747</v>
      </c>
      <c r="U36" s="118">
        <v>3233409</v>
      </c>
      <c r="V36" s="118">
        <f aca="true" t="shared" si="112" ref="V36:AA36">+SUM(D36,M36)</f>
        <v>18306991</v>
      </c>
      <c r="W36" s="118">
        <f t="shared" si="112"/>
        <v>2907807</v>
      </c>
      <c r="X36" s="118">
        <f t="shared" si="112"/>
        <v>213742</v>
      </c>
      <c r="Y36" s="118">
        <f t="shared" si="112"/>
        <v>127198</v>
      </c>
      <c r="Z36" s="118">
        <f t="shared" si="112"/>
        <v>449300</v>
      </c>
      <c r="AA36" s="118">
        <f t="shared" si="112"/>
        <v>1509926</v>
      </c>
      <c r="AB36" s="119" t="s">
        <v>7</v>
      </c>
      <c r="AC36" s="118">
        <f t="shared" si="5"/>
        <v>607641</v>
      </c>
      <c r="AD36" s="118">
        <f t="shared" si="6"/>
        <v>15399184</v>
      </c>
      <c r="AE36" s="118">
        <f t="shared" si="7"/>
        <v>1160473</v>
      </c>
      <c r="AF36" s="118">
        <f t="shared" si="8"/>
        <v>1138769</v>
      </c>
      <c r="AG36" s="118">
        <v>0</v>
      </c>
      <c r="AH36" s="118">
        <v>910975</v>
      </c>
      <c r="AI36" s="118">
        <v>224606</v>
      </c>
      <c r="AJ36" s="118">
        <v>3188</v>
      </c>
      <c r="AK36" s="118">
        <v>21704</v>
      </c>
      <c r="AL36" s="118">
        <v>103181</v>
      </c>
      <c r="AM36" s="118">
        <f t="shared" si="9"/>
        <v>10927940</v>
      </c>
      <c r="AN36" s="118">
        <f t="shared" si="10"/>
        <v>4280042</v>
      </c>
      <c r="AO36" s="118">
        <v>1383712</v>
      </c>
      <c r="AP36" s="118">
        <v>2223784</v>
      </c>
      <c r="AQ36" s="118">
        <v>638240</v>
      </c>
      <c r="AR36" s="118">
        <v>34306</v>
      </c>
      <c r="AS36" s="118">
        <f t="shared" si="11"/>
        <v>2555734</v>
      </c>
      <c r="AT36" s="118">
        <v>350887</v>
      </c>
      <c r="AU36" s="118">
        <v>2061503</v>
      </c>
      <c r="AV36" s="118">
        <v>143344</v>
      </c>
      <c r="AW36" s="118">
        <v>42560</v>
      </c>
      <c r="AX36" s="118">
        <f t="shared" si="12"/>
        <v>4039279</v>
      </c>
      <c r="AY36" s="118">
        <v>2040522</v>
      </c>
      <c r="AZ36" s="118">
        <v>1546639</v>
      </c>
      <c r="BA36" s="118">
        <v>346571</v>
      </c>
      <c r="BB36" s="118">
        <v>105547</v>
      </c>
      <c r="BC36" s="118">
        <v>2140195</v>
      </c>
      <c r="BD36" s="118">
        <v>10325</v>
      </c>
      <c r="BE36" s="118">
        <v>462781</v>
      </c>
      <c r="BF36" s="118">
        <f t="shared" si="13"/>
        <v>12551194</v>
      </c>
      <c r="BG36" s="118">
        <f t="shared" si="14"/>
        <v>7566</v>
      </c>
      <c r="BH36" s="118">
        <f t="shared" si="15"/>
        <v>0</v>
      </c>
      <c r="BI36" s="118">
        <v>0</v>
      </c>
      <c r="BJ36" s="118">
        <v>0</v>
      </c>
      <c r="BK36" s="118">
        <v>0</v>
      </c>
      <c r="BL36" s="118">
        <v>0</v>
      </c>
      <c r="BM36" s="118">
        <v>7566</v>
      </c>
      <c r="BN36" s="118">
        <v>79590</v>
      </c>
      <c r="BO36" s="118">
        <f t="shared" si="16"/>
        <v>574452</v>
      </c>
      <c r="BP36" s="118">
        <f t="shared" si="17"/>
        <v>273820</v>
      </c>
      <c r="BQ36" s="118">
        <v>166583</v>
      </c>
      <c r="BR36" s="118">
        <v>38275</v>
      </c>
      <c r="BS36" s="118">
        <v>68962</v>
      </c>
      <c r="BT36" s="118">
        <v>0</v>
      </c>
      <c r="BU36" s="118">
        <f t="shared" si="18"/>
        <v>182247</v>
      </c>
      <c r="BV36" s="118">
        <v>19761</v>
      </c>
      <c r="BW36" s="118">
        <v>162486</v>
      </c>
      <c r="BX36" s="118">
        <v>0</v>
      </c>
      <c r="BY36" s="118">
        <v>0</v>
      </c>
      <c r="BZ36" s="118">
        <f t="shared" si="19"/>
        <v>71955</v>
      </c>
      <c r="CA36" s="118">
        <v>6833</v>
      </c>
      <c r="CB36" s="118">
        <v>65122</v>
      </c>
      <c r="CC36" s="118">
        <v>0</v>
      </c>
      <c r="CD36" s="118">
        <v>0</v>
      </c>
      <c r="CE36" s="118">
        <v>2439822</v>
      </c>
      <c r="CF36" s="118">
        <v>46430</v>
      </c>
      <c r="CG36" s="118">
        <v>410991</v>
      </c>
      <c r="CH36" s="118">
        <f t="shared" si="20"/>
        <v>993009</v>
      </c>
      <c r="CI36" s="118">
        <f aca="true" t="shared" si="113" ref="CI36:CX36">SUM(AE36,+BG36)</f>
        <v>1168039</v>
      </c>
      <c r="CJ36" s="118">
        <f t="shared" si="113"/>
        <v>1138769</v>
      </c>
      <c r="CK36" s="118">
        <f t="shared" si="113"/>
        <v>0</v>
      </c>
      <c r="CL36" s="118">
        <f t="shared" si="113"/>
        <v>910975</v>
      </c>
      <c r="CM36" s="118">
        <f t="shared" si="113"/>
        <v>224606</v>
      </c>
      <c r="CN36" s="118">
        <f t="shared" si="113"/>
        <v>3188</v>
      </c>
      <c r="CO36" s="118">
        <f t="shared" si="113"/>
        <v>29270</v>
      </c>
      <c r="CP36" s="118">
        <f t="shared" si="113"/>
        <v>182771</v>
      </c>
      <c r="CQ36" s="118">
        <f t="shared" si="113"/>
        <v>11502392</v>
      </c>
      <c r="CR36" s="118">
        <f t="shared" si="113"/>
        <v>4553862</v>
      </c>
      <c r="CS36" s="118">
        <f t="shared" si="113"/>
        <v>1550295</v>
      </c>
      <c r="CT36" s="118">
        <f t="shared" si="113"/>
        <v>2262059</v>
      </c>
      <c r="CU36" s="118">
        <f t="shared" si="113"/>
        <v>707202</v>
      </c>
      <c r="CV36" s="118">
        <f t="shared" si="113"/>
        <v>34306</v>
      </c>
      <c r="CW36" s="118">
        <f t="shared" si="113"/>
        <v>2737981</v>
      </c>
      <c r="CX36" s="118">
        <f t="shared" si="113"/>
        <v>370648</v>
      </c>
      <c r="CY36" s="118">
        <f aca="true" t="shared" si="114" ref="CY36:DJ36">SUM(AU36,+BW36)</f>
        <v>2223989</v>
      </c>
      <c r="CZ36" s="118">
        <f t="shared" si="114"/>
        <v>143344</v>
      </c>
      <c r="DA36" s="118">
        <f t="shared" si="114"/>
        <v>42560</v>
      </c>
      <c r="DB36" s="118">
        <f t="shared" si="114"/>
        <v>4111234</v>
      </c>
      <c r="DC36" s="118">
        <f t="shared" si="114"/>
        <v>2047355</v>
      </c>
      <c r="DD36" s="118">
        <f t="shared" si="114"/>
        <v>1611761</v>
      </c>
      <c r="DE36" s="118">
        <f t="shared" si="114"/>
        <v>346571</v>
      </c>
      <c r="DF36" s="118">
        <f t="shared" si="114"/>
        <v>105547</v>
      </c>
      <c r="DG36" s="118">
        <f t="shared" si="114"/>
        <v>4580017</v>
      </c>
      <c r="DH36" s="118">
        <f t="shared" si="114"/>
        <v>56755</v>
      </c>
      <c r="DI36" s="118">
        <f t="shared" si="114"/>
        <v>873772</v>
      </c>
      <c r="DJ36" s="118">
        <f t="shared" si="114"/>
        <v>13544203</v>
      </c>
    </row>
    <row r="37" spans="1:114" s="120" customFormat="1" ht="12" customHeight="1">
      <c r="A37" s="129" t="s">
        <v>345</v>
      </c>
      <c r="B37" s="130" t="s">
        <v>346</v>
      </c>
      <c r="C37" s="129" t="s">
        <v>336</v>
      </c>
      <c r="D37" s="118">
        <f t="shared" si="0"/>
        <v>7391878</v>
      </c>
      <c r="E37" s="118">
        <f t="shared" si="1"/>
        <v>1834533</v>
      </c>
      <c r="F37" s="118">
        <v>400</v>
      </c>
      <c r="G37" s="118">
        <v>20902</v>
      </c>
      <c r="H37" s="118">
        <v>0</v>
      </c>
      <c r="I37" s="118">
        <v>1595827</v>
      </c>
      <c r="J37" s="119" t="s">
        <v>333</v>
      </c>
      <c r="K37" s="118">
        <v>217404</v>
      </c>
      <c r="L37" s="118">
        <v>5557345</v>
      </c>
      <c r="M37" s="118">
        <f t="shared" si="2"/>
        <v>1080415</v>
      </c>
      <c r="N37" s="118">
        <f t="shared" si="3"/>
        <v>171426</v>
      </c>
      <c r="O37" s="118">
        <v>0</v>
      </c>
      <c r="P37" s="118">
        <v>0</v>
      </c>
      <c r="Q37" s="118">
        <v>0</v>
      </c>
      <c r="R37" s="118">
        <v>109472</v>
      </c>
      <c r="S37" s="119" t="s">
        <v>333</v>
      </c>
      <c r="T37" s="118">
        <v>61954</v>
      </c>
      <c r="U37" s="118">
        <v>908989</v>
      </c>
      <c r="V37" s="118">
        <f aca="true" t="shared" si="115" ref="V37:AA37">+SUM(D37,M37)</f>
        <v>8472293</v>
      </c>
      <c r="W37" s="118">
        <f t="shared" si="115"/>
        <v>2005959</v>
      </c>
      <c r="X37" s="118">
        <f t="shared" si="115"/>
        <v>400</v>
      </c>
      <c r="Y37" s="118">
        <f t="shared" si="115"/>
        <v>20902</v>
      </c>
      <c r="Z37" s="118">
        <f t="shared" si="115"/>
        <v>0</v>
      </c>
      <c r="AA37" s="118">
        <f t="shared" si="115"/>
        <v>1705299</v>
      </c>
      <c r="AB37" s="119" t="s">
        <v>7</v>
      </c>
      <c r="AC37" s="118">
        <f t="shared" si="5"/>
        <v>279358</v>
      </c>
      <c r="AD37" s="118">
        <f t="shared" si="6"/>
        <v>6466334</v>
      </c>
      <c r="AE37" s="118">
        <f t="shared" si="7"/>
        <v>0</v>
      </c>
      <c r="AF37" s="118">
        <f t="shared" si="8"/>
        <v>0</v>
      </c>
      <c r="AG37" s="118">
        <v>0</v>
      </c>
      <c r="AH37" s="118">
        <v>0</v>
      </c>
      <c r="AI37" s="118">
        <v>0</v>
      </c>
      <c r="AJ37" s="118">
        <v>0</v>
      </c>
      <c r="AK37" s="118">
        <v>0</v>
      </c>
      <c r="AL37" s="118">
        <v>161628</v>
      </c>
      <c r="AM37" s="118">
        <f t="shared" si="9"/>
        <v>5278697</v>
      </c>
      <c r="AN37" s="118">
        <f t="shared" si="10"/>
        <v>571439</v>
      </c>
      <c r="AO37" s="118">
        <v>392961</v>
      </c>
      <c r="AP37" s="118">
        <v>104736</v>
      </c>
      <c r="AQ37" s="118">
        <v>73742</v>
      </c>
      <c r="AR37" s="118">
        <v>0</v>
      </c>
      <c r="AS37" s="118">
        <f t="shared" si="11"/>
        <v>674278</v>
      </c>
      <c r="AT37" s="118">
        <v>230923</v>
      </c>
      <c r="AU37" s="118">
        <v>443328</v>
      </c>
      <c r="AV37" s="118">
        <v>27</v>
      </c>
      <c r="AW37" s="118">
        <v>5521</v>
      </c>
      <c r="AX37" s="118">
        <f t="shared" si="12"/>
        <v>4023227</v>
      </c>
      <c r="AY37" s="118">
        <v>2224044</v>
      </c>
      <c r="AZ37" s="118">
        <v>1753735</v>
      </c>
      <c r="BA37" s="118">
        <v>19533</v>
      </c>
      <c r="BB37" s="118">
        <v>25915</v>
      </c>
      <c r="BC37" s="118">
        <v>1746314</v>
      </c>
      <c r="BD37" s="118">
        <v>4232</v>
      </c>
      <c r="BE37" s="118">
        <v>205239</v>
      </c>
      <c r="BF37" s="118">
        <f t="shared" si="13"/>
        <v>5483936</v>
      </c>
      <c r="BG37" s="118">
        <f t="shared" si="14"/>
        <v>0</v>
      </c>
      <c r="BH37" s="118">
        <f t="shared" si="15"/>
        <v>0</v>
      </c>
      <c r="BI37" s="118">
        <v>0</v>
      </c>
      <c r="BJ37" s="118">
        <v>0</v>
      </c>
      <c r="BK37" s="118">
        <v>0</v>
      </c>
      <c r="BL37" s="118">
        <v>0</v>
      </c>
      <c r="BM37" s="118">
        <v>0</v>
      </c>
      <c r="BN37" s="118">
        <v>0</v>
      </c>
      <c r="BO37" s="118">
        <f t="shared" si="16"/>
        <v>206662</v>
      </c>
      <c r="BP37" s="118">
        <f t="shared" si="17"/>
        <v>42924</v>
      </c>
      <c r="BQ37" s="118">
        <v>37330</v>
      </c>
      <c r="BR37" s="118">
        <v>2228</v>
      </c>
      <c r="BS37" s="118">
        <v>3366</v>
      </c>
      <c r="BT37" s="118">
        <v>0</v>
      </c>
      <c r="BU37" s="118">
        <f t="shared" si="18"/>
        <v>28247</v>
      </c>
      <c r="BV37" s="118">
        <v>292</v>
      </c>
      <c r="BW37" s="118">
        <v>27955</v>
      </c>
      <c r="BX37" s="118">
        <v>0</v>
      </c>
      <c r="BY37" s="118">
        <v>0</v>
      </c>
      <c r="BZ37" s="118">
        <f t="shared" si="19"/>
        <v>135491</v>
      </c>
      <c r="CA37" s="118">
        <v>114480</v>
      </c>
      <c r="CB37" s="118">
        <v>20434</v>
      </c>
      <c r="CC37" s="118">
        <v>0</v>
      </c>
      <c r="CD37" s="118">
        <v>577</v>
      </c>
      <c r="CE37" s="118">
        <v>872205</v>
      </c>
      <c r="CF37" s="118">
        <v>0</v>
      </c>
      <c r="CG37" s="118">
        <v>1548</v>
      </c>
      <c r="CH37" s="118">
        <f t="shared" si="20"/>
        <v>208210</v>
      </c>
      <c r="CI37" s="118">
        <f aca="true" t="shared" si="116" ref="CI37:CW37">SUM(AE37,+BG37)</f>
        <v>0</v>
      </c>
      <c r="CJ37" s="118">
        <f t="shared" si="116"/>
        <v>0</v>
      </c>
      <c r="CK37" s="118">
        <f t="shared" si="116"/>
        <v>0</v>
      </c>
      <c r="CL37" s="118">
        <f t="shared" si="116"/>
        <v>0</v>
      </c>
      <c r="CM37" s="118">
        <f t="shared" si="116"/>
        <v>0</v>
      </c>
      <c r="CN37" s="118">
        <f t="shared" si="116"/>
        <v>0</v>
      </c>
      <c r="CO37" s="118">
        <f t="shared" si="116"/>
        <v>0</v>
      </c>
      <c r="CP37" s="118">
        <f t="shared" si="116"/>
        <v>161628</v>
      </c>
      <c r="CQ37" s="118">
        <f t="shared" si="116"/>
        <v>5485359</v>
      </c>
      <c r="CR37" s="118">
        <f t="shared" si="116"/>
        <v>614363</v>
      </c>
      <c r="CS37" s="118">
        <f t="shared" si="116"/>
        <v>430291</v>
      </c>
      <c r="CT37" s="118">
        <f t="shared" si="116"/>
        <v>106964</v>
      </c>
      <c r="CU37" s="118">
        <f t="shared" si="116"/>
        <v>77108</v>
      </c>
      <c r="CV37" s="118">
        <f t="shared" si="116"/>
        <v>0</v>
      </c>
      <c r="CW37" s="118">
        <f t="shared" si="116"/>
        <v>702525</v>
      </c>
      <c r="CX37" s="118">
        <f>SUM(AT37,+BV37)</f>
        <v>231215</v>
      </c>
      <c r="CY37" s="118">
        <f>SUM(AU37,+BW37)</f>
        <v>471283</v>
      </c>
      <c r="CZ37" s="118">
        <f>SUM(AV37,+BX37)</f>
        <v>27</v>
      </c>
      <c r="DA37" s="118">
        <f>SUM(AW37,+BY37)</f>
        <v>5521</v>
      </c>
      <c r="DB37" s="118">
        <f aca="true" t="shared" si="117" ref="DB37:DJ37">SUM(AX37,+BZ37)</f>
        <v>4158718</v>
      </c>
      <c r="DC37" s="118">
        <f t="shared" si="117"/>
        <v>2338524</v>
      </c>
      <c r="DD37" s="118">
        <f t="shared" si="117"/>
        <v>1774169</v>
      </c>
      <c r="DE37" s="118">
        <f t="shared" si="117"/>
        <v>19533</v>
      </c>
      <c r="DF37" s="118">
        <f t="shared" si="117"/>
        <v>26492</v>
      </c>
      <c r="DG37" s="118">
        <f t="shared" si="117"/>
        <v>2618519</v>
      </c>
      <c r="DH37" s="118">
        <f t="shared" si="117"/>
        <v>4232</v>
      </c>
      <c r="DI37" s="118">
        <f t="shared" si="117"/>
        <v>206787</v>
      </c>
      <c r="DJ37" s="118">
        <f t="shared" si="117"/>
        <v>5692146</v>
      </c>
    </row>
    <row r="38" spans="1:114" s="120" customFormat="1" ht="12" customHeight="1">
      <c r="A38" s="129" t="s">
        <v>347</v>
      </c>
      <c r="B38" s="130" t="s">
        <v>348</v>
      </c>
      <c r="C38" s="129" t="s">
        <v>336</v>
      </c>
      <c r="D38" s="118">
        <f t="shared" si="0"/>
        <v>18519397</v>
      </c>
      <c r="E38" s="118">
        <f t="shared" si="1"/>
        <v>10864320</v>
      </c>
      <c r="F38" s="118">
        <v>2464236</v>
      </c>
      <c r="G38" s="118">
        <v>11308</v>
      </c>
      <c r="H38" s="118">
        <v>5075600</v>
      </c>
      <c r="I38" s="118">
        <v>1522764</v>
      </c>
      <c r="J38" s="119" t="s">
        <v>333</v>
      </c>
      <c r="K38" s="118">
        <v>1790412</v>
      </c>
      <c r="L38" s="118">
        <v>7655077</v>
      </c>
      <c r="M38" s="118">
        <f t="shared" si="2"/>
        <v>2107904</v>
      </c>
      <c r="N38" s="118">
        <f t="shared" si="3"/>
        <v>819134</v>
      </c>
      <c r="O38" s="118">
        <v>180934</v>
      </c>
      <c r="P38" s="118">
        <v>0</v>
      </c>
      <c r="Q38" s="118">
        <v>388390</v>
      </c>
      <c r="R38" s="118">
        <v>193835</v>
      </c>
      <c r="S38" s="119" t="s">
        <v>333</v>
      </c>
      <c r="T38" s="118">
        <v>55975</v>
      </c>
      <c r="U38" s="118">
        <v>1288770</v>
      </c>
      <c r="V38" s="118">
        <f aca="true" t="shared" si="118" ref="V38:AA38">+SUM(D38,M38)</f>
        <v>20627301</v>
      </c>
      <c r="W38" s="118">
        <f t="shared" si="118"/>
        <v>11683454</v>
      </c>
      <c r="X38" s="118">
        <f t="shared" si="118"/>
        <v>2645170</v>
      </c>
      <c r="Y38" s="118">
        <f t="shared" si="118"/>
        <v>11308</v>
      </c>
      <c r="Z38" s="118">
        <f t="shared" si="118"/>
        <v>5463990</v>
      </c>
      <c r="AA38" s="118">
        <f t="shared" si="118"/>
        <v>1716599</v>
      </c>
      <c r="AB38" s="119" t="s">
        <v>7</v>
      </c>
      <c r="AC38" s="118">
        <f t="shared" si="5"/>
        <v>1846387</v>
      </c>
      <c r="AD38" s="118">
        <f t="shared" si="6"/>
        <v>8943847</v>
      </c>
      <c r="AE38" s="118">
        <f t="shared" si="7"/>
        <v>9620452</v>
      </c>
      <c r="AF38" s="118">
        <f t="shared" si="8"/>
        <v>9597517</v>
      </c>
      <c r="AG38" s="118">
        <v>0</v>
      </c>
      <c r="AH38" s="118">
        <v>8076848</v>
      </c>
      <c r="AI38" s="118">
        <v>1515471</v>
      </c>
      <c r="AJ38" s="118">
        <v>5198</v>
      </c>
      <c r="AK38" s="118">
        <v>22935</v>
      </c>
      <c r="AL38" s="118">
        <v>240545</v>
      </c>
      <c r="AM38" s="118">
        <f t="shared" si="9"/>
        <v>6528455</v>
      </c>
      <c r="AN38" s="118">
        <f t="shared" si="10"/>
        <v>1669750</v>
      </c>
      <c r="AO38" s="118">
        <v>1347152</v>
      </c>
      <c r="AP38" s="118">
        <v>161772</v>
      </c>
      <c r="AQ38" s="118">
        <v>130520</v>
      </c>
      <c r="AR38" s="118">
        <v>30306</v>
      </c>
      <c r="AS38" s="118">
        <f t="shared" si="11"/>
        <v>1163747</v>
      </c>
      <c r="AT38" s="118">
        <v>62683</v>
      </c>
      <c r="AU38" s="118">
        <v>962905</v>
      </c>
      <c r="AV38" s="118">
        <v>138159</v>
      </c>
      <c r="AW38" s="118">
        <v>48766</v>
      </c>
      <c r="AX38" s="118">
        <f t="shared" si="12"/>
        <v>3642601</v>
      </c>
      <c r="AY38" s="118">
        <v>1831647</v>
      </c>
      <c r="AZ38" s="118">
        <v>1563642</v>
      </c>
      <c r="BA38" s="118">
        <v>202494</v>
      </c>
      <c r="BB38" s="118">
        <v>44818</v>
      </c>
      <c r="BC38" s="118">
        <v>1729611</v>
      </c>
      <c r="BD38" s="118">
        <v>3591</v>
      </c>
      <c r="BE38" s="118">
        <v>400334</v>
      </c>
      <c r="BF38" s="118">
        <f t="shared" si="13"/>
        <v>16549241</v>
      </c>
      <c r="BG38" s="118">
        <f t="shared" si="14"/>
        <v>575977</v>
      </c>
      <c r="BH38" s="118">
        <f t="shared" si="15"/>
        <v>568094</v>
      </c>
      <c r="BI38" s="118">
        <v>0</v>
      </c>
      <c r="BJ38" s="118">
        <v>568094</v>
      </c>
      <c r="BK38" s="118">
        <v>0</v>
      </c>
      <c r="BL38" s="118">
        <v>0</v>
      </c>
      <c r="BM38" s="118">
        <v>7883</v>
      </c>
      <c r="BN38" s="118">
        <v>0</v>
      </c>
      <c r="BO38" s="118">
        <f t="shared" si="16"/>
        <v>1158706</v>
      </c>
      <c r="BP38" s="118">
        <f t="shared" si="17"/>
        <v>178390</v>
      </c>
      <c r="BQ38" s="118">
        <v>135861</v>
      </c>
      <c r="BR38" s="118">
        <v>0</v>
      </c>
      <c r="BS38" s="118">
        <v>42529</v>
      </c>
      <c r="BT38" s="118">
        <v>0</v>
      </c>
      <c r="BU38" s="118">
        <f t="shared" si="18"/>
        <v>471286</v>
      </c>
      <c r="BV38" s="118">
        <v>0</v>
      </c>
      <c r="BW38" s="118">
        <v>471286</v>
      </c>
      <c r="BX38" s="118">
        <v>0</v>
      </c>
      <c r="BY38" s="118">
        <v>0</v>
      </c>
      <c r="BZ38" s="118">
        <f t="shared" si="19"/>
        <v>507295</v>
      </c>
      <c r="CA38" s="118">
        <v>59707</v>
      </c>
      <c r="CB38" s="118">
        <v>436707</v>
      </c>
      <c r="CC38" s="118">
        <v>0</v>
      </c>
      <c r="CD38" s="118">
        <v>10881</v>
      </c>
      <c r="CE38" s="118">
        <v>347981</v>
      </c>
      <c r="CF38" s="118">
        <v>1735</v>
      </c>
      <c r="CG38" s="118">
        <v>25240</v>
      </c>
      <c r="CH38" s="118">
        <f t="shared" si="20"/>
        <v>1759923</v>
      </c>
      <c r="CI38" s="118">
        <f aca="true" t="shared" si="119" ref="CI38:CX38">SUM(AE38,+BG38)</f>
        <v>10196429</v>
      </c>
      <c r="CJ38" s="118">
        <f t="shared" si="119"/>
        <v>10165611</v>
      </c>
      <c r="CK38" s="118">
        <f t="shared" si="119"/>
        <v>0</v>
      </c>
      <c r="CL38" s="118">
        <f t="shared" si="119"/>
        <v>8644942</v>
      </c>
      <c r="CM38" s="118">
        <f t="shared" si="119"/>
        <v>1515471</v>
      </c>
      <c r="CN38" s="118">
        <f t="shared" si="119"/>
        <v>5198</v>
      </c>
      <c r="CO38" s="118">
        <f t="shared" si="119"/>
        <v>30818</v>
      </c>
      <c r="CP38" s="118">
        <f t="shared" si="119"/>
        <v>240545</v>
      </c>
      <c r="CQ38" s="118">
        <f t="shared" si="119"/>
        <v>7687161</v>
      </c>
      <c r="CR38" s="118">
        <f t="shared" si="119"/>
        <v>1848140</v>
      </c>
      <c r="CS38" s="118">
        <f t="shared" si="119"/>
        <v>1483013</v>
      </c>
      <c r="CT38" s="118">
        <f t="shared" si="119"/>
        <v>161772</v>
      </c>
      <c r="CU38" s="118">
        <f t="shared" si="119"/>
        <v>173049</v>
      </c>
      <c r="CV38" s="118">
        <f t="shared" si="119"/>
        <v>30306</v>
      </c>
      <c r="CW38" s="118">
        <f t="shared" si="119"/>
        <v>1635033</v>
      </c>
      <c r="CX38" s="118">
        <f t="shared" si="119"/>
        <v>62683</v>
      </c>
      <c r="CY38" s="118">
        <f aca="true" t="shared" si="120" ref="CY38:DJ38">SUM(AU38,+BW38)</f>
        <v>1434191</v>
      </c>
      <c r="CZ38" s="118">
        <f t="shared" si="120"/>
        <v>138159</v>
      </c>
      <c r="DA38" s="118">
        <f t="shared" si="120"/>
        <v>48766</v>
      </c>
      <c r="DB38" s="118">
        <f t="shared" si="120"/>
        <v>4149896</v>
      </c>
      <c r="DC38" s="118">
        <f t="shared" si="120"/>
        <v>1891354</v>
      </c>
      <c r="DD38" s="118">
        <f t="shared" si="120"/>
        <v>2000349</v>
      </c>
      <c r="DE38" s="118">
        <f t="shared" si="120"/>
        <v>202494</v>
      </c>
      <c r="DF38" s="118">
        <f t="shared" si="120"/>
        <v>55699</v>
      </c>
      <c r="DG38" s="118">
        <f t="shared" si="120"/>
        <v>2077592</v>
      </c>
      <c r="DH38" s="118">
        <f t="shared" si="120"/>
        <v>5326</v>
      </c>
      <c r="DI38" s="118">
        <f t="shared" si="120"/>
        <v>425574</v>
      </c>
      <c r="DJ38" s="118">
        <f t="shared" si="120"/>
        <v>18309164</v>
      </c>
    </row>
    <row r="39" spans="1:114" s="120" customFormat="1" ht="12" customHeight="1">
      <c r="A39" s="129" t="s">
        <v>349</v>
      </c>
      <c r="B39" s="130" t="s">
        <v>350</v>
      </c>
      <c r="C39" s="129" t="s">
        <v>336</v>
      </c>
      <c r="D39" s="118">
        <f t="shared" si="0"/>
        <v>24739629</v>
      </c>
      <c r="E39" s="118">
        <f t="shared" si="1"/>
        <v>4733823</v>
      </c>
      <c r="F39" s="118">
        <v>19992</v>
      </c>
      <c r="G39" s="118">
        <v>84380</v>
      </c>
      <c r="H39" s="118">
        <v>0</v>
      </c>
      <c r="I39" s="118">
        <v>3533416</v>
      </c>
      <c r="J39" s="119" t="s">
        <v>333</v>
      </c>
      <c r="K39" s="118">
        <v>1096035</v>
      </c>
      <c r="L39" s="118">
        <v>20005806</v>
      </c>
      <c r="M39" s="118">
        <f t="shared" si="2"/>
        <v>4448291</v>
      </c>
      <c r="N39" s="118">
        <f t="shared" si="3"/>
        <v>408025</v>
      </c>
      <c r="O39" s="118">
        <v>5330</v>
      </c>
      <c r="P39" s="118">
        <v>5302</v>
      </c>
      <c r="Q39" s="118">
        <v>0</v>
      </c>
      <c r="R39" s="118">
        <v>362459</v>
      </c>
      <c r="S39" s="119" t="s">
        <v>333</v>
      </c>
      <c r="T39" s="118">
        <v>34934</v>
      </c>
      <c r="U39" s="118">
        <v>4040266</v>
      </c>
      <c r="V39" s="118">
        <f aca="true" t="shared" si="121" ref="V39:AA39">+SUM(D39,M39)</f>
        <v>29187920</v>
      </c>
      <c r="W39" s="118">
        <f t="shared" si="121"/>
        <v>5141848</v>
      </c>
      <c r="X39" s="118">
        <f t="shared" si="121"/>
        <v>25322</v>
      </c>
      <c r="Y39" s="118">
        <f t="shared" si="121"/>
        <v>89682</v>
      </c>
      <c r="Z39" s="118">
        <f t="shared" si="121"/>
        <v>0</v>
      </c>
      <c r="AA39" s="118">
        <f t="shared" si="121"/>
        <v>3895875</v>
      </c>
      <c r="AB39" s="119" t="s">
        <v>7</v>
      </c>
      <c r="AC39" s="118">
        <f t="shared" si="5"/>
        <v>1130969</v>
      </c>
      <c r="AD39" s="118">
        <f t="shared" si="6"/>
        <v>24046072</v>
      </c>
      <c r="AE39" s="118">
        <f t="shared" si="7"/>
        <v>173701</v>
      </c>
      <c r="AF39" s="118">
        <f t="shared" si="8"/>
        <v>102658</v>
      </c>
      <c r="AG39" s="118">
        <v>0</v>
      </c>
      <c r="AH39" s="118">
        <v>100232</v>
      </c>
      <c r="AI39" s="118">
        <v>0</v>
      </c>
      <c r="AJ39" s="118">
        <v>2426</v>
      </c>
      <c r="AK39" s="118">
        <v>71043</v>
      </c>
      <c r="AL39" s="118">
        <v>94850</v>
      </c>
      <c r="AM39" s="118">
        <f t="shared" si="9"/>
        <v>19579879</v>
      </c>
      <c r="AN39" s="118">
        <f t="shared" si="10"/>
        <v>6200648</v>
      </c>
      <c r="AO39" s="118">
        <v>1097934</v>
      </c>
      <c r="AP39" s="118">
        <v>3228605</v>
      </c>
      <c r="AQ39" s="118">
        <v>1475625</v>
      </c>
      <c r="AR39" s="118">
        <v>398484</v>
      </c>
      <c r="AS39" s="118">
        <f t="shared" si="11"/>
        <v>3523814</v>
      </c>
      <c r="AT39" s="118">
        <v>531671</v>
      </c>
      <c r="AU39" s="118">
        <v>2668310</v>
      </c>
      <c r="AV39" s="118">
        <v>323833</v>
      </c>
      <c r="AW39" s="118">
        <v>68401</v>
      </c>
      <c r="AX39" s="118">
        <f t="shared" si="12"/>
        <v>9770411</v>
      </c>
      <c r="AY39" s="118">
        <v>4031093</v>
      </c>
      <c r="AZ39" s="118">
        <v>5167339</v>
      </c>
      <c r="BA39" s="118">
        <v>507033</v>
      </c>
      <c r="BB39" s="118">
        <v>64946</v>
      </c>
      <c r="BC39" s="118">
        <v>3380598</v>
      </c>
      <c r="BD39" s="118">
        <v>16605</v>
      </c>
      <c r="BE39" s="118">
        <v>1510601</v>
      </c>
      <c r="BF39" s="118">
        <f t="shared" si="13"/>
        <v>21264181</v>
      </c>
      <c r="BG39" s="118">
        <f t="shared" si="14"/>
        <v>11318</v>
      </c>
      <c r="BH39" s="118">
        <f t="shared" si="15"/>
        <v>2960</v>
      </c>
      <c r="BI39" s="118">
        <v>0</v>
      </c>
      <c r="BJ39" s="118">
        <v>0</v>
      </c>
      <c r="BK39" s="118">
        <v>2960</v>
      </c>
      <c r="BL39" s="118">
        <v>0</v>
      </c>
      <c r="BM39" s="118">
        <v>8358</v>
      </c>
      <c r="BN39" s="118">
        <v>855</v>
      </c>
      <c r="BO39" s="118">
        <f t="shared" si="16"/>
        <v>2522700</v>
      </c>
      <c r="BP39" s="118">
        <f t="shared" si="17"/>
        <v>891784</v>
      </c>
      <c r="BQ39" s="118">
        <v>510581</v>
      </c>
      <c r="BR39" s="118">
        <v>296505</v>
      </c>
      <c r="BS39" s="118">
        <v>84698</v>
      </c>
      <c r="BT39" s="118">
        <v>0</v>
      </c>
      <c r="BU39" s="118">
        <f t="shared" si="18"/>
        <v>668121</v>
      </c>
      <c r="BV39" s="118">
        <v>38143</v>
      </c>
      <c r="BW39" s="118">
        <v>624858</v>
      </c>
      <c r="BX39" s="118">
        <v>5120</v>
      </c>
      <c r="BY39" s="118">
        <v>7377</v>
      </c>
      <c r="BZ39" s="118">
        <f t="shared" si="19"/>
        <v>955418</v>
      </c>
      <c r="CA39" s="118">
        <v>285840</v>
      </c>
      <c r="CB39" s="118">
        <v>633995</v>
      </c>
      <c r="CC39" s="118">
        <v>23080</v>
      </c>
      <c r="CD39" s="118">
        <v>12503</v>
      </c>
      <c r="CE39" s="118">
        <v>1784320</v>
      </c>
      <c r="CF39" s="118">
        <v>0</v>
      </c>
      <c r="CG39" s="118">
        <v>129098</v>
      </c>
      <c r="CH39" s="118">
        <f t="shared" si="20"/>
        <v>2663116</v>
      </c>
      <c r="CI39" s="118">
        <f aca="true" t="shared" si="122" ref="CI39:CW39">SUM(AE39,+BG39)</f>
        <v>185019</v>
      </c>
      <c r="CJ39" s="118">
        <f t="shared" si="122"/>
        <v>105618</v>
      </c>
      <c r="CK39" s="118">
        <f t="shared" si="122"/>
        <v>0</v>
      </c>
      <c r="CL39" s="118">
        <f t="shared" si="122"/>
        <v>100232</v>
      </c>
      <c r="CM39" s="118">
        <f t="shared" si="122"/>
        <v>2960</v>
      </c>
      <c r="CN39" s="118">
        <f t="shared" si="122"/>
        <v>2426</v>
      </c>
      <c r="CO39" s="118">
        <f t="shared" si="122"/>
        <v>79401</v>
      </c>
      <c r="CP39" s="118">
        <f t="shared" si="122"/>
        <v>95705</v>
      </c>
      <c r="CQ39" s="118">
        <f t="shared" si="122"/>
        <v>22102579</v>
      </c>
      <c r="CR39" s="118">
        <f t="shared" si="122"/>
        <v>7092432</v>
      </c>
      <c r="CS39" s="118">
        <f t="shared" si="122"/>
        <v>1608515</v>
      </c>
      <c r="CT39" s="118">
        <f t="shared" si="122"/>
        <v>3525110</v>
      </c>
      <c r="CU39" s="118">
        <f t="shared" si="122"/>
        <v>1560323</v>
      </c>
      <c r="CV39" s="118">
        <f t="shared" si="122"/>
        <v>398484</v>
      </c>
      <c r="CW39" s="118">
        <f t="shared" si="122"/>
        <v>4191935</v>
      </c>
      <c r="CX39" s="118">
        <f aca="true" t="shared" si="123" ref="CX39:DJ39">SUM(AT39,+BV39)</f>
        <v>569814</v>
      </c>
      <c r="CY39" s="118">
        <f t="shared" si="123"/>
        <v>3293168</v>
      </c>
      <c r="CZ39" s="118">
        <f t="shared" si="123"/>
        <v>328953</v>
      </c>
      <c r="DA39" s="118">
        <f t="shared" si="123"/>
        <v>75778</v>
      </c>
      <c r="DB39" s="118">
        <f t="shared" si="123"/>
        <v>10725829</v>
      </c>
      <c r="DC39" s="118">
        <f t="shared" si="123"/>
        <v>4316933</v>
      </c>
      <c r="DD39" s="118">
        <f t="shared" si="123"/>
        <v>5801334</v>
      </c>
      <c r="DE39" s="118">
        <f t="shared" si="123"/>
        <v>530113</v>
      </c>
      <c r="DF39" s="118">
        <f t="shared" si="123"/>
        <v>77449</v>
      </c>
      <c r="DG39" s="118">
        <f t="shared" si="123"/>
        <v>5164918</v>
      </c>
      <c r="DH39" s="118">
        <f t="shared" si="123"/>
        <v>16605</v>
      </c>
      <c r="DI39" s="118">
        <f t="shared" si="123"/>
        <v>1639699</v>
      </c>
      <c r="DJ39" s="118">
        <f t="shared" si="123"/>
        <v>23927297</v>
      </c>
    </row>
    <row r="40" spans="1:114" s="120" customFormat="1" ht="12" customHeight="1">
      <c r="A40" s="129" t="s">
        <v>351</v>
      </c>
      <c r="B40" s="130" t="s">
        <v>352</v>
      </c>
      <c r="C40" s="129" t="s">
        <v>336</v>
      </c>
      <c r="D40" s="118">
        <f t="shared" si="0"/>
        <v>37502635</v>
      </c>
      <c r="E40" s="118">
        <f t="shared" si="1"/>
        <v>9365233</v>
      </c>
      <c r="F40" s="118">
        <v>2151790</v>
      </c>
      <c r="G40" s="118">
        <v>60667</v>
      </c>
      <c r="H40" s="118">
        <v>714600</v>
      </c>
      <c r="I40" s="118">
        <v>4621272</v>
      </c>
      <c r="J40" s="119" t="s">
        <v>8</v>
      </c>
      <c r="K40" s="118">
        <v>1816904</v>
      </c>
      <c r="L40" s="118">
        <v>28137402</v>
      </c>
      <c r="M40" s="118">
        <f t="shared" si="2"/>
        <v>8619125</v>
      </c>
      <c r="N40" s="118">
        <f t="shared" si="3"/>
        <v>3676237</v>
      </c>
      <c r="O40" s="118">
        <v>1052174</v>
      </c>
      <c r="P40" s="118">
        <v>377089</v>
      </c>
      <c r="Q40" s="118">
        <v>1688500</v>
      </c>
      <c r="R40" s="118">
        <v>532966</v>
      </c>
      <c r="S40" s="119" t="s">
        <v>333</v>
      </c>
      <c r="T40" s="118">
        <v>25508</v>
      </c>
      <c r="U40" s="118">
        <v>4942888</v>
      </c>
      <c r="V40" s="118">
        <f aca="true" t="shared" si="124" ref="V40:AA40">+SUM(D40,M40)</f>
        <v>46121760</v>
      </c>
      <c r="W40" s="118">
        <f t="shared" si="124"/>
        <v>13041470</v>
      </c>
      <c r="X40" s="118">
        <f t="shared" si="124"/>
        <v>3203964</v>
      </c>
      <c r="Y40" s="118">
        <f t="shared" si="124"/>
        <v>437756</v>
      </c>
      <c r="Z40" s="118">
        <f t="shared" si="124"/>
        <v>2403100</v>
      </c>
      <c r="AA40" s="118">
        <f t="shared" si="124"/>
        <v>5154238</v>
      </c>
      <c r="AB40" s="119" t="s">
        <v>7</v>
      </c>
      <c r="AC40" s="118">
        <f t="shared" si="5"/>
        <v>1842412</v>
      </c>
      <c r="AD40" s="118">
        <f t="shared" si="6"/>
        <v>33080290</v>
      </c>
      <c r="AE40" s="118">
        <f t="shared" si="7"/>
        <v>4124034</v>
      </c>
      <c r="AF40" s="118">
        <f t="shared" si="8"/>
        <v>4075865</v>
      </c>
      <c r="AG40" s="118">
        <v>1550</v>
      </c>
      <c r="AH40" s="118">
        <v>1927991</v>
      </c>
      <c r="AI40" s="118">
        <v>2127882</v>
      </c>
      <c r="AJ40" s="118">
        <v>18442</v>
      </c>
      <c r="AK40" s="118">
        <v>48169</v>
      </c>
      <c r="AL40" s="118">
        <v>0</v>
      </c>
      <c r="AM40" s="118">
        <f t="shared" si="9"/>
        <v>29715642</v>
      </c>
      <c r="AN40" s="118">
        <f t="shared" si="10"/>
        <v>8281079</v>
      </c>
      <c r="AO40" s="118">
        <v>1863983</v>
      </c>
      <c r="AP40" s="118">
        <v>5304915</v>
      </c>
      <c r="AQ40" s="118">
        <v>910212</v>
      </c>
      <c r="AR40" s="118">
        <v>201969</v>
      </c>
      <c r="AS40" s="118">
        <f t="shared" si="11"/>
        <v>6067102</v>
      </c>
      <c r="AT40" s="118">
        <v>463501</v>
      </c>
      <c r="AU40" s="118">
        <v>5119732</v>
      </c>
      <c r="AV40" s="118">
        <v>483869</v>
      </c>
      <c r="AW40" s="118">
        <v>65398</v>
      </c>
      <c r="AX40" s="118">
        <f t="shared" si="12"/>
        <v>15291325</v>
      </c>
      <c r="AY40" s="118">
        <v>5509901</v>
      </c>
      <c r="AZ40" s="118">
        <v>8987015</v>
      </c>
      <c r="BA40" s="118">
        <v>472182</v>
      </c>
      <c r="BB40" s="118">
        <v>322227</v>
      </c>
      <c r="BC40" s="118">
        <v>2754523</v>
      </c>
      <c r="BD40" s="118">
        <v>10738</v>
      </c>
      <c r="BE40" s="118">
        <v>908436</v>
      </c>
      <c r="BF40" s="118">
        <f t="shared" si="13"/>
        <v>34748112</v>
      </c>
      <c r="BG40" s="118">
        <f t="shared" si="14"/>
        <v>3248998</v>
      </c>
      <c r="BH40" s="118">
        <f t="shared" si="15"/>
        <v>3140113</v>
      </c>
      <c r="BI40" s="118">
        <v>0</v>
      </c>
      <c r="BJ40" s="118">
        <v>3127513</v>
      </c>
      <c r="BK40" s="118">
        <v>12600</v>
      </c>
      <c r="BL40" s="118">
        <v>0</v>
      </c>
      <c r="BM40" s="118">
        <v>108885</v>
      </c>
      <c r="BN40" s="118">
        <v>0</v>
      </c>
      <c r="BO40" s="118">
        <f t="shared" si="16"/>
        <v>4282979</v>
      </c>
      <c r="BP40" s="118">
        <f t="shared" si="17"/>
        <v>942430</v>
      </c>
      <c r="BQ40" s="118">
        <v>484892</v>
      </c>
      <c r="BR40" s="118">
        <v>193548</v>
      </c>
      <c r="BS40" s="118">
        <v>259684</v>
      </c>
      <c r="BT40" s="118">
        <v>4306</v>
      </c>
      <c r="BU40" s="118">
        <f t="shared" si="18"/>
        <v>1457830</v>
      </c>
      <c r="BV40" s="118">
        <v>106783</v>
      </c>
      <c r="BW40" s="118">
        <v>1320177</v>
      </c>
      <c r="BX40" s="118">
        <v>30870</v>
      </c>
      <c r="BY40" s="118">
        <v>12111</v>
      </c>
      <c r="BZ40" s="118">
        <f t="shared" si="19"/>
        <v>1865273</v>
      </c>
      <c r="CA40" s="118">
        <v>201708</v>
      </c>
      <c r="CB40" s="118">
        <v>1629933</v>
      </c>
      <c r="CC40" s="118">
        <v>11196</v>
      </c>
      <c r="CD40" s="118">
        <v>22436</v>
      </c>
      <c r="CE40" s="118">
        <v>806986</v>
      </c>
      <c r="CF40" s="118">
        <v>5335</v>
      </c>
      <c r="CG40" s="118">
        <v>280162</v>
      </c>
      <c r="CH40" s="118">
        <f t="shared" si="20"/>
        <v>7812139</v>
      </c>
      <c r="CI40" s="118">
        <f aca="true" t="shared" si="125" ref="CI40:CW40">SUM(AE40,+BG40)</f>
        <v>7373032</v>
      </c>
      <c r="CJ40" s="118">
        <f t="shared" si="125"/>
        <v>7215978</v>
      </c>
      <c r="CK40" s="118">
        <f t="shared" si="125"/>
        <v>1550</v>
      </c>
      <c r="CL40" s="118">
        <f t="shared" si="125"/>
        <v>5055504</v>
      </c>
      <c r="CM40" s="118">
        <f t="shared" si="125"/>
        <v>2140482</v>
      </c>
      <c r="CN40" s="118">
        <f t="shared" si="125"/>
        <v>18442</v>
      </c>
      <c r="CO40" s="118">
        <f t="shared" si="125"/>
        <v>157054</v>
      </c>
      <c r="CP40" s="118">
        <f t="shared" si="125"/>
        <v>0</v>
      </c>
      <c r="CQ40" s="118">
        <f t="shared" si="125"/>
        <v>33998621</v>
      </c>
      <c r="CR40" s="118">
        <f t="shared" si="125"/>
        <v>9223509</v>
      </c>
      <c r="CS40" s="118">
        <f t="shared" si="125"/>
        <v>2348875</v>
      </c>
      <c r="CT40" s="118">
        <f t="shared" si="125"/>
        <v>5498463</v>
      </c>
      <c r="CU40" s="118">
        <f t="shared" si="125"/>
        <v>1169896</v>
      </c>
      <c r="CV40" s="118">
        <f t="shared" si="125"/>
        <v>206275</v>
      </c>
      <c r="CW40" s="118">
        <f t="shared" si="125"/>
        <v>7524932</v>
      </c>
      <c r="CX40" s="118">
        <f aca="true" t="shared" si="126" ref="CX40:DA41">SUM(AT40,+BV40)</f>
        <v>570284</v>
      </c>
      <c r="CY40" s="118">
        <f t="shared" si="126"/>
        <v>6439909</v>
      </c>
      <c r="CZ40" s="118">
        <f t="shared" si="126"/>
        <v>514739</v>
      </c>
      <c r="DA40" s="118">
        <f t="shared" si="126"/>
        <v>77509</v>
      </c>
      <c r="DB40" s="118">
        <f aca="true" t="shared" si="127" ref="DB40:DJ40">SUM(AX40,+BZ40)</f>
        <v>17156598</v>
      </c>
      <c r="DC40" s="118">
        <f t="shared" si="127"/>
        <v>5711609</v>
      </c>
      <c r="DD40" s="118">
        <f t="shared" si="127"/>
        <v>10616948</v>
      </c>
      <c r="DE40" s="118">
        <f t="shared" si="127"/>
        <v>483378</v>
      </c>
      <c r="DF40" s="118">
        <f t="shared" si="127"/>
        <v>344663</v>
      </c>
      <c r="DG40" s="118">
        <f t="shared" si="127"/>
        <v>3561509</v>
      </c>
      <c r="DH40" s="118">
        <f t="shared" si="127"/>
        <v>16073</v>
      </c>
      <c r="DI40" s="118">
        <f t="shared" si="127"/>
        <v>1188598</v>
      </c>
      <c r="DJ40" s="118">
        <f t="shared" si="127"/>
        <v>42560251</v>
      </c>
    </row>
    <row r="41" spans="1:114" s="120" customFormat="1" ht="12" customHeight="1">
      <c r="A41" s="129" t="s">
        <v>353</v>
      </c>
      <c r="B41" s="130" t="s">
        <v>354</v>
      </c>
      <c r="C41" s="129" t="s">
        <v>336</v>
      </c>
      <c r="D41" s="118">
        <f t="shared" si="0"/>
        <v>22287733</v>
      </c>
      <c r="E41" s="118">
        <f t="shared" si="1"/>
        <v>7259253</v>
      </c>
      <c r="F41" s="118">
        <v>1847953</v>
      </c>
      <c r="G41" s="118">
        <v>119306</v>
      </c>
      <c r="H41" s="118">
        <v>1947100</v>
      </c>
      <c r="I41" s="118">
        <v>2315637</v>
      </c>
      <c r="J41" s="119" t="s">
        <v>333</v>
      </c>
      <c r="K41" s="118">
        <v>1029257</v>
      </c>
      <c r="L41" s="118">
        <v>15028480</v>
      </c>
      <c r="M41" s="118">
        <f t="shared" si="2"/>
        <v>4022487</v>
      </c>
      <c r="N41" s="118">
        <f t="shared" si="3"/>
        <v>665341</v>
      </c>
      <c r="O41" s="118">
        <v>128035</v>
      </c>
      <c r="P41" s="118">
        <v>34060</v>
      </c>
      <c r="Q41" s="118">
        <v>3400</v>
      </c>
      <c r="R41" s="118">
        <v>471236</v>
      </c>
      <c r="S41" s="119" t="s">
        <v>333</v>
      </c>
      <c r="T41" s="118">
        <v>28610</v>
      </c>
      <c r="U41" s="118">
        <v>3357146</v>
      </c>
      <c r="V41" s="118">
        <f aca="true" t="shared" si="128" ref="V41:AA41">+SUM(D41,M41)</f>
        <v>26310220</v>
      </c>
      <c r="W41" s="118">
        <f t="shared" si="128"/>
        <v>7924594</v>
      </c>
      <c r="X41" s="118">
        <f t="shared" si="128"/>
        <v>1975988</v>
      </c>
      <c r="Y41" s="118">
        <f t="shared" si="128"/>
        <v>153366</v>
      </c>
      <c r="Z41" s="118">
        <f t="shared" si="128"/>
        <v>1950500</v>
      </c>
      <c r="AA41" s="118">
        <f t="shared" si="128"/>
        <v>2786873</v>
      </c>
      <c r="AB41" s="119" t="s">
        <v>7</v>
      </c>
      <c r="AC41" s="118">
        <f t="shared" si="5"/>
        <v>1057867</v>
      </c>
      <c r="AD41" s="118">
        <f t="shared" si="6"/>
        <v>18385626</v>
      </c>
      <c r="AE41" s="118">
        <f t="shared" si="7"/>
        <v>4355276</v>
      </c>
      <c r="AF41" s="118">
        <f t="shared" si="8"/>
        <v>4322635</v>
      </c>
      <c r="AG41" s="118">
        <v>0</v>
      </c>
      <c r="AH41" s="118">
        <v>4125255</v>
      </c>
      <c r="AI41" s="118">
        <v>95308</v>
      </c>
      <c r="AJ41" s="118">
        <v>102072</v>
      </c>
      <c r="AK41" s="118">
        <v>32641</v>
      </c>
      <c r="AL41" s="118">
        <v>241061</v>
      </c>
      <c r="AM41" s="118">
        <f t="shared" si="9"/>
        <v>14610875</v>
      </c>
      <c r="AN41" s="118">
        <f t="shared" si="10"/>
        <v>5896151</v>
      </c>
      <c r="AO41" s="118">
        <v>1345202</v>
      </c>
      <c r="AP41" s="118">
        <v>3209849</v>
      </c>
      <c r="AQ41" s="118">
        <v>1137546</v>
      </c>
      <c r="AR41" s="118">
        <v>203554</v>
      </c>
      <c r="AS41" s="118">
        <f t="shared" si="11"/>
        <v>3131868</v>
      </c>
      <c r="AT41" s="118">
        <v>549292</v>
      </c>
      <c r="AU41" s="118">
        <v>2410031</v>
      </c>
      <c r="AV41" s="118">
        <v>172545</v>
      </c>
      <c r="AW41" s="118">
        <v>80593</v>
      </c>
      <c r="AX41" s="118">
        <f t="shared" si="12"/>
        <v>5496624</v>
      </c>
      <c r="AY41" s="118">
        <v>2517471</v>
      </c>
      <c r="AZ41" s="118">
        <v>2365806</v>
      </c>
      <c r="BA41" s="118">
        <v>244804</v>
      </c>
      <c r="BB41" s="118">
        <v>368543</v>
      </c>
      <c r="BC41" s="118">
        <v>2454684</v>
      </c>
      <c r="BD41" s="118">
        <v>5639</v>
      </c>
      <c r="BE41" s="118">
        <v>625837</v>
      </c>
      <c r="BF41" s="118">
        <f t="shared" si="13"/>
        <v>19591988</v>
      </c>
      <c r="BG41" s="118">
        <f t="shared" si="14"/>
        <v>229182</v>
      </c>
      <c r="BH41" s="118">
        <f t="shared" si="15"/>
        <v>226184</v>
      </c>
      <c r="BI41" s="118">
        <v>0</v>
      </c>
      <c r="BJ41" s="118">
        <v>209493</v>
      </c>
      <c r="BK41" s="118">
        <v>0</v>
      </c>
      <c r="BL41" s="118">
        <v>16691</v>
      </c>
      <c r="BM41" s="118">
        <v>2998</v>
      </c>
      <c r="BN41" s="118">
        <v>0</v>
      </c>
      <c r="BO41" s="118">
        <f t="shared" si="16"/>
        <v>2743454</v>
      </c>
      <c r="BP41" s="118">
        <f t="shared" si="17"/>
        <v>598022</v>
      </c>
      <c r="BQ41" s="118">
        <v>265998</v>
      </c>
      <c r="BR41" s="118">
        <v>60573</v>
      </c>
      <c r="BS41" s="118">
        <v>271451</v>
      </c>
      <c r="BT41" s="118">
        <v>0</v>
      </c>
      <c r="BU41" s="118">
        <f t="shared" si="18"/>
        <v>916425</v>
      </c>
      <c r="BV41" s="118">
        <v>25468</v>
      </c>
      <c r="BW41" s="118">
        <v>748110</v>
      </c>
      <c r="BX41" s="118">
        <v>142847</v>
      </c>
      <c r="BY41" s="118">
        <v>5690</v>
      </c>
      <c r="BZ41" s="118">
        <f t="shared" si="19"/>
        <v>1223180</v>
      </c>
      <c r="CA41" s="118">
        <v>575467</v>
      </c>
      <c r="CB41" s="118">
        <v>537173</v>
      </c>
      <c r="CC41" s="118">
        <v>73567</v>
      </c>
      <c r="CD41" s="118">
        <v>36973</v>
      </c>
      <c r="CE41" s="118">
        <v>758014</v>
      </c>
      <c r="CF41" s="118">
        <v>137</v>
      </c>
      <c r="CG41" s="118">
        <v>291837</v>
      </c>
      <c r="CH41" s="118">
        <f t="shared" si="20"/>
        <v>3264473</v>
      </c>
      <c r="CI41" s="118">
        <f aca="true" t="shared" si="129" ref="CI41:CW41">SUM(AE41,+BG41)</f>
        <v>4584458</v>
      </c>
      <c r="CJ41" s="118">
        <f t="shared" si="129"/>
        <v>4548819</v>
      </c>
      <c r="CK41" s="118">
        <f t="shared" si="129"/>
        <v>0</v>
      </c>
      <c r="CL41" s="118">
        <f t="shared" si="129"/>
        <v>4334748</v>
      </c>
      <c r="CM41" s="118">
        <f t="shared" si="129"/>
        <v>95308</v>
      </c>
      <c r="CN41" s="118">
        <f t="shared" si="129"/>
        <v>118763</v>
      </c>
      <c r="CO41" s="118">
        <f t="shared" si="129"/>
        <v>35639</v>
      </c>
      <c r="CP41" s="118">
        <f t="shared" si="129"/>
        <v>241061</v>
      </c>
      <c r="CQ41" s="118">
        <f t="shared" si="129"/>
        <v>17354329</v>
      </c>
      <c r="CR41" s="118">
        <f t="shared" si="129"/>
        <v>6494173</v>
      </c>
      <c r="CS41" s="118">
        <f t="shared" si="129"/>
        <v>1611200</v>
      </c>
      <c r="CT41" s="118">
        <f t="shared" si="129"/>
        <v>3270422</v>
      </c>
      <c r="CU41" s="118">
        <f t="shared" si="129"/>
        <v>1408997</v>
      </c>
      <c r="CV41" s="118">
        <f t="shared" si="129"/>
        <v>203554</v>
      </c>
      <c r="CW41" s="118">
        <f t="shared" si="129"/>
        <v>4048293</v>
      </c>
      <c r="CX41" s="118">
        <f t="shared" si="126"/>
        <v>574760</v>
      </c>
      <c r="CY41" s="118">
        <f t="shared" si="126"/>
        <v>3158141</v>
      </c>
      <c r="CZ41" s="118">
        <f t="shared" si="126"/>
        <v>315392</v>
      </c>
      <c r="DA41" s="118">
        <f t="shared" si="126"/>
        <v>86283</v>
      </c>
      <c r="DB41" s="118">
        <f aca="true" t="shared" si="130" ref="DB41:DJ41">SUM(AX41,+BZ41)</f>
        <v>6719804</v>
      </c>
      <c r="DC41" s="118">
        <f t="shared" si="130"/>
        <v>3092938</v>
      </c>
      <c r="DD41" s="118">
        <f t="shared" si="130"/>
        <v>2902979</v>
      </c>
      <c r="DE41" s="118">
        <f t="shared" si="130"/>
        <v>318371</v>
      </c>
      <c r="DF41" s="118">
        <f t="shared" si="130"/>
        <v>405516</v>
      </c>
      <c r="DG41" s="118">
        <f t="shared" si="130"/>
        <v>3212698</v>
      </c>
      <c r="DH41" s="118">
        <f t="shared" si="130"/>
        <v>5776</v>
      </c>
      <c r="DI41" s="118">
        <f t="shared" si="130"/>
        <v>917674</v>
      </c>
      <c r="DJ41" s="118">
        <f t="shared" si="130"/>
        <v>22856461</v>
      </c>
    </row>
    <row r="42" spans="1:114" s="120" customFormat="1" ht="12" customHeight="1">
      <c r="A42" s="129" t="s">
        <v>355</v>
      </c>
      <c r="B42" s="130" t="s">
        <v>356</v>
      </c>
      <c r="C42" s="129" t="s">
        <v>336</v>
      </c>
      <c r="D42" s="118">
        <f t="shared" si="0"/>
        <v>12434009</v>
      </c>
      <c r="E42" s="118">
        <f t="shared" si="1"/>
        <v>1082908</v>
      </c>
      <c r="F42" s="118">
        <v>3700</v>
      </c>
      <c r="G42" s="118">
        <v>16879</v>
      </c>
      <c r="H42" s="118">
        <v>66000</v>
      </c>
      <c r="I42" s="118">
        <v>624607</v>
      </c>
      <c r="J42" s="119" t="s">
        <v>333</v>
      </c>
      <c r="K42" s="118">
        <v>371722</v>
      </c>
      <c r="L42" s="118">
        <v>11351101</v>
      </c>
      <c r="M42" s="118">
        <f t="shared" si="2"/>
        <v>2268188</v>
      </c>
      <c r="N42" s="118">
        <f t="shared" si="3"/>
        <v>244250</v>
      </c>
      <c r="O42" s="118">
        <v>8626</v>
      </c>
      <c r="P42" s="118">
        <v>1132</v>
      </c>
      <c r="Q42" s="118">
        <v>28800</v>
      </c>
      <c r="R42" s="118">
        <v>199537</v>
      </c>
      <c r="S42" s="119" t="s">
        <v>333</v>
      </c>
      <c r="T42" s="118">
        <v>6155</v>
      </c>
      <c r="U42" s="118">
        <v>2023938</v>
      </c>
      <c r="V42" s="118">
        <f aca="true" t="shared" si="131" ref="V42:AA42">+SUM(D42,M42)</f>
        <v>14702197</v>
      </c>
      <c r="W42" s="118">
        <f t="shared" si="131"/>
        <v>1327158</v>
      </c>
      <c r="X42" s="118">
        <f t="shared" si="131"/>
        <v>12326</v>
      </c>
      <c r="Y42" s="118">
        <f t="shared" si="131"/>
        <v>18011</v>
      </c>
      <c r="Z42" s="118">
        <f t="shared" si="131"/>
        <v>94800</v>
      </c>
      <c r="AA42" s="118">
        <f t="shared" si="131"/>
        <v>824144</v>
      </c>
      <c r="AB42" s="119" t="s">
        <v>7</v>
      </c>
      <c r="AC42" s="118">
        <f t="shared" si="5"/>
        <v>377877</v>
      </c>
      <c r="AD42" s="118">
        <f t="shared" si="6"/>
        <v>13375039</v>
      </c>
      <c r="AE42" s="118">
        <f t="shared" si="7"/>
        <v>207085</v>
      </c>
      <c r="AF42" s="118">
        <f t="shared" si="8"/>
        <v>207085</v>
      </c>
      <c r="AG42" s="118">
        <v>7992</v>
      </c>
      <c r="AH42" s="118">
        <v>192643</v>
      </c>
      <c r="AI42" s="118">
        <v>4992</v>
      </c>
      <c r="AJ42" s="118">
        <v>1458</v>
      </c>
      <c r="AK42" s="118">
        <v>0</v>
      </c>
      <c r="AL42" s="118">
        <v>49963</v>
      </c>
      <c r="AM42" s="118">
        <f t="shared" si="9"/>
        <v>9463144</v>
      </c>
      <c r="AN42" s="118">
        <f t="shared" si="10"/>
        <v>4607506</v>
      </c>
      <c r="AO42" s="118">
        <v>1978000</v>
      </c>
      <c r="AP42" s="118">
        <v>1893997</v>
      </c>
      <c r="AQ42" s="118">
        <v>708202</v>
      </c>
      <c r="AR42" s="118">
        <v>27307</v>
      </c>
      <c r="AS42" s="118">
        <f t="shared" si="11"/>
        <v>1973696</v>
      </c>
      <c r="AT42" s="118">
        <v>472487</v>
      </c>
      <c r="AU42" s="118">
        <v>1390305</v>
      </c>
      <c r="AV42" s="118">
        <v>110904</v>
      </c>
      <c r="AW42" s="118">
        <v>138658</v>
      </c>
      <c r="AX42" s="118">
        <f t="shared" si="12"/>
        <v>2731500</v>
      </c>
      <c r="AY42" s="118">
        <v>419720</v>
      </c>
      <c r="AZ42" s="118">
        <v>1435136</v>
      </c>
      <c r="BA42" s="118">
        <v>798398</v>
      </c>
      <c r="BB42" s="118">
        <v>78246</v>
      </c>
      <c r="BC42" s="118">
        <v>2440145</v>
      </c>
      <c r="BD42" s="118">
        <v>11784</v>
      </c>
      <c r="BE42" s="118">
        <v>273672</v>
      </c>
      <c r="BF42" s="118">
        <f t="shared" si="13"/>
        <v>9943901</v>
      </c>
      <c r="BG42" s="118">
        <f t="shared" si="14"/>
        <v>45100</v>
      </c>
      <c r="BH42" s="118">
        <f t="shared" si="15"/>
        <v>30999</v>
      </c>
      <c r="BI42" s="118">
        <v>0</v>
      </c>
      <c r="BJ42" s="118">
        <v>30999</v>
      </c>
      <c r="BK42" s="118">
        <v>0</v>
      </c>
      <c r="BL42" s="118">
        <v>0</v>
      </c>
      <c r="BM42" s="118">
        <v>14101</v>
      </c>
      <c r="BN42" s="118">
        <v>0</v>
      </c>
      <c r="BO42" s="118">
        <f t="shared" si="16"/>
        <v>1416547</v>
      </c>
      <c r="BP42" s="118">
        <f t="shared" si="17"/>
        <v>467938</v>
      </c>
      <c r="BQ42" s="118">
        <v>240727</v>
      </c>
      <c r="BR42" s="118">
        <v>0</v>
      </c>
      <c r="BS42" s="118">
        <v>119307</v>
      </c>
      <c r="BT42" s="118">
        <v>107904</v>
      </c>
      <c r="BU42" s="118">
        <f t="shared" si="18"/>
        <v>642822</v>
      </c>
      <c r="BV42" s="118">
        <v>28845</v>
      </c>
      <c r="BW42" s="118">
        <v>569586</v>
      </c>
      <c r="BX42" s="118">
        <v>44391</v>
      </c>
      <c r="BY42" s="118">
        <v>0</v>
      </c>
      <c r="BZ42" s="118">
        <f t="shared" si="19"/>
        <v>305157</v>
      </c>
      <c r="CA42" s="118">
        <v>59929</v>
      </c>
      <c r="CB42" s="118">
        <v>208088</v>
      </c>
      <c r="CC42" s="118">
        <v>3080</v>
      </c>
      <c r="CD42" s="118">
        <v>34060</v>
      </c>
      <c r="CE42" s="118">
        <v>711376</v>
      </c>
      <c r="CF42" s="118">
        <v>630</v>
      </c>
      <c r="CG42" s="118">
        <v>95165</v>
      </c>
      <c r="CH42" s="118">
        <f t="shared" si="20"/>
        <v>1556812</v>
      </c>
      <c r="CI42" s="118">
        <f aca="true" t="shared" si="132" ref="CI42:CX42">SUM(AE42,+BG42)</f>
        <v>252185</v>
      </c>
      <c r="CJ42" s="118">
        <f t="shared" si="132"/>
        <v>238084</v>
      </c>
      <c r="CK42" s="118">
        <f t="shared" si="132"/>
        <v>7992</v>
      </c>
      <c r="CL42" s="118">
        <f t="shared" si="132"/>
        <v>223642</v>
      </c>
      <c r="CM42" s="118">
        <f t="shared" si="132"/>
        <v>4992</v>
      </c>
      <c r="CN42" s="118">
        <f t="shared" si="132"/>
        <v>1458</v>
      </c>
      <c r="CO42" s="118">
        <f t="shared" si="132"/>
        <v>14101</v>
      </c>
      <c r="CP42" s="118">
        <f t="shared" si="132"/>
        <v>49963</v>
      </c>
      <c r="CQ42" s="118">
        <f t="shared" si="132"/>
        <v>10879691</v>
      </c>
      <c r="CR42" s="118">
        <f t="shared" si="132"/>
        <v>5075444</v>
      </c>
      <c r="CS42" s="118">
        <f t="shared" si="132"/>
        <v>2218727</v>
      </c>
      <c r="CT42" s="118">
        <f t="shared" si="132"/>
        <v>1893997</v>
      </c>
      <c r="CU42" s="118">
        <f t="shared" si="132"/>
        <v>827509</v>
      </c>
      <c r="CV42" s="118">
        <f t="shared" si="132"/>
        <v>135211</v>
      </c>
      <c r="CW42" s="118">
        <f t="shared" si="132"/>
        <v>2616518</v>
      </c>
      <c r="CX42" s="118">
        <f t="shared" si="132"/>
        <v>501332</v>
      </c>
      <c r="CY42" s="118">
        <f aca="true" t="shared" si="133" ref="CY42:DJ42">SUM(AU42,+BW42)</f>
        <v>1959891</v>
      </c>
      <c r="CZ42" s="118">
        <f t="shared" si="133"/>
        <v>155295</v>
      </c>
      <c r="DA42" s="118">
        <f t="shared" si="133"/>
        <v>138658</v>
      </c>
      <c r="DB42" s="118">
        <f t="shared" si="133"/>
        <v>3036657</v>
      </c>
      <c r="DC42" s="118">
        <f t="shared" si="133"/>
        <v>479649</v>
      </c>
      <c r="DD42" s="118">
        <f t="shared" si="133"/>
        <v>1643224</v>
      </c>
      <c r="DE42" s="118">
        <f t="shared" si="133"/>
        <v>801478</v>
      </c>
      <c r="DF42" s="118">
        <f t="shared" si="133"/>
        <v>112306</v>
      </c>
      <c r="DG42" s="118">
        <f t="shared" si="133"/>
        <v>3151521</v>
      </c>
      <c r="DH42" s="118">
        <f t="shared" si="133"/>
        <v>12414</v>
      </c>
      <c r="DI42" s="118">
        <f t="shared" si="133"/>
        <v>368837</v>
      </c>
      <c r="DJ42" s="118">
        <f t="shared" si="133"/>
        <v>11500713</v>
      </c>
    </row>
    <row r="43" spans="1:114" s="120" customFormat="1" ht="12" customHeight="1">
      <c r="A43" s="129" t="s">
        <v>357</v>
      </c>
      <c r="B43" s="130" t="s">
        <v>358</v>
      </c>
      <c r="C43" s="129" t="s">
        <v>336</v>
      </c>
      <c r="D43" s="118">
        <f t="shared" si="0"/>
        <v>11204967</v>
      </c>
      <c r="E43" s="118">
        <f t="shared" si="1"/>
        <v>2930955</v>
      </c>
      <c r="F43" s="118">
        <v>277493</v>
      </c>
      <c r="G43" s="118">
        <v>0</v>
      </c>
      <c r="H43" s="118">
        <v>229898</v>
      </c>
      <c r="I43" s="118">
        <v>1835939</v>
      </c>
      <c r="J43" s="119" t="s">
        <v>333</v>
      </c>
      <c r="K43" s="118">
        <v>587625</v>
      </c>
      <c r="L43" s="118">
        <v>8274012</v>
      </c>
      <c r="M43" s="118">
        <f t="shared" si="2"/>
        <v>2877752</v>
      </c>
      <c r="N43" s="118">
        <f t="shared" si="3"/>
        <v>976853</v>
      </c>
      <c r="O43" s="118">
        <v>0</v>
      </c>
      <c r="P43" s="118">
        <v>0</v>
      </c>
      <c r="Q43" s="118">
        <v>21302</v>
      </c>
      <c r="R43" s="118">
        <v>694424</v>
      </c>
      <c r="S43" s="119" t="s">
        <v>333</v>
      </c>
      <c r="T43" s="118">
        <v>261127</v>
      </c>
      <c r="U43" s="118">
        <v>1900899</v>
      </c>
      <c r="V43" s="118">
        <f aca="true" t="shared" si="134" ref="V43:AA43">+SUM(D43,M43)</f>
        <v>14082719</v>
      </c>
      <c r="W43" s="118">
        <f t="shared" si="134"/>
        <v>3907808</v>
      </c>
      <c r="X43" s="118">
        <f t="shared" si="134"/>
        <v>277493</v>
      </c>
      <c r="Y43" s="118">
        <f t="shared" si="134"/>
        <v>0</v>
      </c>
      <c r="Z43" s="118">
        <f t="shared" si="134"/>
        <v>251200</v>
      </c>
      <c r="AA43" s="118">
        <f t="shared" si="134"/>
        <v>2530363</v>
      </c>
      <c r="AB43" s="119" t="s">
        <v>7</v>
      </c>
      <c r="AC43" s="118">
        <f t="shared" si="5"/>
        <v>848752</v>
      </c>
      <c r="AD43" s="118">
        <f t="shared" si="6"/>
        <v>10174911</v>
      </c>
      <c r="AE43" s="118">
        <f t="shared" si="7"/>
        <v>372479</v>
      </c>
      <c r="AF43" s="118">
        <f t="shared" si="8"/>
        <v>368995</v>
      </c>
      <c r="AG43" s="118">
        <v>0</v>
      </c>
      <c r="AH43" s="118">
        <v>101786</v>
      </c>
      <c r="AI43" s="118">
        <v>259817</v>
      </c>
      <c r="AJ43" s="118">
        <v>7392</v>
      </c>
      <c r="AK43" s="118">
        <v>3484</v>
      </c>
      <c r="AL43" s="118">
        <v>0</v>
      </c>
      <c r="AM43" s="118">
        <f t="shared" si="9"/>
        <v>8480499</v>
      </c>
      <c r="AN43" s="118">
        <f t="shared" si="10"/>
        <v>3144648</v>
      </c>
      <c r="AO43" s="118">
        <v>1088833</v>
      </c>
      <c r="AP43" s="118">
        <v>1805892</v>
      </c>
      <c r="AQ43" s="118">
        <v>207858</v>
      </c>
      <c r="AR43" s="118">
        <v>42065</v>
      </c>
      <c r="AS43" s="118">
        <f t="shared" si="11"/>
        <v>661008</v>
      </c>
      <c r="AT43" s="118">
        <v>273898</v>
      </c>
      <c r="AU43" s="118">
        <v>278379</v>
      </c>
      <c r="AV43" s="118">
        <v>108731</v>
      </c>
      <c r="AW43" s="118">
        <v>125142</v>
      </c>
      <c r="AX43" s="118">
        <f t="shared" si="12"/>
        <v>4515163</v>
      </c>
      <c r="AY43" s="118">
        <v>2151541</v>
      </c>
      <c r="AZ43" s="118">
        <v>1986791</v>
      </c>
      <c r="BA43" s="118">
        <v>335307</v>
      </c>
      <c r="BB43" s="118">
        <v>41524</v>
      </c>
      <c r="BC43" s="118">
        <v>2148990</v>
      </c>
      <c r="BD43" s="118">
        <v>34538</v>
      </c>
      <c r="BE43" s="118">
        <v>202999</v>
      </c>
      <c r="BF43" s="118">
        <f t="shared" si="13"/>
        <v>9055977</v>
      </c>
      <c r="BG43" s="118">
        <f t="shared" si="14"/>
        <v>35648</v>
      </c>
      <c r="BH43" s="118">
        <f t="shared" si="15"/>
        <v>31133</v>
      </c>
      <c r="BI43" s="118">
        <v>4189</v>
      </c>
      <c r="BJ43" s="118">
        <v>0</v>
      </c>
      <c r="BK43" s="118">
        <v>26944</v>
      </c>
      <c r="BL43" s="118">
        <v>0</v>
      </c>
      <c r="BM43" s="118">
        <v>4515</v>
      </c>
      <c r="BN43" s="118">
        <v>180545</v>
      </c>
      <c r="BO43" s="118">
        <f t="shared" si="16"/>
        <v>1921627</v>
      </c>
      <c r="BP43" s="118">
        <f t="shared" si="17"/>
        <v>681316</v>
      </c>
      <c r="BQ43" s="118">
        <v>236273</v>
      </c>
      <c r="BR43" s="118">
        <v>380883</v>
      </c>
      <c r="BS43" s="118">
        <v>34268</v>
      </c>
      <c r="BT43" s="118">
        <v>29892</v>
      </c>
      <c r="BU43" s="118">
        <f t="shared" si="18"/>
        <v>464344</v>
      </c>
      <c r="BV43" s="118">
        <v>177513</v>
      </c>
      <c r="BW43" s="118">
        <v>144726</v>
      </c>
      <c r="BX43" s="118">
        <v>142105</v>
      </c>
      <c r="BY43" s="118">
        <v>29401</v>
      </c>
      <c r="BZ43" s="118">
        <f t="shared" si="19"/>
        <v>746566</v>
      </c>
      <c r="CA43" s="118">
        <v>271434</v>
      </c>
      <c r="CB43" s="118">
        <v>277156</v>
      </c>
      <c r="CC43" s="118">
        <v>153064</v>
      </c>
      <c r="CD43" s="118">
        <v>44912</v>
      </c>
      <c r="CE43" s="118">
        <v>712824</v>
      </c>
      <c r="CF43" s="118">
        <v>0</v>
      </c>
      <c r="CG43" s="118">
        <v>27108</v>
      </c>
      <c r="CH43" s="118">
        <f t="shared" si="20"/>
        <v>1984383</v>
      </c>
      <c r="CI43" s="118">
        <f aca="true" t="shared" si="135" ref="CI43:CW43">SUM(AE43,+BG43)</f>
        <v>408127</v>
      </c>
      <c r="CJ43" s="118">
        <f t="shared" si="135"/>
        <v>400128</v>
      </c>
      <c r="CK43" s="118">
        <f t="shared" si="135"/>
        <v>4189</v>
      </c>
      <c r="CL43" s="118">
        <f t="shared" si="135"/>
        <v>101786</v>
      </c>
      <c r="CM43" s="118">
        <f t="shared" si="135"/>
        <v>286761</v>
      </c>
      <c r="CN43" s="118">
        <f t="shared" si="135"/>
        <v>7392</v>
      </c>
      <c r="CO43" s="118">
        <f t="shared" si="135"/>
        <v>7999</v>
      </c>
      <c r="CP43" s="118">
        <f t="shared" si="135"/>
        <v>180545</v>
      </c>
      <c r="CQ43" s="118">
        <f t="shared" si="135"/>
        <v>10402126</v>
      </c>
      <c r="CR43" s="118">
        <f t="shared" si="135"/>
        <v>3825964</v>
      </c>
      <c r="CS43" s="118">
        <f t="shared" si="135"/>
        <v>1325106</v>
      </c>
      <c r="CT43" s="118">
        <f t="shared" si="135"/>
        <v>2186775</v>
      </c>
      <c r="CU43" s="118">
        <f t="shared" si="135"/>
        <v>242126</v>
      </c>
      <c r="CV43" s="118">
        <f t="shared" si="135"/>
        <v>71957</v>
      </c>
      <c r="CW43" s="118">
        <f t="shared" si="135"/>
        <v>1125352</v>
      </c>
      <c r="CX43" s="118">
        <f>SUM(AT43,+BV43)</f>
        <v>451411</v>
      </c>
      <c r="CY43" s="118">
        <f>SUM(AU43,+BW43)</f>
        <v>423105</v>
      </c>
      <c r="CZ43" s="118">
        <f>SUM(AV43,+BX43)</f>
        <v>250836</v>
      </c>
      <c r="DA43" s="118">
        <f>SUM(AW43,+BY43)</f>
        <v>154543</v>
      </c>
      <c r="DB43" s="118">
        <f aca="true" t="shared" si="136" ref="DB43:DJ43">SUM(AX43,+BZ43)</f>
        <v>5261729</v>
      </c>
      <c r="DC43" s="118">
        <f t="shared" si="136"/>
        <v>2422975</v>
      </c>
      <c r="DD43" s="118">
        <f t="shared" si="136"/>
        <v>2263947</v>
      </c>
      <c r="DE43" s="118">
        <f t="shared" si="136"/>
        <v>488371</v>
      </c>
      <c r="DF43" s="118">
        <f t="shared" si="136"/>
        <v>86436</v>
      </c>
      <c r="DG43" s="118">
        <f t="shared" si="136"/>
        <v>2861814</v>
      </c>
      <c r="DH43" s="118">
        <f t="shared" si="136"/>
        <v>34538</v>
      </c>
      <c r="DI43" s="118">
        <f t="shared" si="136"/>
        <v>230107</v>
      </c>
      <c r="DJ43" s="118">
        <f t="shared" si="136"/>
        <v>11040360</v>
      </c>
    </row>
    <row r="44" spans="1:114" s="120" customFormat="1" ht="12" customHeight="1">
      <c r="A44" s="129" t="s">
        <v>359</v>
      </c>
      <c r="B44" s="130" t="s">
        <v>360</v>
      </c>
      <c r="C44" s="129" t="s">
        <v>336</v>
      </c>
      <c r="D44" s="118">
        <f t="shared" si="0"/>
        <v>21166523</v>
      </c>
      <c r="E44" s="118">
        <f t="shared" si="1"/>
        <v>5212247</v>
      </c>
      <c r="F44" s="118">
        <v>2437403</v>
      </c>
      <c r="G44" s="118">
        <v>12085</v>
      </c>
      <c r="H44" s="118">
        <v>18600</v>
      </c>
      <c r="I44" s="118">
        <v>1762003</v>
      </c>
      <c r="J44" s="119" t="s">
        <v>333</v>
      </c>
      <c r="K44" s="118">
        <v>982156</v>
      </c>
      <c r="L44" s="118">
        <v>15954276</v>
      </c>
      <c r="M44" s="118">
        <f t="shared" si="2"/>
        <v>3036397</v>
      </c>
      <c r="N44" s="118">
        <f t="shared" si="3"/>
        <v>289800</v>
      </c>
      <c r="O44" s="118">
        <v>73403</v>
      </c>
      <c r="P44" s="118">
        <v>9240</v>
      </c>
      <c r="Q44" s="118">
        <v>11800</v>
      </c>
      <c r="R44" s="118">
        <v>178543</v>
      </c>
      <c r="S44" s="119" t="s">
        <v>333</v>
      </c>
      <c r="T44" s="118">
        <v>16814</v>
      </c>
      <c r="U44" s="118">
        <v>2746597</v>
      </c>
      <c r="V44" s="118">
        <f aca="true" t="shared" si="137" ref="V44:AA44">+SUM(D44,M44)</f>
        <v>24202920</v>
      </c>
      <c r="W44" s="118">
        <f t="shared" si="137"/>
        <v>5502047</v>
      </c>
      <c r="X44" s="118">
        <f t="shared" si="137"/>
        <v>2510806</v>
      </c>
      <c r="Y44" s="118">
        <f t="shared" si="137"/>
        <v>21325</v>
      </c>
      <c r="Z44" s="118">
        <f t="shared" si="137"/>
        <v>30400</v>
      </c>
      <c r="AA44" s="118">
        <f t="shared" si="137"/>
        <v>1940546</v>
      </c>
      <c r="AB44" s="119" t="s">
        <v>7</v>
      </c>
      <c r="AC44" s="118">
        <f t="shared" si="5"/>
        <v>998970</v>
      </c>
      <c r="AD44" s="118">
        <f t="shared" si="6"/>
        <v>18700873</v>
      </c>
      <c r="AE44" s="118">
        <f t="shared" si="7"/>
        <v>5783383</v>
      </c>
      <c r="AF44" s="118">
        <f t="shared" si="8"/>
        <v>5745490</v>
      </c>
      <c r="AG44" s="118">
        <v>0</v>
      </c>
      <c r="AH44" s="118">
        <v>5050325</v>
      </c>
      <c r="AI44" s="118">
        <v>678007</v>
      </c>
      <c r="AJ44" s="118">
        <v>17158</v>
      </c>
      <c r="AK44" s="118">
        <v>37893</v>
      </c>
      <c r="AL44" s="118">
        <v>46696</v>
      </c>
      <c r="AM44" s="118">
        <f t="shared" si="9"/>
        <v>14357476</v>
      </c>
      <c r="AN44" s="118">
        <f t="shared" si="10"/>
        <v>3006042</v>
      </c>
      <c r="AO44" s="118">
        <v>1681386</v>
      </c>
      <c r="AP44" s="118">
        <v>1064815</v>
      </c>
      <c r="AQ44" s="118">
        <v>166663</v>
      </c>
      <c r="AR44" s="118">
        <v>93178</v>
      </c>
      <c r="AS44" s="118">
        <f t="shared" si="11"/>
        <v>3261807</v>
      </c>
      <c r="AT44" s="118">
        <v>259005</v>
      </c>
      <c r="AU44" s="118">
        <v>2789040</v>
      </c>
      <c r="AV44" s="118">
        <v>213762</v>
      </c>
      <c r="AW44" s="118">
        <v>28646</v>
      </c>
      <c r="AX44" s="118">
        <f t="shared" si="12"/>
        <v>8038130</v>
      </c>
      <c r="AY44" s="118">
        <v>3400194</v>
      </c>
      <c r="AZ44" s="118">
        <v>3940405</v>
      </c>
      <c r="BA44" s="118">
        <v>577394</v>
      </c>
      <c r="BB44" s="118">
        <v>120137</v>
      </c>
      <c r="BC44" s="118">
        <v>510891</v>
      </c>
      <c r="BD44" s="118">
        <v>22851</v>
      </c>
      <c r="BE44" s="118">
        <v>468077</v>
      </c>
      <c r="BF44" s="118">
        <f t="shared" si="13"/>
        <v>20608936</v>
      </c>
      <c r="BG44" s="118">
        <f t="shared" si="14"/>
        <v>35727</v>
      </c>
      <c r="BH44" s="118">
        <f t="shared" si="15"/>
        <v>6372</v>
      </c>
      <c r="BI44" s="118">
        <v>0</v>
      </c>
      <c r="BJ44" s="118">
        <v>0</v>
      </c>
      <c r="BK44" s="118">
        <v>5941</v>
      </c>
      <c r="BL44" s="118">
        <v>431</v>
      </c>
      <c r="BM44" s="118">
        <v>29355</v>
      </c>
      <c r="BN44" s="118">
        <v>172010</v>
      </c>
      <c r="BO44" s="118">
        <f t="shared" si="16"/>
        <v>1714433</v>
      </c>
      <c r="BP44" s="118">
        <f t="shared" si="17"/>
        <v>402209</v>
      </c>
      <c r="BQ44" s="118">
        <v>365491</v>
      </c>
      <c r="BR44" s="118">
        <v>0</v>
      </c>
      <c r="BS44" s="118">
        <v>36718</v>
      </c>
      <c r="BT44" s="118">
        <v>0</v>
      </c>
      <c r="BU44" s="118">
        <f t="shared" si="18"/>
        <v>794977</v>
      </c>
      <c r="BV44" s="118">
        <v>61599</v>
      </c>
      <c r="BW44" s="118">
        <v>733378</v>
      </c>
      <c r="BX44" s="118">
        <v>0</v>
      </c>
      <c r="BY44" s="118">
        <v>27341</v>
      </c>
      <c r="BZ44" s="118">
        <f t="shared" si="19"/>
        <v>489906</v>
      </c>
      <c r="CA44" s="118">
        <v>181303</v>
      </c>
      <c r="CB44" s="118">
        <v>261068</v>
      </c>
      <c r="CC44" s="118">
        <v>22652</v>
      </c>
      <c r="CD44" s="118">
        <v>24883</v>
      </c>
      <c r="CE44" s="118">
        <v>1039429</v>
      </c>
      <c r="CF44" s="118">
        <v>0</v>
      </c>
      <c r="CG44" s="118">
        <v>74798</v>
      </c>
      <c r="CH44" s="118">
        <f t="shared" si="20"/>
        <v>1824958</v>
      </c>
      <c r="CI44" s="118">
        <f aca="true" t="shared" si="138" ref="CI44:CX44">SUM(AE44,+BG44)</f>
        <v>5819110</v>
      </c>
      <c r="CJ44" s="118">
        <f t="shared" si="138"/>
        <v>5751862</v>
      </c>
      <c r="CK44" s="118">
        <f t="shared" si="138"/>
        <v>0</v>
      </c>
      <c r="CL44" s="118">
        <f t="shared" si="138"/>
        <v>5050325</v>
      </c>
      <c r="CM44" s="118">
        <f t="shared" si="138"/>
        <v>683948</v>
      </c>
      <c r="CN44" s="118">
        <f t="shared" si="138"/>
        <v>17589</v>
      </c>
      <c r="CO44" s="118">
        <f t="shared" si="138"/>
        <v>67248</v>
      </c>
      <c r="CP44" s="118">
        <f t="shared" si="138"/>
        <v>218706</v>
      </c>
      <c r="CQ44" s="118">
        <f t="shared" si="138"/>
        <v>16071909</v>
      </c>
      <c r="CR44" s="118">
        <f t="shared" si="138"/>
        <v>3408251</v>
      </c>
      <c r="CS44" s="118">
        <f t="shared" si="138"/>
        <v>2046877</v>
      </c>
      <c r="CT44" s="118">
        <f t="shared" si="138"/>
        <v>1064815</v>
      </c>
      <c r="CU44" s="118">
        <f t="shared" si="138"/>
        <v>203381</v>
      </c>
      <c r="CV44" s="118">
        <f t="shared" si="138"/>
        <v>93178</v>
      </c>
      <c r="CW44" s="118">
        <f t="shared" si="138"/>
        <v>4056784</v>
      </c>
      <c r="CX44" s="118">
        <f t="shared" si="138"/>
        <v>320604</v>
      </c>
      <c r="CY44" s="118">
        <f aca="true" t="shared" si="139" ref="CY44:DJ44">SUM(AU44,+BW44)</f>
        <v>3522418</v>
      </c>
      <c r="CZ44" s="118">
        <f t="shared" si="139"/>
        <v>213762</v>
      </c>
      <c r="DA44" s="118">
        <f t="shared" si="139"/>
        <v>55987</v>
      </c>
      <c r="DB44" s="118">
        <f t="shared" si="139"/>
        <v>8528036</v>
      </c>
      <c r="DC44" s="118">
        <f t="shared" si="139"/>
        <v>3581497</v>
      </c>
      <c r="DD44" s="118">
        <f t="shared" si="139"/>
        <v>4201473</v>
      </c>
      <c r="DE44" s="118">
        <f t="shared" si="139"/>
        <v>600046</v>
      </c>
      <c r="DF44" s="118">
        <f t="shared" si="139"/>
        <v>145020</v>
      </c>
      <c r="DG44" s="118">
        <f t="shared" si="139"/>
        <v>1550320</v>
      </c>
      <c r="DH44" s="118">
        <f t="shared" si="139"/>
        <v>22851</v>
      </c>
      <c r="DI44" s="118">
        <f t="shared" si="139"/>
        <v>542875</v>
      </c>
      <c r="DJ44" s="118">
        <f t="shared" si="139"/>
        <v>22433894</v>
      </c>
    </row>
    <row r="45" spans="1:114" s="120" customFormat="1" ht="12" customHeight="1">
      <c r="A45" s="129" t="s">
        <v>361</v>
      </c>
      <c r="B45" s="130" t="s">
        <v>362</v>
      </c>
      <c r="C45" s="129" t="s">
        <v>336</v>
      </c>
      <c r="D45" s="118">
        <f t="shared" si="0"/>
        <v>8519089</v>
      </c>
      <c r="E45" s="118">
        <f t="shared" si="1"/>
        <v>1825498</v>
      </c>
      <c r="F45" s="118">
        <v>67271</v>
      </c>
      <c r="G45" s="118">
        <v>35376</v>
      </c>
      <c r="H45" s="118">
        <v>116100</v>
      </c>
      <c r="I45" s="118">
        <v>1152471</v>
      </c>
      <c r="J45" s="119" t="s">
        <v>333</v>
      </c>
      <c r="K45" s="118">
        <v>454280</v>
      </c>
      <c r="L45" s="118">
        <v>6693591</v>
      </c>
      <c r="M45" s="118">
        <f t="shared" si="2"/>
        <v>1875443</v>
      </c>
      <c r="N45" s="118">
        <f t="shared" si="3"/>
        <v>140229</v>
      </c>
      <c r="O45" s="118">
        <v>16040</v>
      </c>
      <c r="P45" s="118">
        <v>15918</v>
      </c>
      <c r="Q45" s="118">
        <v>0</v>
      </c>
      <c r="R45" s="118">
        <v>108053</v>
      </c>
      <c r="S45" s="119" t="s">
        <v>333</v>
      </c>
      <c r="T45" s="118">
        <v>218</v>
      </c>
      <c r="U45" s="118">
        <v>1735214</v>
      </c>
      <c r="V45" s="118">
        <f aca="true" t="shared" si="140" ref="V45:AA45">+SUM(D45,M45)</f>
        <v>10394532</v>
      </c>
      <c r="W45" s="118">
        <f t="shared" si="140"/>
        <v>1965727</v>
      </c>
      <c r="X45" s="118">
        <f t="shared" si="140"/>
        <v>83311</v>
      </c>
      <c r="Y45" s="118">
        <f t="shared" si="140"/>
        <v>51294</v>
      </c>
      <c r="Z45" s="118">
        <f t="shared" si="140"/>
        <v>116100</v>
      </c>
      <c r="AA45" s="118">
        <f t="shared" si="140"/>
        <v>1260524</v>
      </c>
      <c r="AB45" s="119" t="s">
        <v>7</v>
      </c>
      <c r="AC45" s="118">
        <f t="shared" si="5"/>
        <v>454498</v>
      </c>
      <c r="AD45" s="118">
        <f t="shared" si="6"/>
        <v>8428805</v>
      </c>
      <c r="AE45" s="118">
        <f t="shared" si="7"/>
        <v>297772</v>
      </c>
      <c r="AF45" s="118">
        <f t="shared" si="8"/>
        <v>297299</v>
      </c>
      <c r="AG45" s="118">
        <v>20137</v>
      </c>
      <c r="AH45" s="118">
        <v>213231</v>
      </c>
      <c r="AI45" s="118">
        <v>37460</v>
      </c>
      <c r="AJ45" s="118">
        <v>26471</v>
      </c>
      <c r="AK45" s="118">
        <v>473</v>
      </c>
      <c r="AL45" s="118">
        <v>14644</v>
      </c>
      <c r="AM45" s="118">
        <f t="shared" si="9"/>
        <v>5175460</v>
      </c>
      <c r="AN45" s="118">
        <f t="shared" si="10"/>
        <v>2012538</v>
      </c>
      <c r="AO45" s="118">
        <v>699185</v>
      </c>
      <c r="AP45" s="118">
        <v>991476</v>
      </c>
      <c r="AQ45" s="118">
        <v>278091</v>
      </c>
      <c r="AR45" s="118">
        <v>43786</v>
      </c>
      <c r="AS45" s="118">
        <f t="shared" si="11"/>
        <v>724668</v>
      </c>
      <c r="AT45" s="118">
        <v>221262</v>
      </c>
      <c r="AU45" s="118">
        <v>413831</v>
      </c>
      <c r="AV45" s="118">
        <v>89575</v>
      </c>
      <c r="AW45" s="118">
        <v>9814</v>
      </c>
      <c r="AX45" s="118">
        <f t="shared" si="12"/>
        <v>2421065</v>
      </c>
      <c r="AY45" s="118">
        <v>1350916</v>
      </c>
      <c r="AZ45" s="118">
        <v>895512</v>
      </c>
      <c r="BA45" s="118">
        <v>141708</v>
      </c>
      <c r="BB45" s="118">
        <v>32929</v>
      </c>
      <c r="BC45" s="118">
        <v>2516881</v>
      </c>
      <c r="BD45" s="118">
        <v>7375</v>
      </c>
      <c r="BE45" s="118">
        <v>514332</v>
      </c>
      <c r="BF45" s="118">
        <f t="shared" si="13"/>
        <v>5987564</v>
      </c>
      <c r="BG45" s="118">
        <f t="shared" si="14"/>
        <v>11760</v>
      </c>
      <c r="BH45" s="118">
        <f t="shared" si="15"/>
        <v>11760</v>
      </c>
      <c r="BI45" s="118">
        <v>0</v>
      </c>
      <c r="BJ45" s="118">
        <v>11760</v>
      </c>
      <c r="BK45" s="118">
        <v>0</v>
      </c>
      <c r="BL45" s="118">
        <v>0</v>
      </c>
      <c r="BM45" s="118">
        <v>0</v>
      </c>
      <c r="BN45" s="118">
        <v>45922</v>
      </c>
      <c r="BO45" s="118">
        <f t="shared" si="16"/>
        <v>1080985</v>
      </c>
      <c r="BP45" s="118">
        <f t="shared" si="17"/>
        <v>157956</v>
      </c>
      <c r="BQ45" s="118">
        <v>157956</v>
      </c>
      <c r="BR45" s="118">
        <v>0</v>
      </c>
      <c r="BS45" s="118">
        <v>0</v>
      </c>
      <c r="BT45" s="118">
        <v>0</v>
      </c>
      <c r="BU45" s="118">
        <f t="shared" si="18"/>
        <v>310274</v>
      </c>
      <c r="BV45" s="118">
        <v>103</v>
      </c>
      <c r="BW45" s="118">
        <v>310171</v>
      </c>
      <c r="BX45" s="118">
        <v>0</v>
      </c>
      <c r="BY45" s="118">
        <v>0</v>
      </c>
      <c r="BZ45" s="118">
        <f t="shared" si="19"/>
        <v>612388</v>
      </c>
      <c r="CA45" s="118">
        <v>13727</v>
      </c>
      <c r="CB45" s="118">
        <v>550355</v>
      </c>
      <c r="CC45" s="118">
        <v>33557</v>
      </c>
      <c r="CD45" s="118">
        <v>14749</v>
      </c>
      <c r="CE45" s="118">
        <v>637231</v>
      </c>
      <c r="CF45" s="118">
        <v>367</v>
      </c>
      <c r="CG45" s="118">
        <v>99545</v>
      </c>
      <c r="CH45" s="118">
        <f t="shared" si="20"/>
        <v>1192290</v>
      </c>
      <c r="CI45" s="118">
        <f aca="true" t="shared" si="141" ref="CI45:CX45">SUM(AE45,+BG45)</f>
        <v>309532</v>
      </c>
      <c r="CJ45" s="118">
        <f t="shared" si="141"/>
        <v>309059</v>
      </c>
      <c r="CK45" s="118">
        <f t="shared" si="141"/>
        <v>20137</v>
      </c>
      <c r="CL45" s="118">
        <f t="shared" si="141"/>
        <v>224991</v>
      </c>
      <c r="CM45" s="118">
        <f t="shared" si="141"/>
        <v>37460</v>
      </c>
      <c r="CN45" s="118">
        <f t="shared" si="141"/>
        <v>26471</v>
      </c>
      <c r="CO45" s="118">
        <f t="shared" si="141"/>
        <v>473</v>
      </c>
      <c r="CP45" s="118">
        <f t="shared" si="141"/>
        <v>60566</v>
      </c>
      <c r="CQ45" s="118">
        <f t="shared" si="141"/>
        <v>6256445</v>
      </c>
      <c r="CR45" s="118">
        <f t="shared" si="141"/>
        <v>2170494</v>
      </c>
      <c r="CS45" s="118">
        <f t="shared" si="141"/>
        <v>857141</v>
      </c>
      <c r="CT45" s="118">
        <f t="shared" si="141"/>
        <v>991476</v>
      </c>
      <c r="CU45" s="118">
        <f t="shared" si="141"/>
        <v>278091</v>
      </c>
      <c r="CV45" s="118">
        <f t="shared" si="141"/>
        <v>43786</v>
      </c>
      <c r="CW45" s="118">
        <f t="shared" si="141"/>
        <v>1034942</v>
      </c>
      <c r="CX45" s="118">
        <f t="shared" si="141"/>
        <v>221365</v>
      </c>
      <c r="CY45" s="118">
        <f aca="true" t="shared" si="142" ref="CY45:DJ45">SUM(AU45,+BW45)</f>
        <v>724002</v>
      </c>
      <c r="CZ45" s="118">
        <f t="shared" si="142"/>
        <v>89575</v>
      </c>
      <c r="DA45" s="118">
        <f t="shared" si="142"/>
        <v>9814</v>
      </c>
      <c r="DB45" s="118">
        <f t="shared" si="142"/>
        <v>3033453</v>
      </c>
      <c r="DC45" s="118">
        <f t="shared" si="142"/>
        <v>1364643</v>
      </c>
      <c r="DD45" s="118">
        <f t="shared" si="142"/>
        <v>1445867</v>
      </c>
      <c r="DE45" s="118">
        <f t="shared" si="142"/>
        <v>175265</v>
      </c>
      <c r="DF45" s="118">
        <f t="shared" si="142"/>
        <v>47678</v>
      </c>
      <c r="DG45" s="118">
        <f t="shared" si="142"/>
        <v>3154112</v>
      </c>
      <c r="DH45" s="118">
        <f t="shared" si="142"/>
        <v>7742</v>
      </c>
      <c r="DI45" s="118">
        <f t="shared" si="142"/>
        <v>613877</v>
      </c>
      <c r="DJ45" s="118">
        <f t="shared" si="142"/>
        <v>7179854</v>
      </c>
    </row>
    <row r="46" spans="1:114" s="120" customFormat="1" ht="12" customHeight="1">
      <c r="A46" s="129" t="s">
        <v>363</v>
      </c>
      <c r="B46" s="130" t="s">
        <v>364</v>
      </c>
      <c r="C46" s="129" t="s">
        <v>336</v>
      </c>
      <c r="D46" s="118">
        <f t="shared" si="0"/>
        <v>71716251</v>
      </c>
      <c r="E46" s="118">
        <f t="shared" si="1"/>
        <v>21682066</v>
      </c>
      <c r="F46" s="118">
        <v>189802</v>
      </c>
      <c r="G46" s="118">
        <v>24074</v>
      </c>
      <c r="H46" s="118">
        <v>1453966</v>
      </c>
      <c r="I46" s="118">
        <v>13521343</v>
      </c>
      <c r="J46" s="119" t="s">
        <v>333</v>
      </c>
      <c r="K46" s="118">
        <v>6492881</v>
      </c>
      <c r="L46" s="118">
        <v>50034185</v>
      </c>
      <c r="M46" s="118">
        <f t="shared" si="2"/>
        <v>9657702</v>
      </c>
      <c r="N46" s="118">
        <f t="shared" si="3"/>
        <v>2178298</v>
      </c>
      <c r="O46" s="118">
        <v>35904</v>
      </c>
      <c r="P46" s="118">
        <v>16970</v>
      </c>
      <c r="Q46" s="118">
        <v>1534</v>
      </c>
      <c r="R46" s="118">
        <v>1812651</v>
      </c>
      <c r="S46" s="119" t="s">
        <v>333</v>
      </c>
      <c r="T46" s="118">
        <v>311239</v>
      </c>
      <c r="U46" s="118">
        <v>7479404</v>
      </c>
      <c r="V46" s="118">
        <f aca="true" t="shared" si="143" ref="V46:AA46">+SUM(D46,M46)</f>
        <v>81373953</v>
      </c>
      <c r="W46" s="118">
        <f t="shared" si="143"/>
        <v>23860364</v>
      </c>
      <c r="X46" s="118">
        <f t="shared" si="143"/>
        <v>225706</v>
      </c>
      <c r="Y46" s="118">
        <f t="shared" si="143"/>
        <v>41044</v>
      </c>
      <c r="Z46" s="118">
        <f t="shared" si="143"/>
        <v>1455500</v>
      </c>
      <c r="AA46" s="118">
        <f t="shared" si="143"/>
        <v>15333994</v>
      </c>
      <c r="AB46" s="119" t="s">
        <v>7</v>
      </c>
      <c r="AC46" s="118">
        <f t="shared" si="5"/>
        <v>6804120</v>
      </c>
      <c r="AD46" s="118">
        <f t="shared" si="6"/>
        <v>57513589</v>
      </c>
      <c r="AE46" s="118">
        <f t="shared" si="7"/>
        <v>2411281</v>
      </c>
      <c r="AF46" s="118">
        <f t="shared" si="8"/>
        <v>2395291</v>
      </c>
      <c r="AG46" s="118">
        <v>6861</v>
      </c>
      <c r="AH46" s="118">
        <v>1652813</v>
      </c>
      <c r="AI46" s="118">
        <v>696076</v>
      </c>
      <c r="AJ46" s="118">
        <v>39541</v>
      </c>
      <c r="AK46" s="118">
        <v>15990</v>
      </c>
      <c r="AL46" s="118">
        <v>960181</v>
      </c>
      <c r="AM46" s="118">
        <f t="shared" si="9"/>
        <v>52778659</v>
      </c>
      <c r="AN46" s="118">
        <f t="shared" si="10"/>
        <v>9915229</v>
      </c>
      <c r="AO46" s="118">
        <v>4398438</v>
      </c>
      <c r="AP46" s="118">
        <v>4290473</v>
      </c>
      <c r="AQ46" s="118">
        <v>1035999</v>
      </c>
      <c r="AR46" s="118">
        <v>190319</v>
      </c>
      <c r="AS46" s="118">
        <f t="shared" si="11"/>
        <v>8223909</v>
      </c>
      <c r="AT46" s="118">
        <v>2474481</v>
      </c>
      <c r="AU46" s="118">
        <v>5073341</v>
      </c>
      <c r="AV46" s="118">
        <v>676087</v>
      </c>
      <c r="AW46" s="118">
        <v>57352</v>
      </c>
      <c r="AX46" s="118">
        <f t="shared" si="12"/>
        <v>34571997</v>
      </c>
      <c r="AY46" s="118">
        <v>22593361</v>
      </c>
      <c r="AZ46" s="118">
        <v>10044451</v>
      </c>
      <c r="BA46" s="118">
        <v>913239</v>
      </c>
      <c r="BB46" s="118">
        <v>1020946</v>
      </c>
      <c r="BC46" s="118">
        <v>12052309</v>
      </c>
      <c r="BD46" s="118">
        <v>10172</v>
      </c>
      <c r="BE46" s="118">
        <v>3513821</v>
      </c>
      <c r="BF46" s="118">
        <f t="shared" si="13"/>
        <v>58703761</v>
      </c>
      <c r="BG46" s="118">
        <f t="shared" si="14"/>
        <v>84027</v>
      </c>
      <c r="BH46" s="118">
        <f t="shared" si="15"/>
        <v>84027</v>
      </c>
      <c r="BI46" s="118">
        <v>0</v>
      </c>
      <c r="BJ46" s="118">
        <v>80964</v>
      </c>
      <c r="BK46" s="118">
        <v>0</v>
      </c>
      <c r="BL46" s="118">
        <v>3063</v>
      </c>
      <c r="BM46" s="118">
        <v>0</v>
      </c>
      <c r="BN46" s="118">
        <v>24318</v>
      </c>
      <c r="BO46" s="118">
        <f t="shared" si="16"/>
        <v>6431319</v>
      </c>
      <c r="BP46" s="118">
        <f t="shared" si="17"/>
        <v>1386473</v>
      </c>
      <c r="BQ46" s="118">
        <v>610538</v>
      </c>
      <c r="BR46" s="118">
        <v>421958</v>
      </c>
      <c r="BS46" s="118">
        <v>353977</v>
      </c>
      <c r="BT46" s="118">
        <v>0</v>
      </c>
      <c r="BU46" s="118">
        <f t="shared" si="18"/>
        <v>1651020</v>
      </c>
      <c r="BV46" s="118">
        <v>80462</v>
      </c>
      <c r="BW46" s="118">
        <v>1570558</v>
      </c>
      <c r="BX46" s="118">
        <v>0</v>
      </c>
      <c r="BY46" s="118">
        <v>6847</v>
      </c>
      <c r="BZ46" s="118">
        <f t="shared" si="19"/>
        <v>3383190</v>
      </c>
      <c r="CA46" s="118">
        <v>1834791</v>
      </c>
      <c r="CB46" s="118">
        <v>1260681</v>
      </c>
      <c r="CC46" s="118">
        <v>157275</v>
      </c>
      <c r="CD46" s="118">
        <v>130443</v>
      </c>
      <c r="CE46" s="118">
        <v>2750723</v>
      </c>
      <c r="CF46" s="118">
        <v>3789</v>
      </c>
      <c r="CG46" s="118">
        <v>367315</v>
      </c>
      <c r="CH46" s="118">
        <f t="shared" si="20"/>
        <v>6882661</v>
      </c>
      <c r="CI46" s="118">
        <f aca="true" t="shared" si="144" ref="CI46:CX46">SUM(AE46,+BG46)</f>
        <v>2495308</v>
      </c>
      <c r="CJ46" s="118">
        <f t="shared" si="144"/>
        <v>2479318</v>
      </c>
      <c r="CK46" s="118">
        <f t="shared" si="144"/>
        <v>6861</v>
      </c>
      <c r="CL46" s="118">
        <f t="shared" si="144"/>
        <v>1733777</v>
      </c>
      <c r="CM46" s="118">
        <f t="shared" si="144"/>
        <v>696076</v>
      </c>
      <c r="CN46" s="118">
        <f t="shared" si="144"/>
        <v>42604</v>
      </c>
      <c r="CO46" s="118">
        <f t="shared" si="144"/>
        <v>15990</v>
      </c>
      <c r="CP46" s="118">
        <f t="shared" si="144"/>
        <v>984499</v>
      </c>
      <c r="CQ46" s="118">
        <f t="shared" si="144"/>
        <v>59209978</v>
      </c>
      <c r="CR46" s="118">
        <f t="shared" si="144"/>
        <v>11301702</v>
      </c>
      <c r="CS46" s="118">
        <f t="shared" si="144"/>
        <v>5008976</v>
      </c>
      <c r="CT46" s="118">
        <f t="shared" si="144"/>
        <v>4712431</v>
      </c>
      <c r="CU46" s="118">
        <f t="shared" si="144"/>
        <v>1389976</v>
      </c>
      <c r="CV46" s="118">
        <f t="shared" si="144"/>
        <v>190319</v>
      </c>
      <c r="CW46" s="118">
        <f t="shared" si="144"/>
        <v>9874929</v>
      </c>
      <c r="CX46" s="118">
        <f t="shared" si="144"/>
        <v>2554943</v>
      </c>
      <c r="CY46" s="118">
        <f>SUM(AU46,+BW46)</f>
        <v>6643899</v>
      </c>
      <c r="CZ46" s="118">
        <f>SUM(AV46,+BX46)</f>
        <v>676087</v>
      </c>
      <c r="DA46" s="118">
        <f>SUM(AW46,+BY46)</f>
        <v>64199</v>
      </c>
      <c r="DB46" s="118">
        <f aca="true" t="shared" si="145" ref="DB46:DJ46">SUM(AX46,+BZ46)</f>
        <v>37955187</v>
      </c>
      <c r="DC46" s="118">
        <f t="shared" si="145"/>
        <v>24428152</v>
      </c>
      <c r="DD46" s="118">
        <f t="shared" si="145"/>
        <v>11305132</v>
      </c>
      <c r="DE46" s="118">
        <f t="shared" si="145"/>
        <v>1070514</v>
      </c>
      <c r="DF46" s="118">
        <f t="shared" si="145"/>
        <v>1151389</v>
      </c>
      <c r="DG46" s="118">
        <f t="shared" si="145"/>
        <v>14803032</v>
      </c>
      <c r="DH46" s="118">
        <f t="shared" si="145"/>
        <v>13961</v>
      </c>
      <c r="DI46" s="118">
        <f t="shared" si="145"/>
        <v>3881136</v>
      </c>
      <c r="DJ46" s="118">
        <f t="shared" si="145"/>
        <v>65586422</v>
      </c>
    </row>
    <row r="47" spans="1:114" s="120" customFormat="1" ht="12" customHeight="1">
      <c r="A47" s="129" t="s">
        <v>365</v>
      </c>
      <c r="B47" s="130" t="s">
        <v>366</v>
      </c>
      <c r="C47" s="129" t="s">
        <v>336</v>
      </c>
      <c r="D47" s="118">
        <f t="shared" si="0"/>
        <v>10055123</v>
      </c>
      <c r="E47" s="118">
        <f t="shared" si="1"/>
        <v>2078354</v>
      </c>
      <c r="F47" s="118">
        <v>10051</v>
      </c>
      <c r="G47" s="118">
        <v>214182</v>
      </c>
      <c r="H47" s="118">
        <v>0</v>
      </c>
      <c r="I47" s="118">
        <v>1611301</v>
      </c>
      <c r="J47" s="119" t="s">
        <v>333</v>
      </c>
      <c r="K47" s="118">
        <v>242820</v>
      </c>
      <c r="L47" s="118">
        <v>7976769</v>
      </c>
      <c r="M47" s="118">
        <f t="shared" si="2"/>
        <v>2778181</v>
      </c>
      <c r="N47" s="118">
        <f t="shared" si="3"/>
        <v>445859</v>
      </c>
      <c r="O47" s="118">
        <v>160029</v>
      </c>
      <c r="P47" s="118">
        <v>40000</v>
      </c>
      <c r="Q47" s="118">
        <v>0</v>
      </c>
      <c r="R47" s="118">
        <v>245136</v>
      </c>
      <c r="S47" s="119" t="s">
        <v>333</v>
      </c>
      <c r="T47" s="118">
        <v>694</v>
      </c>
      <c r="U47" s="118">
        <v>2332322</v>
      </c>
      <c r="V47" s="118">
        <f aca="true" t="shared" si="146" ref="V47:AA47">+SUM(D47,M47)</f>
        <v>12833304</v>
      </c>
      <c r="W47" s="118">
        <f t="shared" si="146"/>
        <v>2524213</v>
      </c>
      <c r="X47" s="118">
        <f t="shared" si="146"/>
        <v>170080</v>
      </c>
      <c r="Y47" s="118">
        <f t="shared" si="146"/>
        <v>254182</v>
      </c>
      <c r="Z47" s="118">
        <f t="shared" si="146"/>
        <v>0</v>
      </c>
      <c r="AA47" s="118">
        <f t="shared" si="146"/>
        <v>1856437</v>
      </c>
      <c r="AB47" s="119" t="s">
        <v>7</v>
      </c>
      <c r="AC47" s="118">
        <f t="shared" si="5"/>
        <v>243514</v>
      </c>
      <c r="AD47" s="118">
        <f t="shared" si="6"/>
        <v>10309091</v>
      </c>
      <c r="AE47" s="118">
        <f t="shared" si="7"/>
        <v>3606</v>
      </c>
      <c r="AF47" s="118">
        <f t="shared" si="8"/>
        <v>3324</v>
      </c>
      <c r="AG47" s="118">
        <v>0</v>
      </c>
      <c r="AH47" s="118">
        <v>3324</v>
      </c>
      <c r="AI47" s="118">
        <v>0</v>
      </c>
      <c r="AJ47" s="118">
        <v>0</v>
      </c>
      <c r="AK47" s="118">
        <v>282</v>
      </c>
      <c r="AL47" s="118">
        <v>151443</v>
      </c>
      <c r="AM47" s="118">
        <f t="shared" si="9"/>
        <v>7391746</v>
      </c>
      <c r="AN47" s="118">
        <f t="shared" si="10"/>
        <v>1504095</v>
      </c>
      <c r="AO47" s="118">
        <v>588259</v>
      </c>
      <c r="AP47" s="118">
        <v>762520</v>
      </c>
      <c r="AQ47" s="118">
        <v>153316</v>
      </c>
      <c r="AR47" s="118">
        <v>0</v>
      </c>
      <c r="AS47" s="118">
        <f t="shared" si="11"/>
        <v>1439836</v>
      </c>
      <c r="AT47" s="118">
        <v>73457</v>
      </c>
      <c r="AU47" s="118">
        <v>1214002</v>
      </c>
      <c r="AV47" s="118">
        <v>152377</v>
      </c>
      <c r="AW47" s="118">
        <v>1452</v>
      </c>
      <c r="AX47" s="118">
        <f t="shared" si="12"/>
        <v>4441903</v>
      </c>
      <c r="AY47" s="118">
        <v>1960621</v>
      </c>
      <c r="AZ47" s="118">
        <v>2245712</v>
      </c>
      <c r="BA47" s="118">
        <v>69800</v>
      </c>
      <c r="BB47" s="118">
        <v>165770</v>
      </c>
      <c r="BC47" s="118">
        <v>2179112</v>
      </c>
      <c r="BD47" s="118">
        <v>4460</v>
      </c>
      <c r="BE47" s="118">
        <v>329216</v>
      </c>
      <c r="BF47" s="118">
        <f t="shared" si="13"/>
        <v>7724568</v>
      </c>
      <c r="BG47" s="118">
        <f t="shared" si="14"/>
        <v>0</v>
      </c>
      <c r="BH47" s="118">
        <f t="shared" si="15"/>
        <v>0</v>
      </c>
      <c r="BI47" s="118">
        <v>0</v>
      </c>
      <c r="BJ47" s="118">
        <v>0</v>
      </c>
      <c r="BK47" s="118">
        <v>0</v>
      </c>
      <c r="BL47" s="118">
        <v>0</v>
      </c>
      <c r="BM47" s="118">
        <v>0</v>
      </c>
      <c r="BN47" s="118">
        <v>0</v>
      </c>
      <c r="BO47" s="118">
        <f t="shared" si="16"/>
        <v>1329078</v>
      </c>
      <c r="BP47" s="118">
        <f t="shared" si="17"/>
        <v>253487</v>
      </c>
      <c r="BQ47" s="118">
        <v>175956</v>
      </c>
      <c r="BR47" s="118">
        <v>0</v>
      </c>
      <c r="BS47" s="118">
        <v>77531</v>
      </c>
      <c r="BT47" s="118">
        <v>0</v>
      </c>
      <c r="BU47" s="118">
        <f t="shared" si="18"/>
        <v>512147</v>
      </c>
      <c r="BV47" s="118">
        <v>1147</v>
      </c>
      <c r="BW47" s="118">
        <v>510390</v>
      </c>
      <c r="BX47" s="118">
        <v>610</v>
      </c>
      <c r="BY47" s="118">
        <v>0</v>
      </c>
      <c r="BZ47" s="118">
        <f t="shared" si="19"/>
        <v>563444</v>
      </c>
      <c r="CA47" s="118">
        <v>332069</v>
      </c>
      <c r="CB47" s="118">
        <v>223055</v>
      </c>
      <c r="CC47" s="118">
        <v>0</v>
      </c>
      <c r="CD47" s="118">
        <v>8320</v>
      </c>
      <c r="CE47" s="118">
        <v>1347607</v>
      </c>
      <c r="CF47" s="118">
        <v>0</v>
      </c>
      <c r="CG47" s="118">
        <v>101496</v>
      </c>
      <c r="CH47" s="118">
        <f t="shared" si="20"/>
        <v>1430574</v>
      </c>
      <c r="CI47" s="118">
        <f aca="true" t="shared" si="147" ref="CI47:CU47">SUM(AE47,+BG47)</f>
        <v>3606</v>
      </c>
      <c r="CJ47" s="118">
        <f t="shared" si="147"/>
        <v>3324</v>
      </c>
      <c r="CK47" s="118">
        <f t="shared" si="147"/>
        <v>0</v>
      </c>
      <c r="CL47" s="118">
        <f t="shared" si="147"/>
        <v>3324</v>
      </c>
      <c r="CM47" s="118">
        <f t="shared" si="147"/>
        <v>0</v>
      </c>
      <c r="CN47" s="118">
        <f t="shared" si="147"/>
        <v>0</v>
      </c>
      <c r="CO47" s="118">
        <f t="shared" si="147"/>
        <v>282</v>
      </c>
      <c r="CP47" s="118">
        <f t="shared" si="147"/>
        <v>151443</v>
      </c>
      <c r="CQ47" s="118">
        <f t="shared" si="147"/>
        <v>8720824</v>
      </c>
      <c r="CR47" s="118">
        <f t="shared" si="147"/>
        <v>1757582</v>
      </c>
      <c r="CS47" s="118">
        <f t="shared" si="147"/>
        <v>764215</v>
      </c>
      <c r="CT47" s="118">
        <f t="shared" si="147"/>
        <v>762520</v>
      </c>
      <c r="CU47" s="118">
        <f t="shared" si="147"/>
        <v>230847</v>
      </c>
      <c r="CV47" s="118">
        <f>SUM(AR47,+BT47)</f>
        <v>0</v>
      </c>
      <c r="CW47" s="118">
        <f>SUM(AS47,+BU47)</f>
        <v>1951983</v>
      </c>
      <c r="CX47" s="118">
        <f>SUM(AT47,+BV47)</f>
        <v>74604</v>
      </c>
      <c r="CY47" s="118">
        <f aca="true" t="shared" si="148" ref="CY47:DD47">SUM(AU47,+BW47)</f>
        <v>1724392</v>
      </c>
      <c r="CZ47" s="118">
        <f t="shared" si="148"/>
        <v>152987</v>
      </c>
      <c r="DA47" s="118">
        <f t="shared" si="148"/>
        <v>1452</v>
      </c>
      <c r="DB47" s="118">
        <f t="shared" si="148"/>
        <v>5005347</v>
      </c>
      <c r="DC47" s="118">
        <f t="shared" si="148"/>
        <v>2292690</v>
      </c>
      <c r="DD47" s="118">
        <f t="shared" si="148"/>
        <v>2468767</v>
      </c>
      <c r="DE47" s="118">
        <f aca="true" t="shared" si="149" ref="DE47:DJ47">SUM(BA47,+CC47)</f>
        <v>69800</v>
      </c>
      <c r="DF47" s="118">
        <f t="shared" si="149"/>
        <v>174090</v>
      </c>
      <c r="DG47" s="118">
        <f t="shared" si="149"/>
        <v>3526719</v>
      </c>
      <c r="DH47" s="118">
        <f t="shared" si="149"/>
        <v>4460</v>
      </c>
      <c r="DI47" s="118">
        <f t="shared" si="149"/>
        <v>430712</v>
      </c>
      <c r="DJ47" s="118">
        <f t="shared" si="149"/>
        <v>9155142</v>
      </c>
    </row>
    <row r="48" spans="1:114" s="120" customFormat="1" ht="12" customHeight="1">
      <c r="A48" s="129" t="s">
        <v>296</v>
      </c>
      <c r="B48" s="130" t="s">
        <v>297</v>
      </c>
      <c r="C48" s="129" t="s">
        <v>336</v>
      </c>
      <c r="D48" s="118">
        <f t="shared" si="0"/>
        <v>20715174</v>
      </c>
      <c r="E48" s="118">
        <f t="shared" si="1"/>
        <v>4482135</v>
      </c>
      <c r="F48" s="118">
        <v>381953</v>
      </c>
      <c r="G48" s="118">
        <v>323096</v>
      </c>
      <c r="H48" s="118">
        <v>1073600</v>
      </c>
      <c r="I48" s="118">
        <v>1762168</v>
      </c>
      <c r="J48" s="119" t="s">
        <v>333</v>
      </c>
      <c r="K48" s="118">
        <v>941318</v>
      </c>
      <c r="L48" s="118">
        <v>16233039</v>
      </c>
      <c r="M48" s="118">
        <f t="shared" si="2"/>
        <v>5107377</v>
      </c>
      <c r="N48" s="118">
        <f t="shared" si="3"/>
        <v>1693331</v>
      </c>
      <c r="O48" s="118">
        <v>492627</v>
      </c>
      <c r="P48" s="118">
        <v>21599</v>
      </c>
      <c r="Q48" s="118">
        <v>333700</v>
      </c>
      <c r="R48" s="118">
        <v>382945</v>
      </c>
      <c r="S48" s="119" t="s">
        <v>333</v>
      </c>
      <c r="T48" s="118">
        <v>462460</v>
      </c>
      <c r="U48" s="118">
        <v>3414046</v>
      </c>
      <c r="V48" s="118">
        <f aca="true" t="shared" si="150" ref="V48:AA48">+SUM(D48,M48)</f>
        <v>25822551</v>
      </c>
      <c r="W48" s="118">
        <f t="shared" si="150"/>
        <v>6175466</v>
      </c>
      <c r="X48" s="118">
        <f t="shared" si="150"/>
        <v>874580</v>
      </c>
      <c r="Y48" s="118">
        <f t="shared" si="150"/>
        <v>344695</v>
      </c>
      <c r="Z48" s="118">
        <f t="shared" si="150"/>
        <v>1407300</v>
      </c>
      <c r="AA48" s="118">
        <f t="shared" si="150"/>
        <v>2145113</v>
      </c>
      <c r="AB48" s="119" t="s">
        <v>7</v>
      </c>
      <c r="AC48" s="118">
        <f t="shared" si="5"/>
        <v>1403778</v>
      </c>
      <c r="AD48" s="118">
        <f t="shared" si="6"/>
        <v>19647085</v>
      </c>
      <c r="AE48" s="118">
        <f t="shared" si="7"/>
        <v>2176550</v>
      </c>
      <c r="AF48" s="118">
        <f t="shared" si="8"/>
        <v>2121725</v>
      </c>
      <c r="AG48" s="118">
        <v>6903</v>
      </c>
      <c r="AH48" s="118">
        <v>1768127</v>
      </c>
      <c r="AI48" s="118">
        <v>320936</v>
      </c>
      <c r="AJ48" s="118">
        <v>25759</v>
      </c>
      <c r="AK48" s="118">
        <v>54825</v>
      </c>
      <c r="AL48" s="118">
        <v>70941</v>
      </c>
      <c r="AM48" s="118">
        <f t="shared" si="9"/>
        <v>14833650</v>
      </c>
      <c r="AN48" s="118">
        <f t="shared" si="10"/>
        <v>4852149</v>
      </c>
      <c r="AO48" s="118">
        <v>1440716</v>
      </c>
      <c r="AP48" s="118">
        <v>2543894</v>
      </c>
      <c r="AQ48" s="118">
        <v>770026</v>
      </c>
      <c r="AR48" s="118">
        <v>97513</v>
      </c>
      <c r="AS48" s="118">
        <f t="shared" si="11"/>
        <v>2928445</v>
      </c>
      <c r="AT48" s="118">
        <v>416792</v>
      </c>
      <c r="AU48" s="118">
        <v>2186285</v>
      </c>
      <c r="AV48" s="118">
        <v>325368</v>
      </c>
      <c r="AW48" s="118">
        <v>63951</v>
      </c>
      <c r="AX48" s="118">
        <f t="shared" si="12"/>
        <v>6984237</v>
      </c>
      <c r="AY48" s="118">
        <v>2994058</v>
      </c>
      <c r="AZ48" s="118">
        <v>2908192</v>
      </c>
      <c r="BA48" s="118">
        <v>240509</v>
      </c>
      <c r="BB48" s="118">
        <v>841478</v>
      </c>
      <c r="BC48" s="118">
        <v>2529554</v>
      </c>
      <c r="BD48" s="118">
        <v>4868</v>
      </c>
      <c r="BE48" s="118">
        <v>1104479</v>
      </c>
      <c r="BF48" s="118">
        <f t="shared" si="13"/>
        <v>18114679</v>
      </c>
      <c r="BG48" s="118">
        <f t="shared" si="14"/>
        <v>1062842</v>
      </c>
      <c r="BH48" s="118">
        <f t="shared" si="15"/>
        <v>1052116</v>
      </c>
      <c r="BI48" s="118">
        <v>0</v>
      </c>
      <c r="BJ48" s="118">
        <v>1051994</v>
      </c>
      <c r="BK48" s="118">
        <v>0</v>
      </c>
      <c r="BL48" s="118">
        <v>122</v>
      </c>
      <c r="BM48" s="118">
        <v>10726</v>
      </c>
      <c r="BN48" s="118">
        <v>0</v>
      </c>
      <c r="BO48" s="118">
        <f t="shared" si="16"/>
        <v>3173480</v>
      </c>
      <c r="BP48" s="118">
        <f t="shared" si="17"/>
        <v>756235</v>
      </c>
      <c r="BQ48" s="118">
        <v>404108</v>
      </c>
      <c r="BR48" s="118">
        <v>93127</v>
      </c>
      <c r="BS48" s="118">
        <v>244771</v>
      </c>
      <c r="BT48" s="118">
        <v>14229</v>
      </c>
      <c r="BU48" s="118">
        <f t="shared" si="18"/>
        <v>1197270</v>
      </c>
      <c r="BV48" s="118">
        <v>36981</v>
      </c>
      <c r="BW48" s="118">
        <v>1147601</v>
      </c>
      <c r="BX48" s="118">
        <v>12688</v>
      </c>
      <c r="BY48" s="118">
        <v>19061</v>
      </c>
      <c r="BZ48" s="118">
        <f t="shared" si="19"/>
        <v>1200914</v>
      </c>
      <c r="CA48" s="118">
        <v>160785</v>
      </c>
      <c r="CB48" s="118">
        <v>1018584</v>
      </c>
      <c r="CC48" s="118">
        <v>9450</v>
      </c>
      <c r="CD48" s="118">
        <v>12095</v>
      </c>
      <c r="CE48" s="118">
        <v>815041</v>
      </c>
      <c r="CF48" s="118">
        <v>0</v>
      </c>
      <c r="CG48" s="118">
        <v>56014</v>
      </c>
      <c r="CH48" s="118">
        <f t="shared" si="20"/>
        <v>4292336</v>
      </c>
      <c r="CI48" s="118">
        <f aca="true" t="shared" si="151" ref="CI48:CX48">SUM(AE48,+BG48)</f>
        <v>3239392</v>
      </c>
      <c r="CJ48" s="118">
        <f t="shared" si="151"/>
        <v>3173841</v>
      </c>
      <c r="CK48" s="118">
        <f t="shared" si="151"/>
        <v>6903</v>
      </c>
      <c r="CL48" s="118">
        <f t="shared" si="151"/>
        <v>2820121</v>
      </c>
      <c r="CM48" s="118">
        <f t="shared" si="151"/>
        <v>320936</v>
      </c>
      <c r="CN48" s="118">
        <f t="shared" si="151"/>
        <v>25881</v>
      </c>
      <c r="CO48" s="118">
        <f t="shared" si="151"/>
        <v>65551</v>
      </c>
      <c r="CP48" s="118">
        <f t="shared" si="151"/>
        <v>70941</v>
      </c>
      <c r="CQ48" s="118">
        <f t="shared" si="151"/>
        <v>18007130</v>
      </c>
      <c r="CR48" s="118">
        <f t="shared" si="151"/>
        <v>5608384</v>
      </c>
      <c r="CS48" s="118">
        <f t="shared" si="151"/>
        <v>1844824</v>
      </c>
      <c r="CT48" s="118">
        <f t="shared" si="151"/>
        <v>2637021</v>
      </c>
      <c r="CU48" s="118">
        <f t="shared" si="151"/>
        <v>1014797</v>
      </c>
      <c r="CV48" s="118">
        <f t="shared" si="151"/>
        <v>111742</v>
      </c>
      <c r="CW48" s="118">
        <f t="shared" si="151"/>
        <v>4125715</v>
      </c>
      <c r="CX48" s="118">
        <f t="shared" si="151"/>
        <v>453773</v>
      </c>
      <c r="CY48" s="118">
        <f aca="true" t="shared" si="152" ref="CY48:DJ48">SUM(AU48,+BW48)</f>
        <v>3333886</v>
      </c>
      <c r="CZ48" s="118">
        <f t="shared" si="152"/>
        <v>338056</v>
      </c>
      <c r="DA48" s="118">
        <f t="shared" si="152"/>
        <v>83012</v>
      </c>
      <c r="DB48" s="118">
        <f t="shared" si="152"/>
        <v>8185151</v>
      </c>
      <c r="DC48" s="118">
        <f t="shared" si="152"/>
        <v>3154843</v>
      </c>
      <c r="DD48" s="118">
        <f t="shared" si="152"/>
        <v>3926776</v>
      </c>
      <c r="DE48" s="118">
        <f t="shared" si="152"/>
        <v>249959</v>
      </c>
      <c r="DF48" s="118">
        <f t="shared" si="152"/>
        <v>853573</v>
      </c>
      <c r="DG48" s="118">
        <f t="shared" si="152"/>
        <v>3344595</v>
      </c>
      <c r="DH48" s="118">
        <f t="shared" si="152"/>
        <v>4868</v>
      </c>
      <c r="DI48" s="118">
        <f t="shared" si="152"/>
        <v>1160493</v>
      </c>
      <c r="DJ48" s="118">
        <f t="shared" si="152"/>
        <v>22407015</v>
      </c>
    </row>
    <row r="49" spans="1:114" s="120" customFormat="1" ht="12" customHeight="1">
      <c r="A49" s="129" t="s">
        <v>298</v>
      </c>
      <c r="B49" s="130" t="s">
        <v>299</v>
      </c>
      <c r="C49" s="129" t="s">
        <v>336</v>
      </c>
      <c r="D49" s="118">
        <f t="shared" si="0"/>
        <v>20593454</v>
      </c>
      <c r="E49" s="118">
        <f t="shared" si="1"/>
        <v>6928124</v>
      </c>
      <c r="F49" s="118">
        <v>837238</v>
      </c>
      <c r="G49" s="118">
        <v>4078</v>
      </c>
      <c r="H49" s="118">
        <v>1633700</v>
      </c>
      <c r="I49" s="118">
        <v>2833321</v>
      </c>
      <c r="J49" s="119" t="s">
        <v>333</v>
      </c>
      <c r="K49" s="118">
        <v>1619787</v>
      </c>
      <c r="L49" s="118">
        <v>13665330</v>
      </c>
      <c r="M49" s="118">
        <f t="shared" si="2"/>
        <v>3352426</v>
      </c>
      <c r="N49" s="118">
        <f t="shared" si="3"/>
        <v>283662</v>
      </c>
      <c r="O49" s="118">
        <v>21477</v>
      </c>
      <c r="P49" s="118">
        <v>19886</v>
      </c>
      <c r="Q49" s="118">
        <v>6200</v>
      </c>
      <c r="R49" s="118">
        <v>182822</v>
      </c>
      <c r="S49" s="119" t="s">
        <v>333</v>
      </c>
      <c r="T49" s="118">
        <v>53277</v>
      </c>
      <c r="U49" s="118">
        <v>3068764</v>
      </c>
      <c r="V49" s="118">
        <f aca="true" t="shared" si="153" ref="V49:AA49">+SUM(D49,M49)</f>
        <v>23945880</v>
      </c>
      <c r="W49" s="118">
        <f t="shared" si="153"/>
        <v>7211786</v>
      </c>
      <c r="X49" s="118">
        <f t="shared" si="153"/>
        <v>858715</v>
      </c>
      <c r="Y49" s="118">
        <f t="shared" si="153"/>
        <v>23964</v>
      </c>
      <c r="Z49" s="118">
        <f t="shared" si="153"/>
        <v>1639900</v>
      </c>
      <c r="AA49" s="118">
        <f t="shared" si="153"/>
        <v>3016143</v>
      </c>
      <c r="AB49" s="119" t="s">
        <v>7</v>
      </c>
      <c r="AC49" s="118">
        <f t="shared" si="5"/>
        <v>1673064</v>
      </c>
      <c r="AD49" s="118">
        <f t="shared" si="6"/>
        <v>16734094</v>
      </c>
      <c r="AE49" s="118">
        <f t="shared" si="7"/>
        <v>2655621</v>
      </c>
      <c r="AF49" s="118">
        <f t="shared" si="8"/>
        <v>2652828</v>
      </c>
      <c r="AG49" s="118">
        <v>11222</v>
      </c>
      <c r="AH49" s="118">
        <v>1778763</v>
      </c>
      <c r="AI49" s="118">
        <v>862843</v>
      </c>
      <c r="AJ49" s="118">
        <v>0</v>
      </c>
      <c r="AK49" s="118">
        <v>2793</v>
      </c>
      <c r="AL49" s="118">
        <v>264080</v>
      </c>
      <c r="AM49" s="118">
        <f t="shared" si="9"/>
        <v>11454591</v>
      </c>
      <c r="AN49" s="118">
        <f t="shared" si="10"/>
        <v>4300120</v>
      </c>
      <c r="AO49" s="118">
        <v>990090</v>
      </c>
      <c r="AP49" s="118">
        <v>2152832</v>
      </c>
      <c r="AQ49" s="118">
        <v>1037534</v>
      </c>
      <c r="AR49" s="118">
        <v>119664</v>
      </c>
      <c r="AS49" s="118">
        <f t="shared" si="11"/>
        <v>2899299</v>
      </c>
      <c r="AT49" s="118">
        <v>426879</v>
      </c>
      <c r="AU49" s="118">
        <v>2053103</v>
      </c>
      <c r="AV49" s="118">
        <v>419317</v>
      </c>
      <c r="AW49" s="118">
        <v>72562</v>
      </c>
      <c r="AX49" s="118">
        <f t="shared" si="12"/>
        <v>4175670</v>
      </c>
      <c r="AY49" s="118">
        <v>2884091</v>
      </c>
      <c r="AZ49" s="118">
        <v>938583</v>
      </c>
      <c r="BA49" s="118">
        <v>300293</v>
      </c>
      <c r="BB49" s="118">
        <v>52703</v>
      </c>
      <c r="BC49" s="118">
        <v>5910916</v>
      </c>
      <c r="BD49" s="118">
        <v>6940</v>
      </c>
      <c r="BE49" s="118">
        <v>308246</v>
      </c>
      <c r="BF49" s="118">
        <f t="shared" si="13"/>
        <v>14418458</v>
      </c>
      <c r="BG49" s="118">
        <f t="shared" si="14"/>
        <v>52799</v>
      </c>
      <c r="BH49" s="118">
        <f t="shared" si="15"/>
        <v>50982</v>
      </c>
      <c r="BI49" s="118">
        <v>0</v>
      </c>
      <c r="BJ49" s="118">
        <v>27782</v>
      </c>
      <c r="BK49" s="118">
        <v>0</v>
      </c>
      <c r="BL49" s="118">
        <v>23200</v>
      </c>
      <c r="BM49" s="118">
        <v>1817</v>
      </c>
      <c r="BN49" s="118">
        <v>68645</v>
      </c>
      <c r="BO49" s="118">
        <f t="shared" si="16"/>
        <v>1114901</v>
      </c>
      <c r="BP49" s="118">
        <f t="shared" si="17"/>
        <v>287495</v>
      </c>
      <c r="BQ49" s="118">
        <v>142328</v>
      </c>
      <c r="BR49" s="118">
        <v>0</v>
      </c>
      <c r="BS49" s="118">
        <v>145167</v>
      </c>
      <c r="BT49" s="118">
        <v>0</v>
      </c>
      <c r="BU49" s="118">
        <f t="shared" si="18"/>
        <v>431864</v>
      </c>
      <c r="BV49" s="118">
        <v>0</v>
      </c>
      <c r="BW49" s="118">
        <v>431864</v>
      </c>
      <c r="BX49" s="118">
        <v>0</v>
      </c>
      <c r="BY49" s="118">
        <v>0</v>
      </c>
      <c r="BZ49" s="118">
        <f t="shared" si="19"/>
        <v>395542</v>
      </c>
      <c r="CA49" s="118">
        <v>253327</v>
      </c>
      <c r="CB49" s="118">
        <v>121121</v>
      </c>
      <c r="CC49" s="118">
        <v>15990</v>
      </c>
      <c r="CD49" s="118">
        <v>5104</v>
      </c>
      <c r="CE49" s="118">
        <v>1982147</v>
      </c>
      <c r="CF49" s="118">
        <v>0</v>
      </c>
      <c r="CG49" s="118">
        <v>133934</v>
      </c>
      <c r="CH49" s="118">
        <f t="shared" si="20"/>
        <v>1301634</v>
      </c>
      <c r="CI49" s="118">
        <f aca="true" t="shared" si="154" ref="CI49:CW49">SUM(AE49,+BG49)</f>
        <v>2708420</v>
      </c>
      <c r="CJ49" s="118">
        <f t="shared" si="154"/>
        <v>2703810</v>
      </c>
      <c r="CK49" s="118">
        <f t="shared" si="154"/>
        <v>11222</v>
      </c>
      <c r="CL49" s="118">
        <f t="shared" si="154"/>
        <v>1806545</v>
      </c>
      <c r="CM49" s="118">
        <f t="shared" si="154"/>
        <v>862843</v>
      </c>
      <c r="CN49" s="118">
        <f t="shared" si="154"/>
        <v>23200</v>
      </c>
      <c r="CO49" s="118">
        <f t="shared" si="154"/>
        <v>4610</v>
      </c>
      <c r="CP49" s="118">
        <f t="shared" si="154"/>
        <v>332725</v>
      </c>
      <c r="CQ49" s="118">
        <f t="shared" si="154"/>
        <v>12569492</v>
      </c>
      <c r="CR49" s="118">
        <f t="shared" si="154"/>
        <v>4587615</v>
      </c>
      <c r="CS49" s="118">
        <f t="shared" si="154"/>
        <v>1132418</v>
      </c>
      <c r="CT49" s="118">
        <f t="shared" si="154"/>
        <v>2152832</v>
      </c>
      <c r="CU49" s="118">
        <f t="shared" si="154"/>
        <v>1182701</v>
      </c>
      <c r="CV49" s="118">
        <f t="shared" si="154"/>
        <v>119664</v>
      </c>
      <c r="CW49" s="118">
        <f t="shared" si="154"/>
        <v>3331163</v>
      </c>
      <c r="CX49" s="118">
        <f aca="true" t="shared" si="155" ref="CX49:DJ49">SUM(AT49,+BV49)</f>
        <v>426879</v>
      </c>
      <c r="CY49" s="118">
        <f t="shared" si="155"/>
        <v>2484967</v>
      </c>
      <c r="CZ49" s="118">
        <f t="shared" si="155"/>
        <v>419317</v>
      </c>
      <c r="DA49" s="118">
        <f t="shared" si="155"/>
        <v>72562</v>
      </c>
      <c r="DB49" s="118">
        <f t="shared" si="155"/>
        <v>4571212</v>
      </c>
      <c r="DC49" s="118">
        <f t="shared" si="155"/>
        <v>3137418</v>
      </c>
      <c r="DD49" s="118">
        <f t="shared" si="155"/>
        <v>1059704</v>
      </c>
      <c r="DE49" s="118">
        <f t="shared" si="155"/>
        <v>316283</v>
      </c>
      <c r="DF49" s="118">
        <f t="shared" si="155"/>
        <v>57807</v>
      </c>
      <c r="DG49" s="118">
        <f t="shared" si="155"/>
        <v>7893063</v>
      </c>
      <c r="DH49" s="118">
        <f t="shared" si="155"/>
        <v>6940</v>
      </c>
      <c r="DI49" s="118">
        <f t="shared" si="155"/>
        <v>442180</v>
      </c>
      <c r="DJ49" s="118">
        <f t="shared" si="155"/>
        <v>15720092</v>
      </c>
    </row>
    <row r="50" spans="1:114" s="120" customFormat="1" ht="12" customHeight="1">
      <c r="A50" s="129" t="s">
        <v>300</v>
      </c>
      <c r="B50" s="130" t="s">
        <v>301</v>
      </c>
      <c r="C50" s="129" t="s">
        <v>336</v>
      </c>
      <c r="D50" s="118">
        <f t="shared" si="0"/>
        <v>15266716</v>
      </c>
      <c r="E50" s="118">
        <f t="shared" si="1"/>
        <v>2899449</v>
      </c>
      <c r="F50" s="118">
        <v>293440</v>
      </c>
      <c r="G50" s="118">
        <v>23337</v>
      </c>
      <c r="H50" s="118">
        <v>124500</v>
      </c>
      <c r="I50" s="118">
        <v>1351359</v>
      </c>
      <c r="J50" s="119" t="s">
        <v>333</v>
      </c>
      <c r="K50" s="118">
        <v>1106813</v>
      </c>
      <c r="L50" s="118">
        <v>12367267</v>
      </c>
      <c r="M50" s="118">
        <f t="shared" si="2"/>
        <v>2712436</v>
      </c>
      <c r="N50" s="118">
        <f t="shared" si="3"/>
        <v>269670</v>
      </c>
      <c r="O50" s="118">
        <v>1133</v>
      </c>
      <c r="P50" s="118">
        <v>1382</v>
      </c>
      <c r="Q50" s="118">
        <v>0</v>
      </c>
      <c r="R50" s="118">
        <v>265900</v>
      </c>
      <c r="S50" s="119" t="s">
        <v>333</v>
      </c>
      <c r="T50" s="118">
        <v>1255</v>
      </c>
      <c r="U50" s="118">
        <v>2442766</v>
      </c>
      <c r="V50" s="118">
        <f aca="true" t="shared" si="156" ref="V50:AA50">+SUM(D50,M50)</f>
        <v>17979152</v>
      </c>
      <c r="W50" s="118">
        <f t="shared" si="156"/>
        <v>3169119</v>
      </c>
      <c r="X50" s="118">
        <f t="shared" si="156"/>
        <v>294573</v>
      </c>
      <c r="Y50" s="118">
        <f t="shared" si="156"/>
        <v>24719</v>
      </c>
      <c r="Z50" s="118">
        <f t="shared" si="156"/>
        <v>124500</v>
      </c>
      <c r="AA50" s="118">
        <f t="shared" si="156"/>
        <v>1617259</v>
      </c>
      <c r="AB50" s="119" t="s">
        <v>7</v>
      </c>
      <c r="AC50" s="118">
        <f t="shared" si="5"/>
        <v>1108068</v>
      </c>
      <c r="AD50" s="118">
        <f t="shared" si="6"/>
        <v>14810033</v>
      </c>
      <c r="AE50" s="118">
        <f t="shared" si="7"/>
        <v>687772</v>
      </c>
      <c r="AF50" s="118">
        <f t="shared" si="8"/>
        <v>683427</v>
      </c>
      <c r="AG50" s="118">
        <v>0</v>
      </c>
      <c r="AH50" s="118">
        <v>542778</v>
      </c>
      <c r="AI50" s="118">
        <v>138708</v>
      </c>
      <c r="AJ50" s="118">
        <v>1941</v>
      </c>
      <c r="AK50" s="118">
        <v>4345</v>
      </c>
      <c r="AL50" s="118">
        <v>0</v>
      </c>
      <c r="AM50" s="118">
        <f t="shared" si="9"/>
        <v>12459878</v>
      </c>
      <c r="AN50" s="118">
        <f t="shared" si="10"/>
        <v>4365315</v>
      </c>
      <c r="AO50" s="118">
        <v>1700775</v>
      </c>
      <c r="AP50" s="118">
        <v>1964907</v>
      </c>
      <c r="AQ50" s="118">
        <v>639761</v>
      </c>
      <c r="AR50" s="118">
        <v>59872</v>
      </c>
      <c r="AS50" s="118">
        <f t="shared" si="11"/>
        <v>2604747</v>
      </c>
      <c r="AT50" s="118">
        <v>496889</v>
      </c>
      <c r="AU50" s="118">
        <v>1986278</v>
      </c>
      <c r="AV50" s="118">
        <v>121580</v>
      </c>
      <c r="AW50" s="118">
        <v>77533</v>
      </c>
      <c r="AX50" s="118">
        <f t="shared" si="12"/>
        <v>5412283</v>
      </c>
      <c r="AY50" s="118">
        <v>2118750</v>
      </c>
      <c r="AZ50" s="118">
        <v>2824314</v>
      </c>
      <c r="BA50" s="118">
        <v>238859</v>
      </c>
      <c r="BB50" s="118">
        <v>230360</v>
      </c>
      <c r="BC50" s="118">
        <v>1294662</v>
      </c>
      <c r="BD50" s="118">
        <v>0</v>
      </c>
      <c r="BE50" s="118">
        <v>824404</v>
      </c>
      <c r="BF50" s="118">
        <f t="shared" si="13"/>
        <v>13972054</v>
      </c>
      <c r="BG50" s="118">
        <f t="shared" si="14"/>
        <v>27321</v>
      </c>
      <c r="BH50" s="118">
        <f t="shared" si="15"/>
        <v>24622</v>
      </c>
      <c r="BI50" s="118">
        <v>0</v>
      </c>
      <c r="BJ50" s="118">
        <v>9397</v>
      </c>
      <c r="BK50" s="118">
        <v>0</v>
      </c>
      <c r="BL50" s="118">
        <v>15225</v>
      </c>
      <c r="BM50" s="118">
        <v>2699</v>
      </c>
      <c r="BN50" s="118">
        <v>0</v>
      </c>
      <c r="BO50" s="118">
        <f t="shared" si="16"/>
        <v>2120810</v>
      </c>
      <c r="BP50" s="118">
        <f t="shared" si="17"/>
        <v>592067</v>
      </c>
      <c r="BQ50" s="118">
        <v>350923</v>
      </c>
      <c r="BR50" s="118">
        <v>93894</v>
      </c>
      <c r="BS50" s="118">
        <v>147250</v>
      </c>
      <c r="BT50" s="118">
        <v>0</v>
      </c>
      <c r="BU50" s="118">
        <f t="shared" si="18"/>
        <v>777936</v>
      </c>
      <c r="BV50" s="118">
        <v>49681</v>
      </c>
      <c r="BW50" s="118">
        <v>728255</v>
      </c>
      <c r="BX50" s="118">
        <v>0</v>
      </c>
      <c r="BY50" s="118">
        <v>0</v>
      </c>
      <c r="BZ50" s="118">
        <f t="shared" si="19"/>
        <v>750807</v>
      </c>
      <c r="CA50" s="118">
        <v>337378</v>
      </c>
      <c r="CB50" s="118">
        <v>379745</v>
      </c>
      <c r="CC50" s="118">
        <v>6972</v>
      </c>
      <c r="CD50" s="118">
        <v>26712</v>
      </c>
      <c r="CE50" s="118">
        <v>460313</v>
      </c>
      <c r="CF50" s="118">
        <v>0</v>
      </c>
      <c r="CG50" s="118">
        <v>103992</v>
      </c>
      <c r="CH50" s="118">
        <f t="shared" si="20"/>
        <v>2252123</v>
      </c>
      <c r="CI50" s="118">
        <f aca="true" t="shared" si="157" ref="CI50:CX50">SUM(AE50,+BG50)</f>
        <v>715093</v>
      </c>
      <c r="CJ50" s="118">
        <f t="shared" si="157"/>
        <v>708049</v>
      </c>
      <c r="CK50" s="118">
        <f t="shared" si="157"/>
        <v>0</v>
      </c>
      <c r="CL50" s="118">
        <f t="shared" si="157"/>
        <v>552175</v>
      </c>
      <c r="CM50" s="118">
        <f t="shared" si="157"/>
        <v>138708</v>
      </c>
      <c r="CN50" s="118">
        <f t="shared" si="157"/>
        <v>17166</v>
      </c>
      <c r="CO50" s="118">
        <f t="shared" si="157"/>
        <v>7044</v>
      </c>
      <c r="CP50" s="118">
        <f t="shared" si="157"/>
        <v>0</v>
      </c>
      <c r="CQ50" s="118">
        <f t="shared" si="157"/>
        <v>14580688</v>
      </c>
      <c r="CR50" s="118">
        <f t="shared" si="157"/>
        <v>4957382</v>
      </c>
      <c r="CS50" s="118">
        <f t="shared" si="157"/>
        <v>2051698</v>
      </c>
      <c r="CT50" s="118">
        <f t="shared" si="157"/>
        <v>2058801</v>
      </c>
      <c r="CU50" s="118">
        <f t="shared" si="157"/>
        <v>787011</v>
      </c>
      <c r="CV50" s="118">
        <f t="shared" si="157"/>
        <v>59872</v>
      </c>
      <c r="CW50" s="118">
        <f t="shared" si="157"/>
        <v>3382683</v>
      </c>
      <c r="CX50" s="118">
        <f t="shared" si="157"/>
        <v>546570</v>
      </c>
      <c r="CY50" s="118">
        <f aca="true" t="shared" si="158" ref="CY50:DJ50">SUM(AU50,+BW50)</f>
        <v>2714533</v>
      </c>
      <c r="CZ50" s="118">
        <f t="shared" si="158"/>
        <v>121580</v>
      </c>
      <c r="DA50" s="118">
        <f t="shared" si="158"/>
        <v>77533</v>
      </c>
      <c r="DB50" s="118">
        <f t="shared" si="158"/>
        <v>6163090</v>
      </c>
      <c r="DC50" s="118">
        <f t="shared" si="158"/>
        <v>2456128</v>
      </c>
      <c r="DD50" s="118">
        <f t="shared" si="158"/>
        <v>3204059</v>
      </c>
      <c r="DE50" s="118">
        <f t="shared" si="158"/>
        <v>245831</v>
      </c>
      <c r="DF50" s="118">
        <f t="shared" si="158"/>
        <v>257072</v>
      </c>
      <c r="DG50" s="118">
        <f t="shared" si="158"/>
        <v>1754975</v>
      </c>
      <c r="DH50" s="118">
        <f t="shared" si="158"/>
        <v>0</v>
      </c>
      <c r="DI50" s="118">
        <f t="shared" si="158"/>
        <v>928396</v>
      </c>
      <c r="DJ50" s="118">
        <f t="shared" si="158"/>
        <v>16224177</v>
      </c>
    </row>
    <row r="51" spans="1:114" s="120" customFormat="1" ht="12" customHeight="1">
      <c r="A51" s="129" t="s">
        <v>369</v>
      </c>
      <c r="B51" s="130" t="s">
        <v>370</v>
      </c>
      <c r="C51" s="129" t="s">
        <v>336</v>
      </c>
      <c r="D51" s="118">
        <f t="shared" si="0"/>
        <v>12860901</v>
      </c>
      <c r="E51" s="118">
        <f t="shared" si="1"/>
        <v>2689073</v>
      </c>
      <c r="F51" s="118">
        <v>186870</v>
      </c>
      <c r="G51" s="118">
        <v>17884</v>
      </c>
      <c r="H51" s="118">
        <v>75600</v>
      </c>
      <c r="I51" s="118">
        <v>1184377</v>
      </c>
      <c r="J51" s="119" t="s">
        <v>333</v>
      </c>
      <c r="K51" s="118">
        <v>1224342</v>
      </c>
      <c r="L51" s="118">
        <v>10171828</v>
      </c>
      <c r="M51" s="118">
        <f t="shared" si="2"/>
        <v>2691870</v>
      </c>
      <c r="N51" s="118">
        <f t="shared" si="3"/>
        <v>269507</v>
      </c>
      <c r="O51" s="118">
        <v>28682</v>
      </c>
      <c r="P51" s="118">
        <v>21648</v>
      </c>
      <c r="Q51" s="118">
        <v>0</v>
      </c>
      <c r="R51" s="118">
        <v>217190</v>
      </c>
      <c r="S51" s="119" t="s">
        <v>333</v>
      </c>
      <c r="T51" s="118">
        <v>1987</v>
      </c>
      <c r="U51" s="118">
        <v>2422363</v>
      </c>
      <c r="V51" s="118">
        <f aca="true" t="shared" si="159" ref="V51:AA51">+SUM(D51,M51)</f>
        <v>15552771</v>
      </c>
      <c r="W51" s="118">
        <f t="shared" si="159"/>
        <v>2958580</v>
      </c>
      <c r="X51" s="118">
        <f t="shared" si="159"/>
        <v>215552</v>
      </c>
      <c r="Y51" s="118">
        <f t="shared" si="159"/>
        <v>39532</v>
      </c>
      <c r="Z51" s="118">
        <f t="shared" si="159"/>
        <v>75600</v>
      </c>
      <c r="AA51" s="118">
        <f t="shared" si="159"/>
        <v>1401567</v>
      </c>
      <c r="AB51" s="119" t="s">
        <v>7</v>
      </c>
      <c r="AC51" s="118">
        <f t="shared" si="5"/>
        <v>1226329</v>
      </c>
      <c r="AD51" s="118">
        <f t="shared" si="6"/>
        <v>12594191</v>
      </c>
      <c r="AE51" s="118">
        <f t="shared" si="7"/>
        <v>346348</v>
      </c>
      <c r="AF51" s="118">
        <f t="shared" si="8"/>
        <v>305092</v>
      </c>
      <c r="AG51" s="118">
        <v>0</v>
      </c>
      <c r="AH51" s="118">
        <v>191069</v>
      </c>
      <c r="AI51" s="118">
        <v>95743</v>
      </c>
      <c r="AJ51" s="118">
        <v>18280</v>
      </c>
      <c r="AK51" s="118">
        <v>41256</v>
      </c>
      <c r="AL51" s="118">
        <v>33785</v>
      </c>
      <c r="AM51" s="118">
        <f t="shared" si="9"/>
        <v>10848319</v>
      </c>
      <c r="AN51" s="118">
        <f t="shared" si="10"/>
        <v>2953346</v>
      </c>
      <c r="AO51" s="118">
        <v>794454</v>
      </c>
      <c r="AP51" s="118">
        <v>1676175</v>
      </c>
      <c r="AQ51" s="118">
        <v>421182</v>
      </c>
      <c r="AR51" s="118">
        <v>61535</v>
      </c>
      <c r="AS51" s="118">
        <f t="shared" si="11"/>
        <v>1596773</v>
      </c>
      <c r="AT51" s="118">
        <v>511064</v>
      </c>
      <c r="AU51" s="118">
        <v>981799</v>
      </c>
      <c r="AV51" s="118">
        <v>103910</v>
      </c>
      <c r="AW51" s="118">
        <v>100172</v>
      </c>
      <c r="AX51" s="118">
        <f t="shared" si="12"/>
        <v>6193709</v>
      </c>
      <c r="AY51" s="118">
        <v>2767800</v>
      </c>
      <c r="AZ51" s="118">
        <v>3036739</v>
      </c>
      <c r="BA51" s="118">
        <v>337968</v>
      </c>
      <c r="BB51" s="118">
        <v>51202</v>
      </c>
      <c r="BC51" s="118">
        <v>1076984</v>
      </c>
      <c r="BD51" s="118">
        <v>4319</v>
      </c>
      <c r="BE51" s="118">
        <v>555465</v>
      </c>
      <c r="BF51" s="118">
        <f t="shared" si="13"/>
        <v>11750132</v>
      </c>
      <c r="BG51" s="118">
        <f t="shared" si="14"/>
        <v>67055</v>
      </c>
      <c r="BH51" s="118">
        <f t="shared" si="15"/>
        <v>67055</v>
      </c>
      <c r="BI51" s="118">
        <v>38115</v>
      </c>
      <c r="BJ51" s="118">
        <v>28940</v>
      </c>
      <c r="BK51" s="118">
        <v>0</v>
      </c>
      <c r="BL51" s="118">
        <v>0</v>
      </c>
      <c r="BM51" s="118">
        <v>0</v>
      </c>
      <c r="BN51" s="118">
        <v>0</v>
      </c>
      <c r="BO51" s="118">
        <f t="shared" si="16"/>
        <v>1697838</v>
      </c>
      <c r="BP51" s="118">
        <f t="shared" si="17"/>
        <v>211293</v>
      </c>
      <c r="BQ51" s="118">
        <v>103348</v>
      </c>
      <c r="BR51" s="118">
        <v>0</v>
      </c>
      <c r="BS51" s="118">
        <v>107945</v>
      </c>
      <c r="BT51" s="118">
        <v>0</v>
      </c>
      <c r="BU51" s="118">
        <f t="shared" si="18"/>
        <v>637541</v>
      </c>
      <c r="BV51" s="118">
        <v>10281</v>
      </c>
      <c r="BW51" s="118">
        <v>627260</v>
      </c>
      <c r="BX51" s="118">
        <v>0</v>
      </c>
      <c r="BY51" s="118">
        <v>0</v>
      </c>
      <c r="BZ51" s="118">
        <f t="shared" si="19"/>
        <v>846999</v>
      </c>
      <c r="CA51" s="118">
        <v>349149</v>
      </c>
      <c r="CB51" s="118">
        <v>425742</v>
      </c>
      <c r="CC51" s="118">
        <v>42204</v>
      </c>
      <c r="CD51" s="118">
        <v>29904</v>
      </c>
      <c r="CE51" s="118">
        <v>794322</v>
      </c>
      <c r="CF51" s="118">
        <v>2005</v>
      </c>
      <c r="CG51" s="118">
        <v>132655</v>
      </c>
      <c r="CH51" s="118">
        <f t="shared" si="20"/>
        <v>1897548</v>
      </c>
      <c r="CI51" s="118">
        <f aca="true" t="shared" si="160" ref="CI51:CX51">SUM(AE51,+BG51)</f>
        <v>413403</v>
      </c>
      <c r="CJ51" s="118">
        <f t="shared" si="160"/>
        <v>372147</v>
      </c>
      <c r="CK51" s="118">
        <f t="shared" si="160"/>
        <v>38115</v>
      </c>
      <c r="CL51" s="118">
        <f t="shared" si="160"/>
        <v>220009</v>
      </c>
      <c r="CM51" s="118">
        <f t="shared" si="160"/>
        <v>95743</v>
      </c>
      <c r="CN51" s="118">
        <f t="shared" si="160"/>
        <v>18280</v>
      </c>
      <c r="CO51" s="118">
        <f t="shared" si="160"/>
        <v>41256</v>
      </c>
      <c r="CP51" s="118">
        <f t="shared" si="160"/>
        <v>33785</v>
      </c>
      <c r="CQ51" s="118">
        <f t="shared" si="160"/>
        <v>12546157</v>
      </c>
      <c r="CR51" s="118">
        <f t="shared" si="160"/>
        <v>3164639</v>
      </c>
      <c r="CS51" s="118">
        <f t="shared" si="160"/>
        <v>897802</v>
      </c>
      <c r="CT51" s="118">
        <f t="shared" si="160"/>
        <v>1676175</v>
      </c>
      <c r="CU51" s="118">
        <f t="shared" si="160"/>
        <v>529127</v>
      </c>
      <c r="CV51" s="118">
        <f t="shared" si="160"/>
        <v>61535</v>
      </c>
      <c r="CW51" s="118">
        <f t="shared" si="160"/>
        <v>2234314</v>
      </c>
      <c r="CX51" s="118">
        <f t="shared" si="160"/>
        <v>521345</v>
      </c>
      <c r="CY51" s="118">
        <f aca="true" t="shared" si="161" ref="CY51:DJ51">SUM(AU51,+BW51)</f>
        <v>1609059</v>
      </c>
      <c r="CZ51" s="118">
        <f t="shared" si="161"/>
        <v>103910</v>
      </c>
      <c r="DA51" s="118">
        <f t="shared" si="161"/>
        <v>100172</v>
      </c>
      <c r="DB51" s="118">
        <f t="shared" si="161"/>
        <v>7040708</v>
      </c>
      <c r="DC51" s="118">
        <f t="shared" si="161"/>
        <v>3116949</v>
      </c>
      <c r="DD51" s="118">
        <f t="shared" si="161"/>
        <v>3462481</v>
      </c>
      <c r="DE51" s="118">
        <f t="shared" si="161"/>
        <v>380172</v>
      </c>
      <c r="DF51" s="118">
        <f t="shared" si="161"/>
        <v>81106</v>
      </c>
      <c r="DG51" s="118">
        <f t="shared" si="161"/>
        <v>1871306</v>
      </c>
      <c r="DH51" s="118">
        <f t="shared" si="161"/>
        <v>6324</v>
      </c>
      <c r="DI51" s="118">
        <f t="shared" si="161"/>
        <v>688120</v>
      </c>
      <c r="DJ51" s="118">
        <f t="shared" si="161"/>
        <v>13647680</v>
      </c>
    </row>
    <row r="52" spans="1:114" s="120" customFormat="1" ht="12" customHeight="1">
      <c r="A52" s="129" t="s">
        <v>371</v>
      </c>
      <c r="B52" s="130" t="s">
        <v>372</v>
      </c>
      <c r="C52" s="129" t="s">
        <v>336</v>
      </c>
      <c r="D52" s="118">
        <f t="shared" si="0"/>
        <v>18476371</v>
      </c>
      <c r="E52" s="118">
        <f t="shared" si="1"/>
        <v>3967612</v>
      </c>
      <c r="F52" s="118">
        <v>645606</v>
      </c>
      <c r="G52" s="118">
        <v>214098</v>
      </c>
      <c r="H52" s="118">
        <v>816300</v>
      </c>
      <c r="I52" s="118">
        <v>913570</v>
      </c>
      <c r="J52" s="119" t="s">
        <v>333</v>
      </c>
      <c r="K52" s="118">
        <v>1378038</v>
      </c>
      <c r="L52" s="118">
        <v>14508759</v>
      </c>
      <c r="M52" s="118">
        <f t="shared" si="2"/>
        <v>3915812</v>
      </c>
      <c r="N52" s="118">
        <f t="shared" si="3"/>
        <v>466761</v>
      </c>
      <c r="O52" s="118">
        <v>19484</v>
      </c>
      <c r="P52" s="118">
        <v>30752</v>
      </c>
      <c r="Q52" s="118">
        <v>111300</v>
      </c>
      <c r="R52" s="118">
        <v>255532</v>
      </c>
      <c r="S52" s="119" t="s">
        <v>333</v>
      </c>
      <c r="T52" s="118">
        <v>49693</v>
      </c>
      <c r="U52" s="118">
        <v>3449051</v>
      </c>
      <c r="V52" s="118">
        <f aca="true" t="shared" si="162" ref="V52:AA52">+SUM(D52,M52)</f>
        <v>22392183</v>
      </c>
      <c r="W52" s="118">
        <f t="shared" si="162"/>
        <v>4434373</v>
      </c>
      <c r="X52" s="118">
        <f t="shared" si="162"/>
        <v>665090</v>
      </c>
      <c r="Y52" s="118">
        <f t="shared" si="162"/>
        <v>244850</v>
      </c>
      <c r="Z52" s="118">
        <f t="shared" si="162"/>
        <v>927600</v>
      </c>
      <c r="AA52" s="118">
        <f t="shared" si="162"/>
        <v>1169102</v>
      </c>
      <c r="AB52" s="119" t="s">
        <v>7</v>
      </c>
      <c r="AC52" s="118">
        <f t="shared" si="5"/>
        <v>1427731</v>
      </c>
      <c r="AD52" s="118">
        <f t="shared" si="6"/>
        <v>17957810</v>
      </c>
      <c r="AE52" s="118">
        <f t="shared" si="7"/>
        <v>2409669</v>
      </c>
      <c r="AF52" s="118">
        <f t="shared" si="8"/>
        <v>2409652</v>
      </c>
      <c r="AG52" s="118">
        <v>0</v>
      </c>
      <c r="AH52" s="118">
        <v>1747809</v>
      </c>
      <c r="AI52" s="118">
        <v>592781</v>
      </c>
      <c r="AJ52" s="118">
        <v>69062</v>
      </c>
      <c r="AK52" s="118">
        <v>17</v>
      </c>
      <c r="AL52" s="118">
        <v>283677</v>
      </c>
      <c r="AM52" s="118">
        <f t="shared" si="9"/>
        <v>12104356</v>
      </c>
      <c r="AN52" s="118">
        <f t="shared" si="10"/>
        <v>2972263</v>
      </c>
      <c r="AO52" s="118">
        <v>962449</v>
      </c>
      <c r="AP52" s="118">
        <v>1467965</v>
      </c>
      <c r="AQ52" s="118">
        <v>410626</v>
      </c>
      <c r="AR52" s="118">
        <v>131223</v>
      </c>
      <c r="AS52" s="118">
        <f t="shared" si="11"/>
        <v>3145813</v>
      </c>
      <c r="AT52" s="118">
        <v>484753</v>
      </c>
      <c r="AU52" s="118">
        <v>2455716</v>
      </c>
      <c r="AV52" s="118">
        <v>205344</v>
      </c>
      <c r="AW52" s="118">
        <v>65271</v>
      </c>
      <c r="AX52" s="118">
        <f t="shared" si="12"/>
        <v>5915917</v>
      </c>
      <c r="AY52" s="118">
        <v>3218881</v>
      </c>
      <c r="AZ52" s="118">
        <v>2415825</v>
      </c>
      <c r="BA52" s="118">
        <v>166281</v>
      </c>
      <c r="BB52" s="118">
        <v>114930</v>
      </c>
      <c r="BC52" s="118">
        <v>3318257</v>
      </c>
      <c r="BD52" s="118">
        <v>5092</v>
      </c>
      <c r="BE52" s="118">
        <v>360412</v>
      </c>
      <c r="BF52" s="118">
        <f t="shared" si="13"/>
        <v>14874437</v>
      </c>
      <c r="BG52" s="118">
        <f t="shared" si="14"/>
        <v>10847</v>
      </c>
      <c r="BH52" s="118">
        <f t="shared" si="15"/>
        <v>10847</v>
      </c>
      <c r="BI52" s="118">
        <v>0</v>
      </c>
      <c r="BJ52" s="118">
        <v>10847</v>
      </c>
      <c r="BK52" s="118">
        <v>0</v>
      </c>
      <c r="BL52" s="118">
        <v>0</v>
      </c>
      <c r="BM52" s="118">
        <v>0</v>
      </c>
      <c r="BN52" s="118">
        <v>147458</v>
      </c>
      <c r="BO52" s="118">
        <f t="shared" si="16"/>
        <v>2550851</v>
      </c>
      <c r="BP52" s="118">
        <f t="shared" si="17"/>
        <v>448589</v>
      </c>
      <c r="BQ52" s="118">
        <v>216880</v>
      </c>
      <c r="BR52" s="118">
        <v>41976</v>
      </c>
      <c r="BS52" s="118">
        <v>189733</v>
      </c>
      <c r="BT52" s="118">
        <v>0</v>
      </c>
      <c r="BU52" s="118">
        <f t="shared" si="18"/>
        <v>881322</v>
      </c>
      <c r="BV52" s="118">
        <v>48274</v>
      </c>
      <c r="BW52" s="118">
        <v>820575</v>
      </c>
      <c r="BX52" s="118">
        <v>12473</v>
      </c>
      <c r="BY52" s="118">
        <v>109909</v>
      </c>
      <c r="BZ52" s="118">
        <f t="shared" si="19"/>
        <v>1111031</v>
      </c>
      <c r="CA52" s="118">
        <v>549817</v>
      </c>
      <c r="CB52" s="118">
        <v>179389</v>
      </c>
      <c r="CC52" s="118">
        <v>131754</v>
      </c>
      <c r="CD52" s="118">
        <v>250071</v>
      </c>
      <c r="CE52" s="118">
        <v>1160942</v>
      </c>
      <c r="CF52" s="118">
        <v>0</v>
      </c>
      <c r="CG52" s="118">
        <v>45714</v>
      </c>
      <c r="CH52" s="118">
        <f t="shared" si="20"/>
        <v>2607412</v>
      </c>
      <c r="CI52" s="118">
        <f aca="true" t="shared" si="163" ref="CI52:CW52">SUM(AE52,+BG52)</f>
        <v>2420516</v>
      </c>
      <c r="CJ52" s="118">
        <f t="shared" si="163"/>
        <v>2420499</v>
      </c>
      <c r="CK52" s="118">
        <f t="shared" si="163"/>
        <v>0</v>
      </c>
      <c r="CL52" s="118">
        <f t="shared" si="163"/>
        <v>1758656</v>
      </c>
      <c r="CM52" s="118">
        <f t="shared" si="163"/>
        <v>592781</v>
      </c>
      <c r="CN52" s="118">
        <f t="shared" si="163"/>
        <v>69062</v>
      </c>
      <c r="CO52" s="118">
        <f t="shared" si="163"/>
        <v>17</v>
      </c>
      <c r="CP52" s="118">
        <f t="shared" si="163"/>
        <v>431135</v>
      </c>
      <c r="CQ52" s="118">
        <f t="shared" si="163"/>
        <v>14655207</v>
      </c>
      <c r="CR52" s="118">
        <f t="shared" si="163"/>
        <v>3420852</v>
      </c>
      <c r="CS52" s="118">
        <f t="shared" si="163"/>
        <v>1179329</v>
      </c>
      <c r="CT52" s="118">
        <f t="shared" si="163"/>
        <v>1509941</v>
      </c>
      <c r="CU52" s="118">
        <f t="shared" si="163"/>
        <v>600359</v>
      </c>
      <c r="CV52" s="118">
        <f t="shared" si="163"/>
        <v>131223</v>
      </c>
      <c r="CW52" s="118">
        <f t="shared" si="163"/>
        <v>4027135</v>
      </c>
      <c r="CX52" s="118">
        <f>SUM(AT52,+BV52)</f>
        <v>533027</v>
      </c>
      <c r="CY52" s="118">
        <f>SUM(AU52,+BW52)</f>
        <v>3276291</v>
      </c>
      <c r="CZ52" s="118">
        <f>SUM(AV52,+BX52)</f>
        <v>217817</v>
      </c>
      <c r="DA52" s="118">
        <f>SUM(AW52,+BY52)</f>
        <v>175180</v>
      </c>
      <c r="DB52" s="118">
        <f aca="true" t="shared" si="164" ref="DB52:DJ52">SUM(AX52,+BZ52)</f>
        <v>7026948</v>
      </c>
      <c r="DC52" s="118">
        <f t="shared" si="164"/>
        <v>3768698</v>
      </c>
      <c r="DD52" s="118">
        <f t="shared" si="164"/>
        <v>2595214</v>
      </c>
      <c r="DE52" s="118">
        <f t="shared" si="164"/>
        <v>298035</v>
      </c>
      <c r="DF52" s="118">
        <f t="shared" si="164"/>
        <v>365001</v>
      </c>
      <c r="DG52" s="118">
        <f t="shared" si="164"/>
        <v>4479199</v>
      </c>
      <c r="DH52" s="118">
        <f t="shared" si="164"/>
        <v>5092</v>
      </c>
      <c r="DI52" s="118">
        <f t="shared" si="164"/>
        <v>406126</v>
      </c>
      <c r="DJ52" s="118">
        <f t="shared" si="164"/>
        <v>17481849</v>
      </c>
    </row>
    <row r="53" spans="1:114" s="120" customFormat="1" ht="12" customHeight="1">
      <c r="A53" s="129" t="s">
        <v>314</v>
      </c>
      <c r="B53" s="130" t="s">
        <v>315</v>
      </c>
      <c r="C53" s="129" t="s">
        <v>336</v>
      </c>
      <c r="D53" s="118">
        <f t="shared" si="0"/>
        <v>13666624</v>
      </c>
      <c r="E53" s="118">
        <f t="shared" si="1"/>
        <v>2708742</v>
      </c>
      <c r="F53" s="118">
        <v>490566</v>
      </c>
      <c r="G53" s="118">
        <v>50284</v>
      </c>
      <c r="H53" s="118">
        <v>399800</v>
      </c>
      <c r="I53" s="118">
        <v>1542234</v>
      </c>
      <c r="J53" s="119" t="s">
        <v>333</v>
      </c>
      <c r="K53" s="118">
        <v>225858</v>
      </c>
      <c r="L53" s="118">
        <v>10957882</v>
      </c>
      <c r="M53" s="118">
        <f t="shared" si="2"/>
        <v>790411</v>
      </c>
      <c r="N53" s="118">
        <f t="shared" si="3"/>
        <v>73216</v>
      </c>
      <c r="O53" s="118">
        <v>3170</v>
      </c>
      <c r="P53" s="118">
        <v>1019</v>
      </c>
      <c r="Q53" s="118">
        <v>0</v>
      </c>
      <c r="R53" s="118">
        <v>49597</v>
      </c>
      <c r="S53" s="119" t="s">
        <v>333</v>
      </c>
      <c r="T53" s="118">
        <v>19430</v>
      </c>
      <c r="U53" s="118">
        <v>717195</v>
      </c>
      <c r="V53" s="118">
        <f aca="true" t="shared" si="165" ref="V53:AA53">+SUM(D53,M53)</f>
        <v>14457035</v>
      </c>
      <c r="W53" s="118">
        <f t="shared" si="165"/>
        <v>2781958</v>
      </c>
      <c r="X53" s="118">
        <f t="shared" si="165"/>
        <v>493736</v>
      </c>
      <c r="Y53" s="118">
        <f t="shared" si="165"/>
        <v>51303</v>
      </c>
      <c r="Z53" s="118">
        <f t="shared" si="165"/>
        <v>399800</v>
      </c>
      <c r="AA53" s="118">
        <f t="shared" si="165"/>
        <v>1591831</v>
      </c>
      <c r="AB53" s="119" t="s">
        <v>7</v>
      </c>
      <c r="AC53" s="118">
        <f t="shared" si="5"/>
        <v>245288</v>
      </c>
      <c r="AD53" s="118">
        <f t="shared" si="6"/>
        <v>11675077</v>
      </c>
      <c r="AE53" s="118">
        <f t="shared" si="7"/>
        <v>1065424</v>
      </c>
      <c r="AF53" s="118">
        <f t="shared" si="8"/>
        <v>995190</v>
      </c>
      <c r="AG53" s="118">
        <v>1529</v>
      </c>
      <c r="AH53" s="118">
        <v>987714</v>
      </c>
      <c r="AI53" s="118">
        <v>1209</v>
      </c>
      <c r="AJ53" s="118">
        <v>4738</v>
      </c>
      <c r="AK53" s="118">
        <v>70234</v>
      </c>
      <c r="AL53" s="118">
        <v>301984</v>
      </c>
      <c r="AM53" s="118">
        <f t="shared" si="9"/>
        <v>7008237</v>
      </c>
      <c r="AN53" s="118">
        <f t="shared" si="10"/>
        <v>1897547</v>
      </c>
      <c r="AO53" s="118">
        <v>749058</v>
      </c>
      <c r="AP53" s="118">
        <v>709355</v>
      </c>
      <c r="AQ53" s="118">
        <v>413100</v>
      </c>
      <c r="AR53" s="118">
        <v>26034</v>
      </c>
      <c r="AS53" s="118">
        <f t="shared" si="11"/>
        <v>682521</v>
      </c>
      <c r="AT53" s="118">
        <v>201644</v>
      </c>
      <c r="AU53" s="118">
        <v>393104</v>
      </c>
      <c r="AV53" s="118">
        <v>87773</v>
      </c>
      <c r="AW53" s="118">
        <v>40314</v>
      </c>
      <c r="AX53" s="118">
        <f t="shared" si="12"/>
        <v>4376180</v>
      </c>
      <c r="AY53" s="118">
        <v>2966266</v>
      </c>
      <c r="AZ53" s="118">
        <v>862635</v>
      </c>
      <c r="BA53" s="118">
        <v>296653</v>
      </c>
      <c r="BB53" s="118">
        <v>250626</v>
      </c>
      <c r="BC53" s="118">
        <v>4808811</v>
      </c>
      <c r="BD53" s="118">
        <v>11675</v>
      </c>
      <c r="BE53" s="118">
        <v>482168</v>
      </c>
      <c r="BF53" s="118">
        <f t="shared" si="13"/>
        <v>8555829</v>
      </c>
      <c r="BG53" s="118">
        <f t="shared" si="14"/>
        <v>750</v>
      </c>
      <c r="BH53" s="118">
        <f t="shared" si="15"/>
        <v>750</v>
      </c>
      <c r="BI53" s="118">
        <v>0</v>
      </c>
      <c r="BJ53" s="118">
        <v>0</v>
      </c>
      <c r="BK53" s="118">
        <v>0</v>
      </c>
      <c r="BL53" s="118">
        <v>750</v>
      </c>
      <c r="BM53" s="118">
        <v>0</v>
      </c>
      <c r="BN53" s="118">
        <v>0</v>
      </c>
      <c r="BO53" s="118">
        <f t="shared" si="16"/>
        <v>265481</v>
      </c>
      <c r="BP53" s="118">
        <f t="shared" si="17"/>
        <v>38948</v>
      </c>
      <c r="BQ53" s="118">
        <v>33018</v>
      </c>
      <c r="BR53" s="118">
        <v>0</v>
      </c>
      <c r="BS53" s="118">
        <v>5930</v>
      </c>
      <c r="BT53" s="118">
        <v>0</v>
      </c>
      <c r="BU53" s="118">
        <f t="shared" si="18"/>
        <v>39698</v>
      </c>
      <c r="BV53" s="118">
        <v>1350</v>
      </c>
      <c r="BW53" s="118">
        <v>38348</v>
      </c>
      <c r="BX53" s="118">
        <v>0</v>
      </c>
      <c r="BY53" s="118">
        <v>0</v>
      </c>
      <c r="BZ53" s="118">
        <f t="shared" si="19"/>
        <v>186825</v>
      </c>
      <c r="CA53" s="118">
        <v>120</v>
      </c>
      <c r="CB53" s="118">
        <v>112290</v>
      </c>
      <c r="CC53" s="118">
        <v>42980</v>
      </c>
      <c r="CD53" s="118">
        <v>31435</v>
      </c>
      <c r="CE53" s="118">
        <v>498758</v>
      </c>
      <c r="CF53" s="118">
        <v>10</v>
      </c>
      <c r="CG53" s="118">
        <v>25422</v>
      </c>
      <c r="CH53" s="118">
        <f t="shared" si="20"/>
        <v>291653</v>
      </c>
      <c r="CI53" s="118">
        <f aca="true" t="shared" si="166" ref="CI53:CX53">SUM(AE53,+BG53)</f>
        <v>1066174</v>
      </c>
      <c r="CJ53" s="118">
        <f t="shared" si="166"/>
        <v>995940</v>
      </c>
      <c r="CK53" s="118">
        <f t="shared" si="166"/>
        <v>1529</v>
      </c>
      <c r="CL53" s="118">
        <f t="shared" si="166"/>
        <v>987714</v>
      </c>
      <c r="CM53" s="118">
        <f t="shared" si="166"/>
        <v>1209</v>
      </c>
      <c r="CN53" s="118">
        <f t="shared" si="166"/>
        <v>5488</v>
      </c>
      <c r="CO53" s="118">
        <f t="shared" si="166"/>
        <v>70234</v>
      </c>
      <c r="CP53" s="118">
        <f t="shared" si="166"/>
        <v>301984</v>
      </c>
      <c r="CQ53" s="118">
        <f t="shared" si="166"/>
        <v>7273718</v>
      </c>
      <c r="CR53" s="118">
        <f t="shared" si="166"/>
        <v>1936495</v>
      </c>
      <c r="CS53" s="118">
        <f t="shared" si="166"/>
        <v>782076</v>
      </c>
      <c r="CT53" s="118">
        <f t="shared" si="166"/>
        <v>709355</v>
      </c>
      <c r="CU53" s="118">
        <f t="shared" si="166"/>
        <v>419030</v>
      </c>
      <c r="CV53" s="118">
        <f t="shared" si="166"/>
        <v>26034</v>
      </c>
      <c r="CW53" s="118">
        <f t="shared" si="166"/>
        <v>722219</v>
      </c>
      <c r="CX53" s="118">
        <f t="shared" si="166"/>
        <v>202994</v>
      </c>
      <c r="CY53" s="118">
        <f aca="true" t="shared" si="167" ref="CY53:DJ53">SUM(AU53,+BW53)</f>
        <v>431452</v>
      </c>
      <c r="CZ53" s="118">
        <f t="shared" si="167"/>
        <v>87773</v>
      </c>
      <c r="DA53" s="118">
        <f t="shared" si="167"/>
        <v>40314</v>
      </c>
      <c r="DB53" s="118">
        <f t="shared" si="167"/>
        <v>4563005</v>
      </c>
      <c r="DC53" s="118">
        <f t="shared" si="167"/>
        <v>2966386</v>
      </c>
      <c r="DD53" s="118">
        <f t="shared" si="167"/>
        <v>974925</v>
      </c>
      <c r="DE53" s="118">
        <f t="shared" si="167"/>
        <v>339633</v>
      </c>
      <c r="DF53" s="118">
        <f t="shared" si="167"/>
        <v>282061</v>
      </c>
      <c r="DG53" s="118">
        <f t="shared" si="167"/>
        <v>5307569</v>
      </c>
      <c r="DH53" s="118">
        <f t="shared" si="167"/>
        <v>11685</v>
      </c>
      <c r="DI53" s="118">
        <f t="shared" si="167"/>
        <v>507590</v>
      </c>
      <c r="DJ53" s="118">
        <f t="shared" si="167"/>
        <v>8847482</v>
      </c>
    </row>
    <row r="54" spans="1:114" s="120" customFormat="1" ht="12" customHeight="1">
      <c r="A54" s="134" t="s">
        <v>10</v>
      </c>
      <c r="B54" s="135" t="s">
        <v>11</v>
      </c>
      <c r="C54" s="134" t="s">
        <v>12</v>
      </c>
      <c r="D54" s="136">
        <f aca="true" t="shared" si="168" ref="D54:AI54">SUM(D7:D53)</f>
        <v>1694072572</v>
      </c>
      <c r="E54" s="136">
        <f t="shared" si="168"/>
        <v>374997084</v>
      </c>
      <c r="F54" s="136">
        <f t="shared" si="168"/>
        <v>39197053</v>
      </c>
      <c r="G54" s="136">
        <f t="shared" si="168"/>
        <v>7156703</v>
      </c>
      <c r="H54" s="136">
        <f t="shared" si="168"/>
        <v>56290835</v>
      </c>
      <c r="I54" s="136">
        <f t="shared" si="168"/>
        <v>180355425</v>
      </c>
      <c r="J54" s="137">
        <f t="shared" si="168"/>
        <v>0</v>
      </c>
      <c r="K54" s="136">
        <f t="shared" si="168"/>
        <v>91997068</v>
      </c>
      <c r="L54" s="136">
        <f t="shared" si="168"/>
        <v>1319075488</v>
      </c>
      <c r="M54" s="136">
        <f t="shared" si="168"/>
        <v>201672057</v>
      </c>
      <c r="N54" s="136">
        <f t="shared" si="168"/>
        <v>33665110</v>
      </c>
      <c r="O54" s="136">
        <f t="shared" si="168"/>
        <v>3973823</v>
      </c>
      <c r="P54" s="136">
        <f t="shared" si="168"/>
        <v>1360661</v>
      </c>
      <c r="Q54" s="136">
        <f t="shared" si="168"/>
        <v>4399066</v>
      </c>
      <c r="R54" s="136">
        <f t="shared" si="168"/>
        <v>20224332</v>
      </c>
      <c r="S54" s="137">
        <f t="shared" si="168"/>
        <v>0</v>
      </c>
      <c r="T54" s="136">
        <f t="shared" si="168"/>
        <v>3707228</v>
      </c>
      <c r="U54" s="136">
        <f t="shared" si="168"/>
        <v>168006947</v>
      </c>
      <c r="V54" s="136">
        <f t="shared" si="168"/>
        <v>1895744629</v>
      </c>
      <c r="W54" s="136">
        <f t="shared" si="168"/>
        <v>408662194</v>
      </c>
      <c r="X54" s="136">
        <f t="shared" si="168"/>
        <v>43170876</v>
      </c>
      <c r="Y54" s="136">
        <f t="shared" si="168"/>
        <v>8517364</v>
      </c>
      <c r="Z54" s="136">
        <f t="shared" si="168"/>
        <v>60689901</v>
      </c>
      <c r="AA54" s="136">
        <f t="shared" si="168"/>
        <v>200579757</v>
      </c>
      <c r="AB54" s="137">
        <f t="shared" si="168"/>
        <v>0</v>
      </c>
      <c r="AC54" s="136">
        <f t="shared" si="168"/>
        <v>95704296</v>
      </c>
      <c r="AD54" s="136">
        <f t="shared" si="168"/>
        <v>1487082435</v>
      </c>
      <c r="AE54" s="136">
        <f t="shared" si="168"/>
        <v>132558621</v>
      </c>
      <c r="AF54" s="136">
        <f t="shared" si="168"/>
        <v>131252367</v>
      </c>
      <c r="AG54" s="136">
        <f t="shared" si="168"/>
        <v>1454977</v>
      </c>
      <c r="AH54" s="136">
        <f t="shared" si="168"/>
        <v>110721943</v>
      </c>
      <c r="AI54" s="136">
        <f t="shared" si="168"/>
        <v>16569540</v>
      </c>
      <c r="AJ54" s="136">
        <f aca="true" t="shared" si="169" ref="AJ54:BO54">SUM(AJ7:AJ53)</f>
        <v>2505907</v>
      </c>
      <c r="AK54" s="136">
        <f t="shared" si="169"/>
        <v>1306254</v>
      </c>
      <c r="AL54" s="136">
        <f t="shared" si="169"/>
        <v>20829214</v>
      </c>
      <c r="AM54" s="136">
        <f t="shared" si="169"/>
        <v>1227113421</v>
      </c>
      <c r="AN54" s="136">
        <f t="shared" si="169"/>
        <v>431631838</v>
      </c>
      <c r="AO54" s="136">
        <f t="shared" si="169"/>
        <v>122916854</v>
      </c>
      <c r="AP54" s="136">
        <f t="shared" si="169"/>
        <v>243317320</v>
      </c>
      <c r="AQ54" s="136">
        <f t="shared" si="169"/>
        <v>59346765</v>
      </c>
      <c r="AR54" s="136">
        <f t="shared" si="169"/>
        <v>6050899</v>
      </c>
      <c r="AS54" s="136">
        <f t="shared" si="169"/>
        <v>249704872</v>
      </c>
      <c r="AT54" s="136">
        <f t="shared" si="169"/>
        <v>64041047</v>
      </c>
      <c r="AU54" s="136">
        <f t="shared" si="169"/>
        <v>159019176</v>
      </c>
      <c r="AV54" s="136">
        <f t="shared" si="169"/>
        <v>26644649</v>
      </c>
      <c r="AW54" s="136">
        <f t="shared" si="169"/>
        <v>4755441</v>
      </c>
      <c r="AX54" s="136">
        <f t="shared" si="169"/>
        <v>540196762</v>
      </c>
      <c r="AY54" s="136">
        <f t="shared" si="169"/>
        <v>288599084</v>
      </c>
      <c r="AZ54" s="136">
        <f t="shared" si="169"/>
        <v>204743647</v>
      </c>
      <c r="BA54" s="136">
        <f t="shared" si="169"/>
        <v>30886968</v>
      </c>
      <c r="BB54" s="136">
        <f t="shared" si="169"/>
        <v>15967063</v>
      </c>
      <c r="BC54" s="136">
        <f t="shared" si="169"/>
        <v>234946449</v>
      </c>
      <c r="BD54" s="136">
        <f t="shared" si="169"/>
        <v>824508</v>
      </c>
      <c r="BE54" s="136">
        <f t="shared" si="169"/>
        <v>78643862</v>
      </c>
      <c r="BF54" s="136">
        <f t="shared" si="169"/>
        <v>1438315904</v>
      </c>
      <c r="BG54" s="136">
        <f t="shared" si="169"/>
        <v>10309478</v>
      </c>
      <c r="BH54" s="136">
        <f t="shared" si="169"/>
        <v>10065120</v>
      </c>
      <c r="BI54" s="136">
        <f t="shared" si="169"/>
        <v>507552</v>
      </c>
      <c r="BJ54" s="136">
        <f t="shared" si="169"/>
        <v>8691861</v>
      </c>
      <c r="BK54" s="136">
        <f t="shared" si="169"/>
        <v>367257</v>
      </c>
      <c r="BL54" s="136">
        <f t="shared" si="169"/>
        <v>498450</v>
      </c>
      <c r="BM54" s="136">
        <f t="shared" si="169"/>
        <v>244358</v>
      </c>
      <c r="BN54" s="136">
        <f t="shared" si="169"/>
        <v>4118593</v>
      </c>
      <c r="BO54" s="136">
        <f t="shared" si="169"/>
        <v>111536464</v>
      </c>
      <c r="BP54" s="136">
        <f aca="true" t="shared" si="170" ref="BP54:CU54">SUM(BP7:BP53)</f>
        <v>28361211</v>
      </c>
      <c r="BQ54" s="136">
        <f t="shared" si="170"/>
        <v>14831989</v>
      </c>
      <c r="BR54" s="136">
        <f t="shared" si="170"/>
        <v>6844484</v>
      </c>
      <c r="BS54" s="136">
        <f t="shared" si="170"/>
        <v>6228222</v>
      </c>
      <c r="BT54" s="136">
        <f t="shared" si="170"/>
        <v>456516</v>
      </c>
      <c r="BU54" s="136">
        <f t="shared" si="170"/>
        <v>33576816</v>
      </c>
      <c r="BV54" s="136">
        <f t="shared" si="170"/>
        <v>3221825</v>
      </c>
      <c r="BW54" s="136">
        <f t="shared" si="170"/>
        <v>28778029</v>
      </c>
      <c r="BX54" s="136">
        <f t="shared" si="170"/>
        <v>1576962</v>
      </c>
      <c r="BY54" s="136">
        <f t="shared" si="170"/>
        <v>265898</v>
      </c>
      <c r="BZ54" s="136">
        <f t="shared" si="170"/>
        <v>49142620</v>
      </c>
      <c r="CA54" s="136">
        <f t="shared" si="170"/>
        <v>23089373</v>
      </c>
      <c r="CB54" s="136">
        <f t="shared" si="170"/>
        <v>21264334</v>
      </c>
      <c r="CC54" s="136">
        <f t="shared" si="170"/>
        <v>2675324</v>
      </c>
      <c r="CD54" s="136">
        <f t="shared" si="170"/>
        <v>2113589</v>
      </c>
      <c r="CE54" s="136">
        <f t="shared" si="170"/>
        <v>67887173</v>
      </c>
      <c r="CF54" s="136">
        <f t="shared" si="170"/>
        <v>189919</v>
      </c>
      <c r="CG54" s="136">
        <f t="shared" si="170"/>
        <v>7820349</v>
      </c>
      <c r="CH54" s="136">
        <f t="shared" si="170"/>
        <v>129666291</v>
      </c>
      <c r="CI54" s="136">
        <f t="shared" si="170"/>
        <v>142868099</v>
      </c>
      <c r="CJ54" s="136">
        <f t="shared" si="170"/>
        <v>141317487</v>
      </c>
      <c r="CK54" s="136">
        <f t="shared" si="170"/>
        <v>1962529</v>
      </c>
      <c r="CL54" s="136">
        <f t="shared" si="170"/>
        <v>119413804</v>
      </c>
      <c r="CM54" s="136">
        <f t="shared" si="170"/>
        <v>16936797</v>
      </c>
      <c r="CN54" s="136">
        <f t="shared" si="170"/>
        <v>3004357</v>
      </c>
      <c r="CO54" s="136">
        <f t="shared" si="170"/>
        <v>1550612</v>
      </c>
      <c r="CP54" s="136">
        <f t="shared" si="170"/>
        <v>24947807</v>
      </c>
      <c r="CQ54" s="136">
        <f t="shared" si="170"/>
        <v>1338649885</v>
      </c>
      <c r="CR54" s="136">
        <f t="shared" si="170"/>
        <v>459993049</v>
      </c>
      <c r="CS54" s="136">
        <f t="shared" si="170"/>
        <v>137748843</v>
      </c>
      <c r="CT54" s="136">
        <f t="shared" si="170"/>
        <v>250161804</v>
      </c>
      <c r="CU54" s="136">
        <f t="shared" si="170"/>
        <v>65574987</v>
      </c>
      <c r="CV54" s="136">
        <f aca="true" t="shared" si="171" ref="CV54:DJ54">SUM(CV7:CV53)</f>
        <v>6507415</v>
      </c>
      <c r="CW54" s="136">
        <f t="shared" si="171"/>
        <v>283281688</v>
      </c>
      <c r="CX54" s="136">
        <f t="shared" si="171"/>
        <v>67262872</v>
      </c>
      <c r="CY54" s="136">
        <f t="shared" si="171"/>
        <v>187797205</v>
      </c>
      <c r="CZ54" s="136">
        <f t="shared" si="171"/>
        <v>28221611</v>
      </c>
      <c r="DA54" s="136">
        <f t="shared" si="171"/>
        <v>5021339</v>
      </c>
      <c r="DB54" s="136">
        <f t="shared" si="171"/>
        <v>589339382</v>
      </c>
      <c r="DC54" s="136">
        <f t="shared" si="171"/>
        <v>311688457</v>
      </c>
      <c r="DD54" s="136">
        <f t="shared" si="171"/>
        <v>226007981</v>
      </c>
      <c r="DE54" s="136">
        <f t="shared" si="171"/>
        <v>33562292</v>
      </c>
      <c r="DF54" s="136">
        <f t="shared" si="171"/>
        <v>18080652</v>
      </c>
      <c r="DG54" s="136">
        <f t="shared" si="171"/>
        <v>302833622</v>
      </c>
      <c r="DH54" s="136">
        <f t="shared" si="171"/>
        <v>1014427</v>
      </c>
      <c r="DI54" s="136">
        <f t="shared" si="171"/>
        <v>86464211</v>
      </c>
      <c r="DJ54" s="136">
        <f t="shared" si="171"/>
        <v>1567982195</v>
      </c>
    </row>
  </sheetData>
  <sheetProtection/>
  <autoFilter ref="A6:DJ53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7" sqref="A7"/>
    </sheetView>
  </sheetViews>
  <sheetFormatPr defaultColWidth="8.796875" defaultRowHeight="14.25"/>
  <cols>
    <col min="1" max="1" width="10.69921875" style="121" customWidth="1"/>
    <col min="2" max="2" width="8.69921875" style="126" customWidth="1"/>
    <col min="3" max="3" width="25.3984375" style="121" customWidth="1"/>
    <col min="4" max="114" width="14.69921875" style="124" customWidth="1"/>
    <col min="115" max="16384" width="9" style="121" customWidth="1"/>
  </cols>
  <sheetData>
    <row r="1" spans="1:114" s="44" customFormat="1" ht="17.25">
      <c r="A1" s="103" t="s">
        <v>36</v>
      </c>
      <c r="B1" s="127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2" t="s">
        <v>37</v>
      </c>
      <c r="B2" s="145" t="s">
        <v>38</v>
      </c>
      <c r="C2" s="148" t="s">
        <v>39</v>
      </c>
      <c r="D2" s="104" t="s">
        <v>40</v>
      </c>
      <c r="E2" s="55"/>
      <c r="F2" s="55"/>
      <c r="G2" s="55"/>
      <c r="H2" s="55"/>
      <c r="I2" s="55"/>
      <c r="J2" s="55"/>
      <c r="K2" s="55"/>
      <c r="L2" s="56"/>
      <c r="M2" s="104" t="s">
        <v>41</v>
      </c>
      <c r="N2" s="55"/>
      <c r="O2" s="55"/>
      <c r="P2" s="55"/>
      <c r="Q2" s="55"/>
      <c r="R2" s="55"/>
      <c r="S2" s="55"/>
      <c r="T2" s="55"/>
      <c r="U2" s="56"/>
      <c r="V2" s="104" t="s">
        <v>42</v>
      </c>
      <c r="W2" s="55"/>
      <c r="X2" s="55"/>
      <c r="Y2" s="55"/>
      <c r="Z2" s="55"/>
      <c r="AA2" s="55"/>
      <c r="AB2" s="55"/>
      <c r="AC2" s="55"/>
      <c r="AD2" s="56"/>
      <c r="AE2" s="105" t="s">
        <v>43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44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45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3"/>
      <c r="B3" s="146"/>
      <c r="C3" s="149"/>
      <c r="D3" s="106" t="s">
        <v>46</v>
      </c>
      <c r="E3" s="60"/>
      <c r="F3" s="60"/>
      <c r="G3" s="60"/>
      <c r="H3" s="60"/>
      <c r="I3" s="60"/>
      <c r="J3" s="60"/>
      <c r="K3" s="60"/>
      <c r="L3" s="61"/>
      <c r="M3" s="106" t="s">
        <v>46</v>
      </c>
      <c r="N3" s="60"/>
      <c r="O3" s="60"/>
      <c r="P3" s="60"/>
      <c r="Q3" s="60"/>
      <c r="R3" s="60"/>
      <c r="S3" s="60"/>
      <c r="T3" s="60"/>
      <c r="U3" s="61"/>
      <c r="V3" s="106" t="s">
        <v>46</v>
      </c>
      <c r="W3" s="60"/>
      <c r="X3" s="60"/>
      <c r="Y3" s="60"/>
      <c r="Z3" s="60"/>
      <c r="AA3" s="60"/>
      <c r="AB3" s="60"/>
      <c r="AC3" s="60"/>
      <c r="AD3" s="61"/>
      <c r="AE3" s="107" t="s">
        <v>47</v>
      </c>
      <c r="AF3" s="57"/>
      <c r="AG3" s="57"/>
      <c r="AH3" s="57"/>
      <c r="AI3" s="57"/>
      <c r="AJ3" s="57"/>
      <c r="AK3" s="57"/>
      <c r="AL3" s="62"/>
      <c r="AM3" s="58" t="s">
        <v>48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49</v>
      </c>
      <c r="BF3" s="67" t="s">
        <v>42</v>
      </c>
      <c r="BG3" s="107" t="s">
        <v>47</v>
      </c>
      <c r="BH3" s="57"/>
      <c r="BI3" s="57"/>
      <c r="BJ3" s="57"/>
      <c r="BK3" s="57"/>
      <c r="BL3" s="57"/>
      <c r="BM3" s="57"/>
      <c r="BN3" s="62"/>
      <c r="BO3" s="58" t="s">
        <v>48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49</v>
      </c>
      <c r="CH3" s="67" t="s">
        <v>42</v>
      </c>
      <c r="CI3" s="107" t="s">
        <v>47</v>
      </c>
      <c r="CJ3" s="57"/>
      <c r="CK3" s="57"/>
      <c r="CL3" s="57"/>
      <c r="CM3" s="57"/>
      <c r="CN3" s="57"/>
      <c r="CO3" s="57"/>
      <c r="CP3" s="62"/>
      <c r="CQ3" s="58" t="s">
        <v>48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49</v>
      </c>
      <c r="DJ3" s="67" t="s">
        <v>42</v>
      </c>
    </row>
    <row r="4" spans="1:114" ht="13.5" customHeight="1">
      <c r="A4" s="143"/>
      <c r="B4" s="146"/>
      <c r="C4" s="149"/>
      <c r="D4" s="51"/>
      <c r="E4" s="106" t="s">
        <v>50</v>
      </c>
      <c r="F4" s="68"/>
      <c r="G4" s="68"/>
      <c r="H4" s="68"/>
      <c r="I4" s="68"/>
      <c r="J4" s="68"/>
      <c r="K4" s="69"/>
      <c r="L4" s="50" t="s">
        <v>51</v>
      </c>
      <c r="M4" s="51"/>
      <c r="N4" s="106" t="s">
        <v>50</v>
      </c>
      <c r="O4" s="68"/>
      <c r="P4" s="68"/>
      <c r="Q4" s="68"/>
      <c r="R4" s="68"/>
      <c r="S4" s="68"/>
      <c r="T4" s="69"/>
      <c r="U4" s="50" t="s">
        <v>51</v>
      </c>
      <c r="V4" s="51"/>
      <c r="W4" s="106" t="s">
        <v>50</v>
      </c>
      <c r="X4" s="68"/>
      <c r="Y4" s="68"/>
      <c r="Z4" s="68"/>
      <c r="AA4" s="68"/>
      <c r="AB4" s="68"/>
      <c r="AC4" s="69"/>
      <c r="AD4" s="50" t="s">
        <v>51</v>
      </c>
      <c r="AE4" s="67" t="s">
        <v>42</v>
      </c>
      <c r="AF4" s="72" t="s">
        <v>52</v>
      </c>
      <c r="AG4" s="66"/>
      <c r="AH4" s="70"/>
      <c r="AI4" s="57"/>
      <c r="AJ4" s="71"/>
      <c r="AK4" s="108" t="s">
        <v>53</v>
      </c>
      <c r="AL4" s="140" t="s">
        <v>54</v>
      </c>
      <c r="AM4" s="67" t="s">
        <v>42</v>
      </c>
      <c r="AN4" s="107" t="s">
        <v>55</v>
      </c>
      <c r="AO4" s="64"/>
      <c r="AP4" s="64"/>
      <c r="AQ4" s="64"/>
      <c r="AR4" s="65"/>
      <c r="AS4" s="107" t="s">
        <v>56</v>
      </c>
      <c r="AT4" s="57"/>
      <c r="AU4" s="57"/>
      <c r="AV4" s="71"/>
      <c r="AW4" s="72" t="s">
        <v>57</v>
      </c>
      <c r="AX4" s="107" t="s">
        <v>58</v>
      </c>
      <c r="AY4" s="63"/>
      <c r="AZ4" s="64"/>
      <c r="BA4" s="64"/>
      <c r="BB4" s="65"/>
      <c r="BC4" s="72" t="s">
        <v>59</v>
      </c>
      <c r="BD4" s="72" t="s">
        <v>60</v>
      </c>
      <c r="BE4" s="67"/>
      <c r="BF4" s="67"/>
      <c r="BG4" s="67" t="s">
        <v>42</v>
      </c>
      <c r="BH4" s="72" t="s">
        <v>52</v>
      </c>
      <c r="BI4" s="66"/>
      <c r="BJ4" s="70"/>
      <c r="BK4" s="57"/>
      <c r="BL4" s="71"/>
      <c r="BM4" s="108" t="s">
        <v>53</v>
      </c>
      <c r="BN4" s="140" t="s">
        <v>54</v>
      </c>
      <c r="BO4" s="67" t="s">
        <v>42</v>
      </c>
      <c r="BP4" s="107" t="s">
        <v>55</v>
      </c>
      <c r="BQ4" s="64"/>
      <c r="BR4" s="64"/>
      <c r="BS4" s="64"/>
      <c r="BT4" s="65"/>
      <c r="BU4" s="107" t="s">
        <v>56</v>
      </c>
      <c r="BV4" s="57"/>
      <c r="BW4" s="57"/>
      <c r="BX4" s="71"/>
      <c r="BY4" s="72" t="s">
        <v>57</v>
      </c>
      <c r="BZ4" s="107" t="s">
        <v>58</v>
      </c>
      <c r="CA4" s="73"/>
      <c r="CB4" s="73"/>
      <c r="CC4" s="74"/>
      <c r="CD4" s="65"/>
      <c r="CE4" s="72" t="s">
        <v>59</v>
      </c>
      <c r="CF4" s="72" t="s">
        <v>60</v>
      </c>
      <c r="CG4" s="67"/>
      <c r="CH4" s="67"/>
      <c r="CI4" s="67" t="s">
        <v>42</v>
      </c>
      <c r="CJ4" s="72" t="s">
        <v>52</v>
      </c>
      <c r="CK4" s="66"/>
      <c r="CL4" s="70"/>
      <c r="CM4" s="57"/>
      <c r="CN4" s="71"/>
      <c r="CO4" s="108" t="s">
        <v>53</v>
      </c>
      <c r="CP4" s="140" t="s">
        <v>54</v>
      </c>
      <c r="CQ4" s="67" t="s">
        <v>42</v>
      </c>
      <c r="CR4" s="107" t="s">
        <v>55</v>
      </c>
      <c r="CS4" s="64"/>
      <c r="CT4" s="64"/>
      <c r="CU4" s="64"/>
      <c r="CV4" s="65"/>
      <c r="CW4" s="107" t="s">
        <v>56</v>
      </c>
      <c r="CX4" s="57"/>
      <c r="CY4" s="57"/>
      <c r="CZ4" s="71"/>
      <c r="DA4" s="72" t="s">
        <v>57</v>
      </c>
      <c r="DB4" s="107" t="s">
        <v>58</v>
      </c>
      <c r="DC4" s="64"/>
      <c r="DD4" s="64"/>
      <c r="DE4" s="64"/>
      <c r="DF4" s="65"/>
      <c r="DG4" s="72" t="s">
        <v>59</v>
      </c>
      <c r="DH4" s="72" t="s">
        <v>60</v>
      </c>
      <c r="DI4" s="67"/>
      <c r="DJ4" s="67"/>
    </row>
    <row r="5" spans="1:114" ht="22.5">
      <c r="A5" s="143"/>
      <c r="B5" s="146"/>
      <c r="C5" s="149"/>
      <c r="D5" s="51"/>
      <c r="E5" s="51" t="s">
        <v>42</v>
      </c>
      <c r="F5" s="100" t="s">
        <v>61</v>
      </c>
      <c r="G5" s="100" t="s">
        <v>62</v>
      </c>
      <c r="H5" s="100" t="s">
        <v>63</v>
      </c>
      <c r="I5" s="100" t="s">
        <v>64</v>
      </c>
      <c r="J5" s="100" t="s">
        <v>65</v>
      </c>
      <c r="K5" s="100" t="s">
        <v>49</v>
      </c>
      <c r="L5" s="50"/>
      <c r="M5" s="51"/>
      <c r="N5" s="51" t="s">
        <v>42</v>
      </c>
      <c r="O5" s="100" t="s">
        <v>61</v>
      </c>
      <c r="P5" s="100" t="s">
        <v>62</v>
      </c>
      <c r="Q5" s="100" t="s">
        <v>63</v>
      </c>
      <c r="R5" s="100" t="s">
        <v>64</v>
      </c>
      <c r="S5" s="100" t="s">
        <v>65</v>
      </c>
      <c r="T5" s="100" t="s">
        <v>49</v>
      </c>
      <c r="U5" s="50"/>
      <c r="V5" s="51"/>
      <c r="W5" s="51" t="s">
        <v>42</v>
      </c>
      <c r="X5" s="100" t="s">
        <v>61</v>
      </c>
      <c r="Y5" s="100" t="s">
        <v>62</v>
      </c>
      <c r="Z5" s="100" t="s">
        <v>63</v>
      </c>
      <c r="AA5" s="100" t="s">
        <v>64</v>
      </c>
      <c r="AB5" s="100" t="s">
        <v>65</v>
      </c>
      <c r="AC5" s="100" t="s">
        <v>49</v>
      </c>
      <c r="AD5" s="50"/>
      <c r="AE5" s="67"/>
      <c r="AF5" s="67" t="s">
        <v>42</v>
      </c>
      <c r="AG5" s="108" t="s">
        <v>66</v>
      </c>
      <c r="AH5" s="108" t="s">
        <v>67</v>
      </c>
      <c r="AI5" s="108" t="s">
        <v>68</v>
      </c>
      <c r="AJ5" s="108" t="s">
        <v>49</v>
      </c>
      <c r="AK5" s="75"/>
      <c r="AL5" s="141"/>
      <c r="AM5" s="67"/>
      <c r="AN5" s="67" t="s">
        <v>42</v>
      </c>
      <c r="AO5" s="67" t="s">
        <v>69</v>
      </c>
      <c r="AP5" s="67" t="s">
        <v>70</v>
      </c>
      <c r="AQ5" s="67" t="s">
        <v>71</v>
      </c>
      <c r="AR5" s="67" t="s">
        <v>72</v>
      </c>
      <c r="AS5" s="67" t="s">
        <v>42</v>
      </c>
      <c r="AT5" s="72" t="s">
        <v>73</v>
      </c>
      <c r="AU5" s="72" t="s">
        <v>74</v>
      </c>
      <c r="AV5" s="72" t="s">
        <v>75</v>
      </c>
      <c r="AW5" s="67"/>
      <c r="AX5" s="67" t="s">
        <v>42</v>
      </c>
      <c r="AY5" s="72" t="s">
        <v>73</v>
      </c>
      <c r="AZ5" s="72" t="s">
        <v>74</v>
      </c>
      <c r="BA5" s="72" t="s">
        <v>75</v>
      </c>
      <c r="BB5" s="72" t="s">
        <v>49</v>
      </c>
      <c r="BC5" s="67"/>
      <c r="BD5" s="67"/>
      <c r="BE5" s="67"/>
      <c r="BF5" s="67"/>
      <c r="BG5" s="67"/>
      <c r="BH5" s="67" t="s">
        <v>42</v>
      </c>
      <c r="BI5" s="108" t="s">
        <v>66</v>
      </c>
      <c r="BJ5" s="108" t="s">
        <v>67</v>
      </c>
      <c r="BK5" s="108" t="s">
        <v>68</v>
      </c>
      <c r="BL5" s="108" t="s">
        <v>49</v>
      </c>
      <c r="BM5" s="75"/>
      <c r="BN5" s="141"/>
      <c r="BO5" s="67"/>
      <c r="BP5" s="67" t="s">
        <v>42</v>
      </c>
      <c r="BQ5" s="67" t="s">
        <v>69</v>
      </c>
      <c r="BR5" s="67" t="s">
        <v>70</v>
      </c>
      <c r="BS5" s="67" t="s">
        <v>71</v>
      </c>
      <c r="BT5" s="67" t="s">
        <v>72</v>
      </c>
      <c r="BU5" s="67" t="s">
        <v>42</v>
      </c>
      <c r="BV5" s="72" t="s">
        <v>73</v>
      </c>
      <c r="BW5" s="72" t="s">
        <v>74</v>
      </c>
      <c r="BX5" s="72" t="s">
        <v>75</v>
      </c>
      <c r="BY5" s="67"/>
      <c r="BZ5" s="67" t="s">
        <v>42</v>
      </c>
      <c r="CA5" s="72" t="s">
        <v>73</v>
      </c>
      <c r="CB5" s="72" t="s">
        <v>74</v>
      </c>
      <c r="CC5" s="72" t="s">
        <v>75</v>
      </c>
      <c r="CD5" s="72" t="s">
        <v>49</v>
      </c>
      <c r="CE5" s="67"/>
      <c r="CF5" s="67"/>
      <c r="CG5" s="67"/>
      <c r="CH5" s="67"/>
      <c r="CI5" s="67"/>
      <c r="CJ5" s="67" t="s">
        <v>42</v>
      </c>
      <c r="CK5" s="108" t="s">
        <v>66</v>
      </c>
      <c r="CL5" s="108" t="s">
        <v>67</v>
      </c>
      <c r="CM5" s="108" t="s">
        <v>68</v>
      </c>
      <c r="CN5" s="108" t="s">
        <v>49</v>
      </c>
      <c r="CO5" s="75"/>
      <c r="CP5" s="141"/>
      <c r="CQ5" s="67"/>
      <c r="CR5" s="67" t="s">
        <v>42</v>
      </c>
      <c r="CS5" s="67" t="s">
        <v>69</v>
      </c>
      <c r="CT5" s="67" t="s">
        <v>70</v>
      </c>
      <c r="CU5" s="67" t="s">
        <v>71</v>
      </c>
      <c r="CV5" s="67" t="s">
        <v>72</v>
      </c>
      <c r="CW5" s="67" t="s">
        <v>42</v>
      </c>
      <c r="CX5" s="72" t="s">
        <v>73</v>
      </c>
      <c r="CY5" s="72" t="s">
        <v>74</v>
      </c>
      <c r="CZ5" s="72" t="s">
        <v>75</v>
      </c>
      <c r="DA5" s="67"/>
      <c r="DB5" s="67" t="s">
        <v>42</v>
      </c>
      <c r="DC5" s="72" t="s">
        <v>73</v>
      </c>
      <c r="DD5" s="72" t="s">
        <v>74</v>
      </c>
      <c r="DE5" s="72" t="s">
        <v>75</v>
      </c>
      <c r="DF5" s="72" t="s">
        <v>49</v>
      </c>
      <c r="DG5" s="67"/>
      <c r="DH5" s="67"/>
      <c r="DI5" s="67"/>
      <c r="DJ5" s="67"/>
    </row>
    <row r="6" spans="1:114" s="122" customFormat="1" ht="13.5">
      <c r="A6" s="144"/>
      <c r="B6" s="147"/>
      <c r="C6" s="150"/>
      <c r="D6" s="76" t="s">
        <v>76</v>
      </c>
      <c r="E6" s="76" t="s">
        <v>76</v>
      </c>
      <c r="F6" s="77" t="s">
        <v>76</v>
      </c>
      <c r="G6" s="77" t="s">
        <v>76</v>
      </c>
      <c r="H6" s="77" t="s">
        <v>76</v>
      </c>
      <c r="I6" s="77" t="s">
        <v>76</v>
      </c>
      <c r="J6" s="77" t="s">
        <v>76</v>
      </c>
      <c r="K6" s="77" t="s">
        <v>76</v>
      </c>
      <c r="L6" s="77" t="s">
        <v>76</v>
      </c>
      <c r="M6" s="76" t="s">
        <v>76</v>
      </c>
      <c r="N6" s="76" t="s">
        <v>76</v>
      </c>
      <c r="O6" s="77" t="s">
        <v>76</v>
      </c>
      <c r="P6" s="77" t="s">
        <v>76</v>
      </c>
      <c r="Q6" s="77" t="s">
        <v>76</v>
      </c>
      <c r="R6" s="77" t="s">
        <v>76</v>
      </c>
      <c r="S6" s="77" t="s">
        <v>76</v>
      </c>
      <c r="T6" s="77" t="s">
        <v>76</v>
      </c>
      <c r="U6" s="77" t="s">
        <v>76</v>
      </c>
      <c r="V6" s="76" t="s">
        <v>76</v>
      </c>
      <c r="W6" s="76" t="s">
        <v>76</v>
      </c>
      <c r="X6" s="77" t="s">
        <v>76</v>
      </c>
      <c r="Y6" s="77" t="s">
        <v>76</v>
      </c>
      <c r="Z6" s="77" t="s">
        <v>76</v>
      </c>
      <c r="AA6" s="77" t="s">
        <v>76</v>
      </c>
      <c r="AB6" s="77" t="s">
        <v>76</v>
      </c>
      <c r="AC6" s="77" t="s">
        <v>76</v>
      </c>
      <c r="AD6" s="77" t="s">
        <v>76</v>
      </c>
      <c r="AE6" s="78" t="s">
        <v>76</v>
      </c>
      <c r="AF6" s="78" t="s">
        <v>76</v>
      </c>
      <c r="AG6" s="79" t="s">
        <v>76</v>
      </c>
      <c r="AH6" s="79" t="s">
        <v>76</v>
      </c>
      <c r="AI6" s="79" t="s">
        <v>76</v>
      </c>
      <c r="AJ6" s="79" t="s">
        <v>76</v>
      </c>
      <c r="AK6" s="79" t="s">
        <v>76</v>
      </c>
      <c r="AL6" s="79" t="s">
        <v>76</v>
      </c>
      <c r="AM6" s="78" t="s">
        <v>76</v>
      </c>
      <c r="AN6" s="78" t="s">
        <v>76</v>
      </c>
      <c r="AO6" s="78" t="s">
        <v>76</v>
      </c>
      <c r="AP6" s="78" t="s">
        <v>76</v>
      </c>
      <c r="AQ6" s="78" t="s">
        <v>76</v>
      </c>
      <c r="AR6" s="78" t="s">
        <v>76</v>
      </c>
      <c r="AS6" s="78" t="s">
        <v>76</v>
      </c>
      <c r="AT6" s="78" t="s">
        <v>76</v>
      </c>
      <c r="AU6" s="78" t="s">
        <v>76</v>
      </c>
      <c r="AV6" s="78" t="s">
        <v>76</v>
      </c>
      <c r="AW6" s="78" t="s">
        <v>76</v>
      </c>
      <c r="AX6" s="78" t="s">
        <v>76</v>
      </c>
      <c r="AY6" s="78" t="s">
        <v>76</v>
      </c>
      <c r="AZ6" s="78" t="s">
        <v>76</v>
      </c>
      <c r="BA6" s="78" t="s">
        <v>76</v>
      </c>
      <c r="BB6" s="78" t="s">
        <v>76</v>
      </c>
      <c r="BC6" s="78" t="s">
        <v>76</v>
      </c>
      <c r="BD6" s="78" t="s">
        <v>76</v>
      </c>
      <c r="BE6" s="78" t="s">
        <v>76</v>
      </c>
      <c r="BF6" s="78" t="s">
        <v>76</v>
      </c>
      <c r="BG6" s="78" t="s">
        <v>76</v>
      </c>
      <c r="BH6" s="78" t="s">
        <v>76</v>
      </c>
      <c r="BI6" s="79" t="s">
        <v>76</v>
      </c>
      <c r="BJ6" s="79" t="s">
        <v>76</v>
      </c>
      <c r="BK6" s="79" t="s">
        <v>76</v>
      </c>
      <c r="BL6" s="79" t="s">
        <v>76</v>
      </c>
      <c r="BM6" s="79" t="s">
        <v>76</v>
      </c>
      <c r="BN6" s="79" t="s">
        <v>76</v>
      </c>
      <c r="BO6" s="78" t="s">
        <v>76</v>
      </c>
      <c r="BP6" s="78" t="s">
        <v>76</v>
      </c>
      <c r="BQ6" s="78" t="s">
        <v>76</v>
      </c>
      <c r="BR6" s="78" t="s">
        <v>76</v>
      </c>
      <c r="BS6" s="78" t="s">
        <v>76</v>
      </c>
      <c r="BT6" s="78" t="s">
        <v>76</v>
      </c>
      <c r="BU6" s="78" t="s">
        <v>76</v>
      </c>
      <c r="BV6" s="78" t="s">
        <v>76</v>
      </c>
      <c r="BW6" s="78" t="s">
        <v>76</v>
      </c>
      <c r="BX6" s="78" t="s">
        <v>76</v>
      </c>
      <c r="BY6" s="78" t="s">
        <v>76</v>
      </c>
      <c r="BZ6" s="78" t="s">
        <v>76</v>
      </c>
      <c r="CA6" s="78" t="s">
        <v>76</v>
      </c>
      <c r="CB6" s="78" t="s">
        <v>76</v>
      </c>
      <c r="CC6" s="78" t="s">
        <v>76</v>
      </c>
      <c r="CD6" s="78" t="s">
        <v>76</v>
      </c>
      <c r="CE6" s="78" t="s">
        <v>76</v>
      </c>
      <c r="CF6" s="78" t="s">
        <v>76</v>
      </c>
      <c r="CG6" s="78" t="s">
        <v>76</v>
      </c>
      <c r="CH6" s="78" t="s">
        <v>76</v>
      </c>
      <c r="CI6" s="78" t="s">
        <v>76</v>
      </c>
      <c r="CJ6" s="78" t="s">
        <v>76</v>
      </c>
      <c r="CK6" s="79" t="s">
        <v>76</v>
      </c>
      <c r="CL6" s="79" t="s">
        <v>76</v>
      </c>
      <c r="CM6" s="79" t="s">
        <v>76</v>
      </c>
      <c r="CN6" s="79" t="s">
        <v>76</v>
      </c>
      <c r="CO6" s="79" t="s">
        <v>76</v>
      </c>
      <c r="CP6" s="79" t="s">
        <v>76</v>
      </c>
      <c r="CQ6" s="78" t="s">
        <v>76</v>
      </c>
      <c r="CR6" s="78" t="s">
        <v>76</v>
      </c>
      <c r="CS6" s="79" t="s">
        <v>76</v>
      </c>
      <c r="CT6" s="79" t="s">
        <v>76</v>
      </c>
      <c r="CU6" s="79" t="s">
        <v>76</v>
      </c>
      <c r="CV6" s="79" t="s">
        <v>76</v>
      </c>
      <c r="CW6" s="78" t="s">
        <v>76</v>
      </c>
      <c r="CX6" s="78" t="s">
        <v>76</v>
      </c>
      <c r="CY6" s="78" t="s">
        <v>76</v>
      </c>
      <c r="CZ6" s="78" t="s">
        <v>76</v>
      </c>
      <c r="DA6" s="78" t="s">
        <v>76</v>
      </c>
      <c r="DB6" s="78" t="s">
        <v>76</v>
      </c>
      <c r="DC6" s="78" t="s">
        <v>76</v>
      </c>
      <c r="DD6" s="78" t="s">
        <v>76</v>
      </c>
      <c r="DE6" s="78" t="s">
        <v>76</v>
      </c>
      <c r="DF6" s="78" t="s">
        <v>76</v>
      </c>
      <c r="DG6" s="78" t="s">
        <v>76</v>
      </c>
      <c r="DH6" s="78" t="s">
        <v>76</v>
      </c>
      <c r="DI6" s="78" t="s">
        <v>76</v>
      </c>
      <c r="DJ6" s="78" t="s">
        <v>76</v>
      </c>
    </row>
    <row r="7" spans="1:114" s="120" customFormat="1" ht="12" customHeight="1">
      <c r="A7" s="129" t="s">
        <v>77</v>
      </c>
      <c r="B7" s="130" t="s">
        <v>78</v>
      </c>
      <c r="C7" s="129" t="s">
        <v>42</v>
      </c>
      <c r="D7" s="118">
        <f aca="true" t="shared" si="0" ref="D7:D53">SUM(E7,+L7)</f>
        <v>4169545</v>
      </c>
      <c r="E7" s="118">
        <f aca="true" t="shared" si="1" ref="E7:E53">SUM(F7:I7)+K7</f>
        <v>3871823</v>
      </c>
      <c r="F7" s="118">
        <v>315116</v>
      </c>
      <c r="G7" s="118">
        <v>2401</v>
      </c>
      <c r="H7" s="118">
        <v>1283800</v>
      </c>
      <c r="I7" s="118">
        <v>1572977</v>
      </c>
      <c r="J7" s="118">
        <v>11012229</v>
      </c>
      <c r="K7" s="118">
        <v>697529</v>
      </c>
      <c r="L7" s="118">
        <v>297722</v>
      </c>
      <c r="M7" s="118">
        <f aca="true" t="shared" si="2" ref="M7:M53">SUM(N7,+U7)</f>
        <v>1331333</v>
      </c>
      <c r="N7" s="118">
        <f aca="true" t="shared" si="3" ref="N7:N53">SUM(O7:R7)+T7</f>
        <v>1161648</v>
      </c>
      <c r="O7" s="118">
        <v>0</v>
      </c>
      <c r="P7" s="118">
        <v>25497</v>
      </c>
      <c r="Q7" s="118">
        <v>195600</v>
      </c>
      <c r="R7" s="118">
        <v>911452</v>
      </c>
      <c r="S7" s="118">
        <v>3097701</v>
      </c>
      <c r="T7" s="118">
        <v>29099</v>
      </c>
      <c r="U7" s="118">
        <v>169685</v>
      </c>
      <c r="V7" s="118">
        <f aca="true" t="shared" si="4" ref="V7:AD7">+SUM(D7,M7)</f>
        <v>5500878</v>
      </c>
      <c r="W7" s="118">
        <f t="shared" si="4"/>
        <v>5033471</v>
      </c>
      <c r="X7" s="118">
        <f t="shared" si="4"/>
        <v>315116</v>
      </c>
      <c r="Y7" s="118">
        <f t="shared" si="4"/>
        <v>27898</v>
      </c>
      <c r="Z7" s="118">
        <f t="shared" si="4"/>
        <v>1479400</v>
      </c>
      <c r="AA7" s="118">
        <f t="shared" si="4"/>
        <v>2484429</v>
      </c>
      <c r="AB7" s="118">
        <f t="shared" si="4"/>
        <v>14109930</v>
      </c>
      <c r="AC7" s="118">
        <f t="shared" si="4"/>
        <v>726628</v>
      </c>
      <c r="AD7" s="118">
        <f t="shared" si="4"/>
        <v>467407</v>
      </c>
      <c r="AE7" s="118">
        <f aca="true" t="shared" si="5" ref="AE7:AE53">SUM(AF7,+AK7)</f>
        <v>2189055</v>
      </c>
      <c r="AF7" s="118">
        <f aca="true" t="shared" si="6" ref="AF7:AF53">SUM(AG7:AJ7)</f>
        <v>2122672</v>
      </c>
      <c r="AG7" s="118">
        <v>32492</v>
      </c>
      <c r="AH7" s="118">
        <v>332708</v>
      </c>
      <c r="AI7" s="118">
        <v>1636198</v>
      </c>
      <c r="AJ7" s="118">
        <v>121274</v>
      </c>
      <c r="AK7" s="118">
        <v>66383</v>
      </c>
      <c r="AL7" s="119" t="s">
        <v>333</v>
      </c>
      <c r="AM7" s="118">
        <f aca="true" t="shared" si="7" ref="AM7:AM53">SUM(AN7,AS7,AW7,AX7,BD7)</f>
        <v>11599326</v>
      </c>
      <c r="AN7" s="118">
        <f aca="true" t="shared" si="8" ref="AN7:AN53">SUM(AO7:AR7)</f>
        <v>1397479</v>
      </c>
      <c r="AO7" s="118">
        <v>910008</v>
      </c>
      <c r="AP7" s="118">
        <v>0</v>
      </c>
      <c r="AQ7" s="118">
        <v>449038</v>
      </c>
      <c r="AR7" s="118">
        <v>38433</v>
      </c>
      <c r="AS7" s="118">
        <f aca="true" t="shared" si="9" ref="AS7:AS53">SUM(AT7:AV7)</f>
        <v>3981915</v>
      </c>
      <c r="AT7" s="118">
        <v>126115</v>
      </c>
      <c r="AU7" s="118">
        <v>3673990</v>
      </c>
      <c r="AV7" s="118">
        <v>181810</v>
      </c>
      <c r="AW7" s="118">
        <v>7009</v>
      </c>
      <c r="AX7" s="118">
        <f aca="true" t="shared" si="10" ref="AX7:AX53">SUM(AY7:BB7)</f>
        <v>6200958</v>
      </c>
      <c r="AY7" s="118">
        <v>654110</v>
      </c>
      <c r="AZ7" s="118">
        <v>5217629</v>
      </c>
      <c r="BA7" s="118">
        <v>301481</v>
      </c>
      <c r="BB7" s="118">
        <v>27738</v>
      </c>
      <c r="BC7" s="119" t="s">
        <v>333</v>
      </c>
      <c r="BD7" s="118">
        <v>11965</v>
      </c>
      <c r="BE7" s="118">
        <v>1393393</v>
      </c>
      <c r="BF7" s="118">
        <f aca="true" t="shared" si="11" ref="BF7:BF53">SUM(AE7,+AM7,+BE7)</f>
        <v>15181774</v>
      </c>
      <c r="BG7" s="118">
        <f aca="true" t="shared" si="12" ref="BG7:BG53">SUM(BH7,+BM7)</f>
        <v>268863</v>
      </c>
      <c r="BH7" s="118">
        <f aca="true" t="shared" si="13" ref="BH7:BH53">SUM(BI7:BL7)</f>
        <v>246227</v>
      </c>
      <c r="BI7" s="118">
        <v>2921</v>
      </c>
      <c r="BJ7" s="118">
        <v>243306</v>
      </c>
      <c r="BK7" s="118">
        <v>0</v>
      </c>
      <c r="BL7" s="118">
        <v>0</v>
      </c>
      <c r="BM7" s="118">
        <v>22636</v>
      </c>
      <c r="BN7" s="119" t="s">
        <v>333</v>
      </c>
      <c r="BO7" s="118">
        <f aca="true" t="shared" si="14" ref="BO7:BO53">SUM(BP7,BU7,BY7,BZ7,CF7)</f>
        <v>3883855</v>
      </c>
      <c r="BP7" s="118">
        <f aca="true" t="shared" si="15" ref="BP7:BP53">SUM(BQ7:BT7)</f>
        <v>1009831</v>
      </c>
      <c r="BQ7" s="118">
        <v>795578</v>
      </c>
      <c r="BR7" s="118">
        <v>0</v>
      </c>
      <c r="BS7" s="118">
        <v>212884</v>
      </c>
      <c r="BT7" s="118">
        <v>1369</v>
      </c>
      <c r="BU7" s="118">
        <f aca="true" t="shared" si="16" ref="BU7:BU53">SUM(BV7:BX7)</f>
        <v>1468700</v>
      </c>
      <c r="BV7" s="118">
        <v>73749</v>
      </c>
      <c r="BW7" s="118">
        <v>1390916</v>
      </c>
      <c r="BX7" s="118">
        <v>4035</v>
      </c>
      <c r="BY7" s="118">
        <v>0</v>
      </c>
      <c r="BZ7" s="118">
        <f aca="true" t="shared" si="17" ref="BZ7:BZ53">SUM(CA7:CD7)</f>
        <v>1405324</v>
      </c>
      <c r="CA7" s="118">
        <v>648672</v>
      </c>
      <c r="CB7" s="118">
        <v>597816</v>
      </c>
      <c r="CC7" s="118">
        <v>801</v>
      </c>
      <c r="CD7" s="118">
        <v>158035</v>
      </c>
      <c r="CE7" s="119" t="s">
        <v>333</v>
      </c>
      <c r="CF7" s="118">
        <v>0</v>
      </c>
      <c r="CG7" s="118">
        <v>276316</v>
      </c>
      <c r="CH7" s="118">
        <f aca="true" t="shared" si="18" ref="CH7:CH53">SUM(BG7,+BO7,+CG7)</f>
        <v>4429034</v>
      </c>
      <c r="CI7" s="118">
        <f aca="true" t="shared" si="19" ref="CI7:CO7">SUM(AE7,+BG7)</f>
        <v>2457918</v>
      </c>
      <c r="CJ7" s="118">
        <f t="shared" si="19"/>
        <v>2368899</v>
      </c>
      <c r="CK7" s="118">
        <f t="shared" si="19"/>
        <v>35413</v>
      </c>
      <c r="CL7" s="118">
        <f t="shared" si="19"/>
        <v>576014</v>
      </c>
      <c r="CM7" s="118">
        <f t="shared" si="19"/>
        <v>1636198</v>
      </c>
      <c r="CN7" s="118">
        <f t="shared" si="19"/>
        <v>121274</v>
      </c>
      <c r="CO7" s="118">
        <f t="shared" si="19"/>
        <v>89019</v>
      </c>
      <c r="CP7" s="119" t="s">
        <v>13</v>
      </c>
      <c r="CQ7" s="118">
        <f aca="true" t="shared" si="20" ref="CQ7:DF7">SUM(AM7,+BO7)</f>
        <v>15483181</v>
      </c>
      <c r="CR7" s="118">
        <f t="shared" si="20"/>
        <v>2407310</v>
      </c>
      <c r="CS7" s="118">
        <f t="shared" si="20"/>
        <v>1705586</v>
      </c>
      <c r="CT7" s="118">
        <f t="shared" si="20"/>
        <v>0</v>
      </c>
      <c r="CU7" s="118">
        <f t="shared" si="20"/>
        <v>661922</v>
      </c>
      <c r="CV7" s="118">
        <f t="shared" si="20"/>
        <v>39802</v>
      </c>
      <c r="CW7" s="118">
        <f t="shared" si="20"/>
        <v>5450615</v>
      </c>
      <c r="CX7" s="118">
        <f t="shared" si="20"/>
        <v>199864</v>
      </c>
      <c r="CY7" s="118">
        <f t="shared" si="20"/>
        <v>5064906</v>
      </c>
      <c r="CZ7" s="118">
        <f t="shared" si="20"/>
        <v>185845</v>
      </c>
      <c r="DA7" s="118">
        <f t="shared" si="20"/>
        <v>7009</v>
      </c>
      <c r="DB7" s="118">
        <f t="shared" si="20"/>
        <v>7606282</v>
      </c>
      <c r="DC7" s="118">
        <f t="shared" si="20"/>
        <v>1302782</v>
      </c>
      <c r="DD7" s="118">
        <f t="shared" si="20"/>
        <v>5815445</v>
      </c>
      <c r="DE7" s="118">
        <f t="shared" si="20"/>
        <v>302282</v>
      </c>
      <c r="DF7" s="118">
        <f t="shared" si="20"/>
        <v>185773</v>
      </c>
      <c r="DG7" s="119" t="s">
        <v>13</v>
      </c>
      <c r="DH7" s="118">
        <f aca="true" t="shared" si="21" ref="DH7:DJ8">SUM(BD7,+CF7)</f>
        <v>11965</v>
      </c>
      <c r="DI7" s="118">
        <f t="shared" si="21"/>
        <v>1669709</v>
      </c>
      <c r="DJ7" s="118">
        <f t="shared" si="21"/>
        <v>19610808</v>
      </c>
    </row>
    <row r="8" spans="1:114" s="120" customFormat="1" ht="12" customHeight="1">
      <c r="A8" s="129" t="s">
        <v>79</v>
      </c>
      <c r="B8" s="130" t="s">
        <v>80</v>
      </c>
      <c r="C8" s="129" t="s">
        <v>42</v>
      </c>
      <c r="D8" s="118">
        <f t="shared" si="0"/>
        <v>1852172</v>
      </c>
      <c r="E8" s="118">
        <f t="shared" si="1"/>
        <v>1808259</v>
      </c>
      <c r="F8" s="118">
        <v>43682</v>
      </c>
      <c r="G8" s="118">
        <v>0</v>
      </c>
      <c r="H8" s="118">
        <v>696400</v>
      </c>
      <c r="I8" s="118">
        <v>638637</v>
      </c>
      <c r="J8" s="118">
        <v>6461143</v>
      </c>
      <c r="K8" s="118">
        <v>429540</v>
      </c>
      <c r="L8" s="118">
        <v>43913</v>
      </c>
      <c r="M8" s="118">
        <f t="shared" si="2"/>
        <v>804306</v>
      </c>
      <c r="N8" s="118">
        <f t="shared" si="3"/>
        <v>735648</v>
      </c>
      <c r="O8" s="118">
        <v>607840</v>
      </c>
      <c r="P8" s="118">
        <v>0</v>
      </c>
      <c r="Q8" s="118">
        <v>58200</v>
      </c>
      <c r="R8" s="118">
        <v>41483</v>
      </c>
      <c r="S8" s="118">
        <v>3568625</v>
      </c>
      <c r="T8" s="118">
        <v>28125</v>
      </c>
      <c r="U8" s="118">
        <v>68658</v>
      </c>
      <c r="V8" s="118">
        <f aca="true" t="shared" si="22" ref="V8:AD8">+SUM(D8,M8)</f>
        <v>2656478</v>
      </c>
      <c r="W8" s="118">
        <f t="shared" si="22"/>
        <v>2543907</v>
      </c>
      <c r="X8" s="118">
        <f t="shared" si="22"/>
        <v>651522</v>
      </c>
      <c r="Y8" s="118">
        <f t="shared" si="22"/>
        <v>0</v>
      </c>
      <c r="Z8" s="118">
        <f t="shared" si="22"/>
        <v>754600</v>
      </c>
      <c r="AA8" s="118">
        <f t="shared" si="22"/>
        <v>680120</v>
      </c>
      <c r="AB8" s="118">
        <f t="shared" si="22"/>
        <v>10029768</v>
      </c>
      <c r="AC8" s="118">
        <f t="shared" si="22"/>
        <v>457665</v>
      </c>
      <c r="AD8" s="118">
        <f t="shared" si="22"/>
        <v>112571</v>
      </c>
      <c r="AE8" s="118">
        <f t="shared" si="5"/>
        <v>1127796</v>
      </c>
      <c r="AF8" s="118">
        <f t="shared" si="6"/>
        <v>1124562</v>
      </c>
      <c r="AG8" s="118">
        <v>0</v>
      </c>
      <c r="AH8" s="118">
        <v>622412</v>
      </c>
      <c r="AI8" s="118">
        <v>0</v>
      </c>
      <c r="AJ8" s="118">
        <v>502150</v>
      </c>
      <c r="AK8" s="118">
        <v>3234</v>
      </c>
      <c r="AL8" s="119" t="s">
        <v>14</v>
      </c>
      <c r="AM8" s="118">
        <f t="shared" si="7"/>
        <v>6877861</v>
      </c>
      <c r="AN8" s="118">
        <f t="shared" si="8"/>
        <v>1549629</v>
      </c>
      <c r="AO8" s="118">
        <v>1099267</v>
      </c>
      <c r="AP8" s="118">
        <v>0</v>
      </c>
      <c r="AQ8" s="118">
        <v>441973</v>
      </c>
      <c r="AR8" s="118">
        <v>8389</v>
      </c>
      <c r="AS8" s="118">
        <f t="shared" si="9"/>
        <v>2171486</v>
      </c>
      <c r="AT8" s="118">
        <v>1315</v>
      </c>
      <c r="AU8" s="118">
        <v>1986191</v>
      </c>
      <c r="AV8" s="118">
        <v>183980</v>
      </c>
      <c r="AW8" s="118">
        <v>0</v>
      </c>
      <c r="AX8" s="118">
        <f t="shared" si="10"/>
        <v>3151779</v>
      </c>
      <c r="AY8" s="118">
        <v>237370</v>
      </c>
      <c r="AZ8" s="118">
        <v>2855811</v>
      </c>
      <c r="BA8" s="118">
        <v>46237</v>
      </c>
      <c r="BB8" s="118">
        <v>12361</v>
      </c>
      <c r="BC8" s="119" t="s">
        <v>5</v>
      </c>
      <c r="BD8" s="118">
        <v>4967</v>
      </c>
      <c r="BE8" s="118">
        <v>307658</v>
      </c>
      <c r="BF8" s="118">
        <f t="shared" si="11"/>
        <v>8313315</v>
      </c>
      <c r="BG8" s="118">
        <f t="shared" si="12"/>
        <v>1696618</v>
      </c>
      <c r="BH8" s="118">
        <f t="shared" si="13"/>
        <v>1696618</v>
      </c>
      <c r="BI8" s="118">
        <v>0</v>
      </c>
      <c r="BJ8" s="118">
        <v>1693153</v>
      </c>
      <c r="BK8" s="118">
        <v>0</v>
      </c>
      <c r="BL8" s="118">
        <v>3465</v>
      </c>
      <c r="BM8" s="118">
        <v>0</v>
      </c>
      <c r="BN8" s="119" t="s">
        <v>6</v>
      </c>
      <c r="BO8" s="118">
        <f t="shared" si="14"/>
        <v>2578021</v>
      </c>
      <c r="BP8" s="118">
        <f t="shared" si="15"/>
        <v>959033</v>
      </c>
      <c r="BQ8" s="118">
        <v>402540</v>
      </c>
      <c r="BR8" s="118">
        <v>0</v>
      </c>
      <c r="BS8" s="118">
        <v>556493</v>
      </c>
      <c r="BT8" s="118">
        <v>0</v>
      </c>
      <c r="BU8" s="118">
        <f t="shared" si="16"/>
        <v>1081689</v>
      </c>
      <c r="BV8" s="118">
        <v>0</v>
      </c>
      <c r="BW8" s="118">
        <v>1079927</v>
      </c>
      <c r="BX8" s="118">
        <v>1762</v>
      </c>
      <c r="BY8" s="118">
        <v>0</v>
      </c>
      <c r="BZ8" s="118">
        <f t="shared" si="17"/>
        <v>537299</v>
      </c>
      <c r="CA8" s="118">
        <v>50566</v>
      </c>
      <c r="CB8" s="118">
        <v>394511</v>
      </c>
      <c r="CC8" s="118">
        <v>92222</v>
      </c>
      <c r="CD8" s="118">
        <v>0</v>
      </c>
      <c r="CE8" s="119" t="s">
        <v>5</v>
      </c>
      <c r="CF8" s="118">
        <v>0</v>
      </c>
      <c r="CG8" s="118">
        <v>98292</v>
      </c>
      <c r="CH8" s="118">
        <f t="shared" si="18"/>
        <v>4372931</v>
      </c>
      <c r="CI8" s="118">
        <f aca="true" t="shared" si="23" ref="CI8:CO8">SUM(AE8,+BG8)</f>
        <v>2824414</v>
      </c>
      <c r="CJ8" s="118">
        <f t="shared" si="23"/>
        <v>2821180</v>
      </c>
      <c r="CK8" s="118">
        <f t="shared" si="23"/>
        <v>0</v>
      </c>
      <c r="CL8" s="118">
        <f t="shared" si="23"/>
        <v>2315565</v>
      </c>
      <c r="CM8" s="118">
        <f t="shared" si="23"/>
        <v>0</v>
      </c>
      <c r="CN8" s="118">
        <f t="shared" si="23"/>
        <v>505615</v>
      </c>
      <c r="CO8" s="118">
        <f t="shared" si="23"/>
        <v>3234</v>
      </c>
      <c r="CP8" s="119" t="s">
        <v>13</v>
      </c>
      <c r="CQ8" s="118">
        <f aca="true" t="shared" si="24" ref="CQ8:DE8">SUM(AM8,+BO8)</f>
        <v>9455882</v>
      </c>
      <c r="CR8" s="118">
        <f t="shared" si="24"/>
        <v>2508662</v>
      </c>
      <c r="CS8" s="118">
        <f t="shared" si="24"/>
        <v>1501807</v>
      </c>
      <c r="CT8" s="118">
        <f t="shared" si="24"/>
        <v>0</v>
      </c>
      <c r="CU8" s="118">
        <f t="shared" si="24"/>
        <v>998466</v>
      </c>
      <c r="CV8" s="118">
        <f t="shared" si="24"/>
        <v>8389</v>
      </c>
      <c r="CW8" s="118">
        <f t="shared" si="24"/>
        <v>3253175</v>
      </c>
      <c r="CX8" s="118">
        <f t="shared" si="24"/>
        <v>1315</v>
      </c>
      <c r="CY8" s="118">
        <f t="shared" si="24"/>
        <v>3066118</v>
      </c>
      <c r="CZ8" s="118">
        <f t="shared" si="24"/>
        <v>185742</v>
      </c>
      <c r="DA8" s="118">
        <f t="shared" si="24"/>
        <v>0</v>
      </c>
      <c r="DB8" s="118">
        <f t="shared" si="24"/>
        <v>3689078</v>
      </c>
      <c r="DC8" s="118">
        <f t="shared" si="24"/>
        <v>287936</v>
      </c>
      <c r="DD8" s="118">
        <f t="shared" si="24"/>
        <v>3250322</v>
      </c>
      <c r="DE8" s="118">
        <f t="shared" si="24"/>
        <v>138459</v>
      </c>
      <c r="DF8" s="118">
        <f>SUM(BB8,+CD8)</f>
        <v>12361</v>
      </c>
      <c r="DG8" s="119" t="s">
        <v>3</v>
      </c>
      <c r="DH8" s="118">
        <f t="shared" si="21"/>
        <v>4967</v>
      </c>
      <c r="DI8" s="118">
        <f t="shared" si="21"/>
        <v>405950</v>
      </c>
      <c r="DJ8" s="118">
        <f t="shared" si="21"/>
        <v>12686246</v>
      </c>
    </row>
    <row r="9" spans="1:114" s="120" customFormat="1" ht="12" customHeight="1">
      <c r="A9" s="129" t="s">
        <v>81</v>
      </c>
      <c r="B9" s="130" t="s">
        <v>82</v>
      </c>
      <c r="C9" s="129" t="s">
        <v>42</v>
      </c>
      <c r="D9" s="118">
        <f t="shared" si="0"/>
        <v>7790426</v>
      </c>
      <c r="E9" s="118">
        <f t="shared" si="1"/>
        <v>7334441</v>
      </c>
      <c r="F9" s="118">
        <v>2475639</v>
      </c>
      <c r="G9" s="118">
        <v>0</v>
      </c>
      <c r="H9" s="118">
        <v>4036300</v>
      </c>
      <c r="I9" s="118">
        <v>590380</v>
      </c>
      <c r="J9" s="118">
        <v>5817426</v>
      </c>
      <c r="K9" s="118">
        <v>232122</v>
      </c>
      <c r="L9" s="118">
        <v>455985</v>
      </c>
      <c r="M9" s="118">
        <f t="shared" si="2"/>
        <v>955813</v>
      </c>
      <c r="N9" s="118">
        <f t="shared" si="3"/>
        <v>862212</v>
      </c>
      <c r="O9" s="118">
        <v>0</v>
      </c>
      <c r="P9" s="118">
        <v>0</v>
      </c>
      <c r="Q9" s="118">
        <v>0</v>
      </c>
      <c r="R9" s="118">
        <v>860549</v>
      </c>
      <c r="S9" s="118">
        <v>2694447</v>
      </c>
      <c r="T9" s="118">
        <v>1663</v>
      </c>
      <c r="U9" s="118">
        <v>93601</v>
      </c>
      <c r="V9" s="118">
        <f aca="true" t="shared" si="25" ref="V9:AD9">+SUM(D9,M9)</f>
        <v>8746239</v>
      </c>
      <c r="W9" s="118">
        <f t="shared" si="25"/>
        <v>8196653</v>
      </c>
      <c r="X9" s="118">
        <f t="shared" si="25"/>
        <v>2475639</v>
      </c>
      <c r="Y9" s="118">
        <f t="shared" si="25"/>
        <v>0</v>
      </c>
      <c r="Z9" s="118">
        <f t="shared" si="25"/>
        <v>4036300</v>
      </c>
      <c r="AA9" s="118">
        <f t="shared" si="25"/>
        <v>1450929</v>
      </c>
      <c r="AB9" s="118">
        <f t="shared" si="25"/>
        <v>8511873</v>
      </c>
      <c r="AC9" s="118">
        <f t="shared" si="25"/>
        <v>233785</v>
      </c>
      <c r="AD9" s="118">
        <f t="shared" si="25"/>
        <v>549586</v>
      </c>
      <c r="AE9" s="118">
        <f t="shared" si="5"/>
        <v>7790906</v>
      </c>
      <c r="AF9" s="118">
        <f t="shared" si="6"/>
        <v>7776818</v>
      </c>
      <c r="AG9" s="118">
        <v>0</v>
      </c>
      <c r="AH9" s="118">
        <v>6853328</v>
      </c>
      <c r="AI9" s="118">
        <v>923490</v>
      </c>
      <c r="AJ9" s="118">
        <v>0</v>
      </c>
      <c r="AK9" s="118">
        <v>14088</v>
      </c>
      <c r="AL9" s="119" t="s">
        <v>5</v>
      </c>
      <c r="AM9" s="118">
        <f t="shared" si="7"/>
        <v>5582180</v>
      </c>
      <c r="AN9" s="118">
        <f t="shared" si="8"/>
        <v>937488</v>
      </c>
      <c r="AO9" s="118">
        <v>751652</v>
      </c>
      <c r="AP9" s="118">
        <v>23221</v>
      </c>
      <c r="AQ9" s="118">
        <v>134072</v>
      </c>
      <c r="AR9" s="118">
        <v>28543</v>
      </c>
      <c r="AS9" s="118">
        <f t="shared" si="9"/>
        <v>2088841</v>
      </c>
      <c r="AT9" s="118">
        <v>8610</v>
      </c>
      <c r="AU9" s="118">
        <v>1897394</v>
      </c>
      <c r="AV9" s="118">
        <v>182837</v>
      </c>
      <c r="AW9" s="118">
        <v>0</v>
      </c>
      <c r="AX9" s="118">
        <f t="shared" si="10"/>
        <v>2555851</v>
      </c>
      <c r="AY9" s="118">
        <v>758796</v>
      </c>
      <c r="AZ9" s="118">
        <v>1720694</v>
      </c>
      <c r="BA9" s="118">
        <v>60268</v>
      </c>
      <c r="BB9" s="118">
        <v>16093</v>
      </c>
      <c r="BC9" s="119" t="s">
        <v>5</v>
      </c>
      <c r="BD9" s="118">
        <v>0</v>
      </c>
      <c r="BE9" s="118">
        <v>234766</v>
      </c>
      <c r="BF9" s="118">
        <f t="shared" si="11"/>
        <v>13607852</v>
      </c>
      <c r="BG9" s="118">
        <f t="shared" si="12"/>
        <v>6961</v>
      </c>
      <c r="BH9" s="118">
        <f t="shared" si="13"/>
        <v>6961</v>
      </c>
      <c r="BI9" s="118">
        <v>2415</v>
      </c>
      <c r="BJ9" s="118">
        <v>4546</v>
      </c>
      <c r="BK9" s="118">
        <v>0</v>
      </c>
      <c r="BL9" s="118">
        <v>0</v>
      </c>
      <c r="BM9" s="118">
        <v>0</v>
      </c>
      <c r="BN9" s="119" t="s">
        <v>5</v>
      </c>
      <c r="BO9" s="118">
        <f t="shared" si="14"/>
        <v>3468036</v>
      </c>
      <c r="BP9" s="118">
        <f t="shared" si="15"/>
        <v>643090</v>
      </c>
      <c r="BQ9" s="118">
        <v>564889</v>
      </c>
      <c r="BR9" s="118">
        <v>0</v>
      </c>
      <c r="BS9" s="118">
        <v>78201</v>
      </c>
      <c r="BT9" s="118">
        <v>0</v>
      </c>
      <c r="BU9" s="118">
        <f t="shared" si="16"/>
        <v>1277803</v>
      </c>
      <c r="BV9" s="118">
        <v>0</v>
      </c>
      <c r="BW9" s="118">
        <v>1273433</v>
      </c>
      <c r="BX9" s="118">
        <v>4370</v>
      </c>
      <c r="BY9" s="118">
        <v>0</v>
      </c>
      <c r="BZ9" s="118">
        <f t="shared" si="17"/>
        <v>1547143</v>
      </c>
      <c r="CA9" s="118">
        <v>714425</v>
      </c>
      <c r="CB9" s="118">
        <v>776183</v>
      </c>
      <c r="CC9" s="118">
        <v>54280</v>
      </c>
      <c r="CD9" s="118">
        <v>2255</v>
      </c>
      <c r="CE9" s="119" t="s">
        <v>5</v>
      </c>
      <c r="CF9" s="118">
        <v>0</v>
      </c>
      <c r="CG9" s="118">
        <v>175263</v>
      </c>
      <c r="CH9" s="118">
        <f t="shared" si="18"/>
        <v>3650260</v>
      </c>
      <c r="CI9" s="118">
        <f aca="true" t="shared" si="26" ref="CI9:CO9">SUM(AE9,+BG9)</f>
        <v>7797867</v>
      </c>
      <c r="CJ9" s="118">
        <f t="shared" si="26"/>
        <v>7783779</v>
      </c>
      <c r="CK9" s="118">
        <f t="shared" si="26"/>
        <v>2415</v>
      </c>
      <c r="CL9" s="118">
        <f t="shared" si="26"/>
        <v>6857874</v>
      </c>
      <c r="CM9" s="118">
        <f t="shared" si="26"/>
        <v>923490</v>
      </c>
      <c r="CN9" s="118">
        <f t="shared" si="26"/>
        <v>0</v>
      </c>
      <c r="CO9" s="118">
        <f t="shared" si="26"/>
        <v>14088</v>
      </c>
      <c r="CP9" s="119" t="s">
        <v>6</v>
      </c>
      <c r="CQ9" s="118">
        <f aca="true" t="shared" si="27" ref="CQ9:DF9">SUM(AM9,+BO9)</f>
        <v>9050216</v>
      </c>
      <c r="CR9" s="118">
        <f t="shared" si="27"/>
        <v>1580578</v>
      </c>
      <c r="CS9" s="118">
        <f t="shared" si="27"/>
        <v>1316541</v>
      </c>
      <c r="CT9" s="118">
        <f t="shared" si="27"/>
        <v>23221</v>
      </c>
      <c r="CU9" s="118">
        <f t="shared" si="27"/>
        <v>212273</v>
      </c>
      <c r="CV9" s="118">
        <f t="shared" si="27"/>
        <v>28543</v>
      </c>
      <c r="CW9" s="118">
        <f t="shared" si="27"/>
        <v>3366644</v>
      </c>
      <c r="CX9" s="118">
        <f t="shared" si="27"/>
        <v>8610</v>
      </c>
      <c r="CY9" s="118">
        <f t="shared" si="27"/>
        <v>3170827</v>
      </c>
      <c r="CZ9" s="118">
        <f t="shared" si="27"/>
        <v>187207</v>
      </c>
      <c r="DA9" s="118">
        <f t="shared" si="27"/>
        <v>0</v>
      </c>
      <c r="DB9" s="118">
        <f t="shared" si="27"/>
        <v>4102994</v>
      </c>
      <c r="DC9" s="118">
        <f t="shared" si="27"/>
        <v>1473221</v>
      </c>
      <c r="DD9" s="118">
        <f t="shared" si="27"/>
        <v>2496877</v>
      </c>
      <c r="DE9" s="118">
        <f t="shared" si="27"/>
        <v>114548</v>
      </c>
      <c r="DF9" s="118">
        <f t="shared" si="27"/>
        <v>18348</v>
      </c>
      <c r="DG9" s="119" t="s">
        <v>6</v>
      </c>
      <c r="DH9" s="118">
        <f aca="true" t="shared" si="28" ref="DH9:DH53">SUM(BD9,+CF9)</f>
        <v>0</v>
      </c>
      <c r="DI9" s="118">
        <f aca="true" t="shared" si="29" ref="DI9:DI53">SUM(BE9,+CG9)</f>
        <v>410029</v>
      </c>
      <c r="DJ9" s="118">
        <f aca="true" t="shared" si="30" ref="DJ9:DJ53">SUM(BF9,+CH9)</f>
        <v>17258112</v>
      </c>
    </row>
    <row r="10" spans="1:114" s="120" customFormat="1" ht="12" customHeight="1">
      <c r="A10" s="129" t="s">
        <v>83</v>
      </c>
      <c r="B10" s="130" t="s">
        <v>84</v>
      </c>
      <c r="C10" s="129" t="s">
        <v>42</v>
      </c>
      <c r="D10" s="118">
        <f t="shared" si="0"/>
        <v>1491891</v>
      </c>
      <c r="E10" s="118">
        <f t="shared" si="1"/>
        <v>1156319</v>
      </c>
      <c r="F10" s="118">
        <v>92882</v>
      </c>
      <c r="G10" s="118">
        <v>0</v>
      </c>
      <c r="H10" s="118">
        <v>351000</v>
      </c>
      <c r="I10" s="118">
        <v>574922</v>
      </c>
      <c r="J10" s="118">
        <v>4743196</v>
      </c>
      <c r="K10" s="118">
        <v>137515</v>
      </c>
      <c r="L10" s="118">
        <v>335572</v>
      </c>
      <c r="M10" s="118">
        <f t="shared" si="2"/>
        <v>329289</v>
      </c>
      <c r="N10" s="118">
        <f t="shared" si="3"/>
        <v>195966</v>
      </c>
      <c r="O10" s="118">
        <v>0</v>
      </c>
      <c r="P10" s="118">
        <v>0</v>
      </c>
      <c r="Q10" s="118">
        <v>48800</v>
      </c>
      <c r="R10" s="118">
        <v>145780</v>
      </c>
      <c r="S10" s="118">
        <v>2109978</v>
      </c>
      <c r="T10" s="118">
        <v>1386</v>
      </c>
      <c r="U10" s="118">
        <v>133323</v>
      </c>
      <c r="V10" s="118">
        <f aca="true" t="shared" si="31" ref="V10:AD10">+SUM(D10,M10)</f>
        <v>1821180</v>
      </c>
      <c r="W10" s="118">
        <f t="shared" si="31"/>
        <v>1352285</v>
      </c>
      <c r="X10" s="118">
        <f t="shared" si="31"/>
        <v>92882</v>
      </c>
      <c r="Y10" s="118">
        <f t="shared" si="31"/>
        <v>0</v>
      </c>
      <c r="Z10" s="118">
        <f t="shared" si="31"/>
        <v>399800</v>
      </c>
      <c r="AA10" s="118">
        <f t="shared" si="31"/>
        <v>720702</v>
      </c>
      <c r="AB10" s="118">
        <f t="shared" si="31"/>
        <v>6853174</v>
      </c>
      <c r="AC10" s="118">
        <f t="shared" si="31"/>
        <v>138901</v>
      </c>
      <c r="AD10" s="118">
        <f t="shared" si="31"/>
        <v>468895</v>
      </c>
      <c r="AE10" s="118">
        <f t="shared" si="5"/>
        <v>571020</v>
      </c>
      <c r="AF10" s="118">
        <f t="shared" si="6"/>
        <v>558308</v>
      </c>
      <c r="AG10" s="118">
        <v>0</v>
      </c>
      <c r="AH10" s="118">
        <v>540471</v>
      </c>
      <c r="AI10" s="118">
        <v>17837</v>
      </c>
      <c r="AJ10" s="118">
        <v>0</v>
      </c>
      <c r="AK10" s="118">
        <v>12712</v>
      </c>
      <c r="AL10" s="119" t="s">
        <v>5</v>
      </c>
      <c r="AM10" s="118">
        <f t="shared" si="7"/>
        <v>5330372</v>
      </c>
      <c r="AN10" s="118">
        <f t="shared" si="8"/>
        <v>1121703</v>
      </c>
      <c r="AO10" s="118">
        <v>761126</v>
      </c>
      <c r="AP10" s="118">
        <v>0</v>
      </c>
      <c r="AQ10" s="118">
        <v>355063</v>
      </c>
      <c r="AR10" s="118">
        <v>5514</v>
      </c>
      <c r="AS10" s="118">
        <f t="shared" si="9"/>
        <v>1940592</v>
      </c>
      <c r="AT10" s="118">
        <v>0</v>
      </c>
      <c r="AU10" s="118">
        <v>1826970</v>
      </c>
      <c r="AV10" s="118">
        <v>113622</v>
      </c>
      <c r="AW10" s="118">
        <v>0</v>
      </c>
      <c r="AX10" s="118">
        <f t="shared" si="10"/>
        <v>2268077</v>
      </c>
      <c r="AY10" s="118">
        <v>899153</v>
      </c>
      <c r="AZ10" s="118">
        <v>1284402</v>
      </c>
      <c r="BA10" s="118">
        <v>70987</v>
      </c>
      <c r="BB10" s="118">
        <v>13535</v>
      </c>
      <c r="BC10" s="119" t="s">
        <v>0</v>
      </c>
      <c r="BD10" s="118">
        <v>0</v>
      </c>
      <c r="BE10" s="118">
        <v>333695</v>
      </c>
      <c r="BF10" s="118">
        <f t="shared" si="11"/>
        <v>6235087</v>
      </c>
      <c r="BG10" s="118">
        <f t="shared" si="12"/>
        <v>65100</v>
      </c>
      <c r="BH10" s="118">
        <f t="shared" si="13"/>
        <v>65100</v>
      </c>
      <c r="BI10" s="118">
        <v>0</v>
      </c>
      <c r="BJ10" s="118">
        <v>65100</v>
      </c>
      <c r="BK10" s="118">
        <v>0</v>
      </c>
      <c r="BL10" s="118">
        <v>0</v>
      </c>
      <c r="BM10" s="118">
        <v>0</v>
      </c>
      <c r="BN10" s="119" t="s">
        <v>5</v>
      </c>
      <c r="BO10" s="118">
        <f t="shared" si="14"/>
        <v>2260837</v>
      </c>
      <c r="BP10" s="118">
        <f t="shared" si="15"/>
        <v>468044</v>
      </c>
      <c r="BQ10" s="118">
        <v>319697</v>
      </c>
      <c r="BR10" s="118">
        <v>0</v>
      </c>
      <c r="BS10" s="118">
        <v>148347</v>
      </c>
      <c r="BT10" s="118">
        <v>0</v>
      </c>
      <c r="BU10" s="118">
        <f t="shared" si="16"/>
        <v>1480757</v>
      </c>
      <c r="BV10" s="118">
        <v>0</v>
      </c>
      <c r="BW10" s="118">
        <v>1480757</v>
      </c>
      <c r="BX10" s="118">
        <v>0</v>
      </c>
      <c r="BY10" s="118">
        <v>0</v>
      </c>
      <c r="BZ10" s="118">
        <f t="shared" si="17"/>
        <v>312036</v>
      </c>
      <c r="CA10" s="118">
        <v>90498</v>
      </c>
      <c r="CB10" s="118">
        <v>217158</v>
      </c>
      <c r="CC10" s="118">
        <v>0</v>
      </c>
      <c r="CD10" s="118">
        <v>4380</v>
      </c>
      <c r="CE10" s="119" t="s">
        <v>5</v>
      </c>
      <c r="CF10" s="118">
        <v>0</v>
      </c>
      <c r="CG10" s="118">
        <v>113330</v>
      </c>
      <c r="CH10" s="118">
        <f t="shared" si="18"/>
        <v>2439267</v>
      </c>
      <c r="CI10" s="118">
        <f aca="true" t="shared" si="32" ref="CI10:CO10">SUM(AE10,+BG10)</f>
        <v>636120</v>
      </c>
      <c r="CJ10" s="118">
        <f t="shared" si="32"/>
        <v>623408</v>
      </c>
      <c r="CK10" s="118">
        <f t="shared" si="32"/>
        <v>0</v>
      </c>
      <c r="CL10" s="118">
        <f t="shared" si="32"/>
        <v>605571</v>
      </c>
      <c r="CM10" s="118">
        <f t="shared" si="32"/>
        <v>17837</v>
      </c>
      <c r="CN10" s="118">
        <f t="shared" si="32"/>
        <v>0</v>
      </c>
      <c r="CO10" s="118">
        <f t="shared" si="32"/>
        <v>12712</v>
      </c>
      <c r="CP10" s="119" t="s">
        <v>333</v>
      </c>
      <c r="CQ10" s="118">
        <f aca="true" t="shared" si="33" ref="CQ10:DF10">SUM(AM10,+BO10)</f>
        <v>7591209</v>
      </c>
      <c r="CR10" s="118">
        <f t="shared" si="33"/>
        <v>1589747</v>
      </c>
      <c r="CS10" s="118">
        <f t="shared" si="33"/>
        <v>1080823</v>
      </c>
      <c r="CT10" s="118">
        <f t="shared" si="33"/>
        <v>0</v>
      </c>
      <c r="CU10" s="118">
        <f t="shared" si="33"/>
        <v>503410</v>
      </c>
      <c r="CV10" s="118">
        <f t="shared" si="33"/>
        <v>5514</v>
      </c>
      <c r="CW10" s="118">
        <f t="shared" si="33"/>
        <v>3421349</v>
      </c>
      <c r="CX10" s="118">
        <f t="shared" si="33"/>
        <v>0</v>
      </c>
      <c r="CY10" s="118">
        <f t="shared" si="33"/>
        <v>3307727</v>
      </c>
      <c r="CZ10" s="118">
        <f t="shared" si="33"/>
        <v>113622</v>
      </c>
      <c r="DA10" s="118">
        <f t="shared" si="33"/>
        <v>0</v>
      </c>
      <c r="DB10" s="118">
        <f t="shared" si="33"/>
        <v>2580113</v>
      </c>
      <c r="DC10" s="118">
        <f t="shared" si="33"/>
        <v>989651</v>
      </c>
      <c r="DD10" s="118">
        <f t="shared" si="33"/>
        <v>1501560</v>
      </c>
      <c r="DE10" s="118">
        <f t="shared" si="33"/>
        <v>70987</v>
      </c>
      <c r="DF10" s="118">
        <f t="shared" si="33"/>
        <v>17915</v>
      </c>
      <c r="DG10" s="119" t="s">
        <v>13</v>
      </c>
      <c r="DH10" s="118">
        <f t="shared" si="28"/>
        <v>0</v>
      </c>
      <c r="DI10" s="118">
        <f t="shared" si="29"/>
        <v>447025</v>
      </c>
      <c r="DJ10" s="118">
        <f t="shared" si="30"/>
        <v>8674354</v>
      </c>
    </row>
    <row r="11" spans="1:114" s="120" customFormat="1" ht="12" customHeight="1">
      <c r="A11" s="129" t="s">
        <v>85</v>
      </c>
      <c r="B11" s="130" t="s">
        <v>86</v>
      </c>
      <c r="C11" s="129" t="s">
        <v>42</v>
      </c>
      <c r="D11" s="118">
        <f t="shared" si="0"/>
        <v>615363</v>
      </c>
      <c r="E11" s="118">
        <f t="shared" si="1"/>
        <v>602096</v>
      </c>
      <c r="F11" s="118">
        <v>23041</v>
      </c>
      <c r="G11" s="118">
        <v>33381</v>
      </c>
      <c r="H11" s="118">
        <v>101000</v>
      </c>
      <c r="I11" s="118">
        <v>316620</v>
      </c>
      <c r="J11" s="118">
        <v>1881182</v>
      </c>
      <c r="K11" s="118">
        <v>128054</v>
      </c>
      <c r="L11" s="118">
        <v>13267</v>
      </c>
      <c r="M11" s="118">
        <f t="shared" si="2"/>
        <v>108219</v>
      </c>
      <c r="N11" s="118">
        <f t="shared" si="3"/>
        <v>107833</v>
      </c>
      <c r="O11" s="118">
        <v>0</v>
      </c>
      <c r="P11" s="118">
        <v>0</v>
      </c>
      <c r="Q11" s="118">
        <v>0</v>
      </c>
      <c r="R11" s="118">
        <v>107409</v>
      </c>
      <c r="S11" s="118">
        <v>1658783</v>
      </c>
      <c r="T11" s="118">
        <v>424</v>
      </c>
      <c r="U11" s="118">
        <v>386</v>
      </c>
      <c r="V11" s="118">
        <f aca="true" t="shared" si="34" ref="V11:AD11">+SUM(D11,M11)</f>
        <v>723582</v>
      </c>
      <c r="W11" s="118">
        <f t="shared" si="34"/>
        <v>709929</v>
      </c>
      <c r="X11" s="118">
        <f t="shared" si="34"/>
        <v>23041</v>
      </c>
      <c r="Y11" s="118">
        <f t="shared" si="34"/>
        <v>33381</v>
      </c>
      <c r="Z11" s="118">
        <f t="shared" si="34"/>
        <v>101000</v>
      </c>
      <c r="AA11" s="118">
        <f t="shared" si="34"/>
        <v>424029</v>
      </c>
      <c r="AB11" s="118">
        <f t="shared" si="34"/>
        <v>3539965</v>
      </c>
      <c r="AC11" s="118">
        <f t="shared" si="34"/>
        <v>128478</v>
      </c>
      <c r="AD11" s="118">
        <f t="shared" si="34"/>
        <v>13653</v>
      </c>
      <c r="AE11" s="118">
        <f t="shared" si="5"/>
        <v>103254</v>
      </c>
      <c r="AF11" s="118">
        <f t="shared" si="6"/>
        <v>98529</v>
      </c>
      <c r="AG11" s="118">
        <v>0</v>
      </c>
      <c r="AH11" s="118">
        <v>98529</v>
      </c>
      <c r="AI11" s="118">
        <v>0</v>
      </c>
      <c r="AJ11" s="118">
        <v>0</v>
      </c>
      <c r="AK11" s="118">
        <v>4725</v>
      </c>
      <c r="AL11" s="119" t="s">
        <v>333</v>
      </c>
      <c r="AM11" s="118">
        <f t="shared" si="7"/>
        <v>2382038</v>
      </c>
      <c r="AN11" s="118">
        <f t="shared" si="8"/>
        <v>342952</v>
      </c>
      <c r="AO11" s="118">
        <v>163481</v>
      </c>
      <c r="AP11" s="118">
        <v>40765</v>
      </c>
      <c r="AQ11" s="118">
        <v>117971</v>
      </c>
      <c r="AR11" s="118">
        <v>20735</v>
      </c>
      <c r="AS11" s="118">
        <f t="shared" si="9"/>
        <v>1237288</v>
      </c>
      <c r="AT11" s="118">
        <v>0</v>
      </c>
      <c r="AU11" s="118">
        <v>1186390</v>
      </c>
      <c r="AV11" s="118">
        <v>50898</v>
      </c>
      <c r="AW11" s="118">
        <v>8400</v>
      </c>
      <c r="AX11" s="118">
        <f t="shared" si="10"/>
        <v>791360</v>
      </c>
      <c r="AY11" s="118">
        <v>117635</v>
      </c>
      <c r="AZ11" s="118">
        <v>610753</v>
      </c>
      <c r="BA11" s="118">
        <v>44087</v>
      </c>
      <c r="BB11" s="118">
        <v>18885</v>
      </c>
      <c r="BC11" s="119" t="s">
        <v>333</v>
      </c>
      <c r="BD11" s="118">
        <v>2038</v>
      </c>
      <c r="BE11" s="118">
        <v>11253</v>
      </c>
      <c r="BF11" s="118">
        <f t="shared" si="11"/>
        <v>2496545</v>
      </c>
      <c r="BG11" s="118">
        <f t="shared" si="12"/>
        <v>0</v>
      </c>
      <c r="BH11" s="118">
        <f t="shared" si="13"/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9" t="s">
        <v>333</v>
      </c>
      <c r="BO11" s="118">
        <f t="shared" si="14"/>
        <v>1754293</v>
      </c>
      <c r="BP11" s="118">
        <f t="shared" si="15"/>
        <v>376284</v>
      </c>
      <c r="BQ11" s="118">
        <v>305457</v>
      </c>
      <c r="BR11" s="118">
        <v>0</v>
      </c>
      <c r="BS11" s="118">
        <v>70827</v>
      </c>
      <c r="BT11" s="118">
        <v>0</v>
      </c>
      <c r="BU11" s="118">
        <f t="shared" si="16"/>
        <v>915678</v>
      </c>
      <c r="BV11" s="118">
        <v>0</v>
      </c>
      <c r="BW11" s="118">
        <v>909998</v>
      </c>
      <c r="BX11" s="118">
        <v>5680</v>
      </c>
      <c r="BY11" s="118">
        <v>0</v>
      </c>
      <c r="BZ11" s="118">
        <f t="shared" si="17"/>
        <v>461955</v>
      </c>
      <c r="CA11" s="118">
        <v>1815</v>
      </c>
      <c r="CB11" s="118">
        <v>445233</v>
      </c>
      <c r="CC11" s="118">
        <v>2757</v>
      </c>
      <c r="CD11" s="118">
        <v>12150</v>
      </c>
      <c r="CE11" s="119" t="s">
        <v>333</v>
      </c>
      <c r="CF11" s="118">
        <v>376</v>
      </c>
      <c r="CG11" s="118">
        <v>12709</v>
      </c>
      <c r="CH11" s="118">
        <f t="shared" si="18"/>
        <v>1767002</v>
      </c>
      <c r="CI11" s="118">
        <f aca="true" t="shared" si="35" ref="CI11:CO11">SUM(AE11,+BG11)</f>
        <v>103254</v>
      </c>
      <c r="CJ11" s="118">
        <f t="shared" si="35"/>
        <v>98529</v>
      </c>
      <c r="CK11" s="118">
        <f t="shared" si="35"/>
        <v>0</v>
      </c>
      <c r="CL11" s="118">
        <f t="shared" si="35"/>
        <v>98529</v>
      </c>
      <c r="CM11" s="118">
        <f t="shared" si="35"/>
        <v>0</v>
      </c>
      <c r="CN11" s="118">
        <f t="shared" si="35"/>
        <v>0</v>
      </c>
      <c r="CO11" s="118">
        <f t="shared" si="35"/>
        <v>4725</v>
      </c>
      <c r="CP11" s="119" t="s">
        <v>13</v>
      </c>
      <c r="CQ11" s="118">
        <f aca="true" t="shared" si="36" ref="CQ11:DF11">SUM(AM11,+BO11)</f>
        <v>4136331</v>
      </c>
      <c r="CR11" s="118">
        <f t="shared" si="36"/>
        <v>719236</v>
      </c>
      <c r="CS11" s="118">
        <f t="shared" si="36"/>
        <v>468938</v>
      </c>
      <c r="CT11" s="118">
        <f t="shared" si="36"/>
        <v>40765</v>
      </c>
      <c r="CU11" s="118">
        <f t="shared" si="36"/>
        <v>188798</v>
      </c>
      <c r="CV11" s="118">
        <f t="shared" si="36"/>
        <v>20735</v>
      </c>
      <c r="CW11" s="118">
        <f t="shared" si="36"/>
        <v>2152966</v>
      </c>
      <c r="CX11" s="118">
        <f t="shared" si="36"/>
        <v>0</v>
      </c>
      <c r="CY11" s="118">
        <f t="shared" si="36"/>
        <v>2096388</v>
      </c>
      <c r="CZ11" s="118">
        <f t="shared" si="36"/>
        <v>56578</v>
      </c>
      <c r="DA11" s="118">
        <f t="shared" si="36"/>
        <v>8400</v>
      </c>
      <c r="DB11" s="118">
        <f t="shared" si="36"/>
        <v>1253315</v>
      </c>
      <c r="DC11" s="118">
        <f t="shared" si="36"/>
        <v>119450</v>
      </c>
      <c r="DD11" s="118">
        <f t="shared" si="36"/>
        <v>1055986</v>
      </c>
      <c r="DE11" s="118">
        <f t="shared" si="36"/>
        <v>46844</v>
      </c>
      <c r="DF11" s="118">
        <f t="shared" si="36"/>
        <v>31035</v>
      </c>
      <c r="DG11" s="119" t="s">
        <v>0</v>
      </c>
      <c r="DH11" s="118">
        <f t="shared" si="28"/>
        <v>2414</v>
      </c>
      <c r="DI11" s="118">
        <f t="shared" si="29"/>
        <v>23962</v>
      </c>
      <c r="DJ11" s="118">
        <f t="shared" si="30"/>
        <v>4263547</v>
      </c>
    </row>
    <row r="12" spans="1:114" s="120" customFormat="1" ht="12" customHeight="1">
      <c r="A12" s="129" t="s">
        <v>87</v>
      </c>
      <c r="B12" s="130" t="s">
        <v>88</v>
      </c>
      <c r="C12" s="129" t="s">
        <v>42</v>
      </c>
      <c r="D12" s="118">
        <f t="shared" si="0"/>
        <v>3132772</v>
      </c>
      <c r="E12" s="118">
        <f t="shared" si="1"/>
        <v>2752305</v>
      </c>
      <c r="F12" s="118">
        <v>186416</v>
      </c>
      <c r="G12" s="118">
        <v>0</v>
      </c>
      <c r="H12" s="118">
        <v>570500</v>
      </c>
      <c r="I12" s="118">
        <v>1474927</v>
      </c>
      <c r="J12" s="118">
        <v>3052304</v>
      </c>
      <c r="K12" s="118">
        <v>520462</v>
      </c>
      <c r="L12" s="118">
        <v>380467</v>
      </c>
      <c r="M12" s="118">
        <f t="shared" si="2"/>
        <v>502157</v>
      </c>
      <c r="N12" s="118">
        <f t="shared" si="3"/>
        <v>472349</v>
      </c>
      <c r="O12" s="118">
        <v>7330</v>
      </c>
      <c r="P12" s="118">
        <v>0</v>
      </c>
      <c r="Q12" s="118">
        <v>0</v>
      </c>
      <c r="R12" s="118">
        <v>403059</v>
      </c>
      <c r="S12" s="118">
        <v>1403986</v>
      </c>
      <c r="T12" s="118">
        <v>61960</v>
      </c>
      <c r="U12" s="118">
        <v>29808</v>
      </c>
      <c r="V12" s="118">
        <f aca="true" t="shared" si="37" ref="V12:AD12">+SUM(D12,M12)</f>
        <v>3634929</v>
      </c>
      <c r="W12" s="118">
        <f t="shared" si="37"/>
        <v>3224654</v>
      </c>
      <c r="X12" s="118">
        <f t="shared" si="37"/>
        <v>193746</v>
      </c>
      <c r="Y12" s="118">
        <f t="shared" si="37"/>
        <v>0</v>
      </c>
      <c r="Z12" s="118">
        <f t="shared" si="37"/>
        <v>570500</v>
      </c>
      <c r="AA12" s="118">
        <f t="shared" si="37"/>
        <v>1877986</v>
      </c>
      <c r="AB12" s="118">
        <f t="shared" si="37"/>
        <v>4456290</v>
      </c>
      <c r="AC12" s="118">
        <f t="shared" si="37"/>
        <v>582422</v>
      </c>
      <c r="AD12" s="118">
        <f t="shared" si="37"/>
        <v>410275</v>
      </c>
      <c r="AE12" s="118">
        <f t="shared" si="5"/>
        <v>644638</v>
      </c>
      <c r="AF12" s="118">
        <f t="shared" si="6"/>
        <v>636511</v>
      </c>
      <c r="AG12" s="118">
        <v>0</v>
      </c>
      <c r="AH12" s="118">
        <v>0</v>
      </c>
      <c r="AI12" s="118">
        <v>636511</v>
      </c>
      <c r="AJ12" s="118">
        <v>0</v>
      </c>
      <c r="AK12" s="118">
        <v>8127</v>
      </c>
      <c r="AL12" s="119" t="s">
        <v>5</v>
      </c>
      <c r="AM12" s="118">
        <f t="shared" si="7"/>
        <v>5239246</v>
      </c>
      <c r="AN12" s="118">
        <f t="shared" si="8"/>
        <v>982661</v>
      </c>
      <c r="AO12" s="118">
        <v>588700</v>
      </c>
      <c r="AP12" s="118">
        <v>0</v>
      </c>
      <c r="AQ12" s="118">
        <v>369901</v>
      </c>
      <c r="AR12" s="118">
        <v>24060</v>
      </c>
      <c r="AS12" s="118">
        <f t="shared" si="9"/>
        <v>2433754</v>
      </c>
      <c r="AT12" s="118">
        <v>2823</v>
      </c>
      <c r="AU12" s="118">
        <v>2390313</v>
      </c>
      <c r="AV12" s="118">
        <v>40618</v>
      </c>
      <c r="AW12" s="118">
        <v>0</v>
      </c>
      <c r="AX12" s="118">
        <f t="shared" si="10"/>
        <v>1822600</v>
      </c>
      <c r="AY12" s="118">
        <v>228675</v>
      </c>
      <c r="AZ12" s="118">
        <v>1459724</v>
      </c>
      <c r="BA12" s="118">
        <v>23741</v>
      </c>
      <c r="BB12" s="118">
        <v>110460</v>
      </c>
      <c r="BC12" s="119" t="s">
        <v>333</v>
      </c>
      <c r="BD12" s="118">
        <v>231</v>
      </c>
      <c r="BE12" s="118">
        <v>301192</v>
      </c>
      <c r="BF12" s="118">
        <f t="shared" si="11"/>
        <v>6185076</v>
      </c>
      <c r="BG12" s="118">
        <f t="shared" si="12"/>
        <v>10606</v>
      </c>
      <c r="BH12" s="118">
        <f t="shared" si="13"/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10606</v>
      </c>
      <c r="BN12" s="119" t="s">
        <v>333</v>
      </c>
      <c r="BO12" s="118">
        <f t="shared" si="14"/>
        <v>1832037</v>
      </c>
      <c r="BP12" s="118">
        <f t="shared" si="15"/>
        <v>596588</v>
      </c>
      <c r="BQ12" s="118">
        <v>420003</v>
      </c>
      <c r="BR12" s="118">
        <v>102419</v>
      </c>
      <c r="BS12" s="118">
        <v>74166</v>
      </c>
      <c r="BT12" s="118">
        <v>0</v>
      </c>
      <c r="BU12" s="118">
        <f t="shared" si="16"/>
        <v>901759</v>
      </c>
      <c r="BV12" s="118">
        <v>25818</v>
      </c>
      <c r="BW12" s="118">
        <v>875941</v>
      </c>
      <c r="BX12" s="118">
        <v>0</v>
      </c>
      <c r="BY12" s="118">
        <v>0</v>
      </c>
      <c r="BZ12" s="118">
        <f t="shared" si="17"/>
        <v>332745</v>
      </c>
      <c r="CA12" s="118">
        <v>66319</v>
      </c>
      <c r="CB12" s="118">
        <v>232261</v>
      </c>
      <c r="CC12" s="118">
        <v>24934</v>
      </c>
      <c r="CD12" s="118">
        <v>9231</v>
      </c>
      <c r="CE12" s="119" t="s">
        <v>333</v>
      </c>
      <c r="CF12" s="118">
        <v>945</v>
      </c>
      <c r="CG12" s="118">
        <v>63500</v>
      </c>
      <c r="CH12" s="118">
        <f t="shared" si="18"/>
        <v>1906143</v>
      </c>
      <c r="CI12" s="118">
        <f aca="true" t="shared" si="38" ref="CI12:CO12">SUM(AE12,+BG12)</f>
        <v>655244</v>
      </c>
      <c r="CJ12" s="118">
        <f t="shared" si="38"/>
        <v>636511</v>
      </c>
      <c r="CK12" s="118">
        <f t="shared" si="38"/>
        <v>0</v>
      </c>
      <c r="CL12" s="118">
        <f t="shared" si="38"/>
        <v>0</v>
      </c>
      <c r="CM12" s="118">
        <f t="shared" si="38"/>
        <v>636511</v>
      </c>
      <c r="CN12" s="118">
        <f t="shared" si="38"/>
        <v>0</v>
      </c>
      <c r="CO12" s="118">
        <f t="shared" si="38"/>
        <v>18733</v>
      </c>
      <c r="CP12" s="119" t="s">
        <v>13</v>
      </c>
      <c r="CQ12" s="118">
        <f aca="true" t="shared" si="39" ref="CQ12:DF12">SUM(AM12,+BO12)</f>
        <v>7071283</v>
      </c>
      <c r="CR12" s="118">
        <f t="shared" si="39"/>
        <v>1579249</v>
      </c>
      <c r="CS12" s="118">
        <f t="shared" si="39"/>
        <v>1008703</v>
      </c>
      <c r="CT12" s="118">
        <f t="shared" si="39"/>
        <v>102419</v>
      </c>
      <c r="CU12" s="118">
        <f t="shared" si="39"/>
        <v>444067</v>
      </c>
      <c r="CV12" s="118">
        <f t="shared" si="39"/>
        <v>24060</v>
      </c>
      <c r="CW12" s="118">
        <f t="shared" si="39"/>
        <v>3335513</v>
      </c>
      <c r="CX12" s="118">
        <f t="shared" si="39"/>
        <v>28641</v>
      </c>
      <c r="CY12" s="118">
        <f t="shared" si="39"/>
        <v>3266254</v>
      </c>
      <c r="CZ12" s="118">
        <f t="shared" si="39"/>
        <v>40618</v>
      </c>
      <c r="DA12" s="118">
        <f t="shared" si="39"/>
        <v>0</v>
      </c>
      <c r="DB12" s="118">
        <f t="shared" si="39"/>
        <v>2155345</v>
      </c>
      <c r="DC12" s="118">
        <f t="shared" si="39"/>
        <v>294994</v>
      </c>
      <c r="DD12" s="118">
        <f t="shared" si="39"/>
        <v>1691985</v>
      </c>
      <c r="DE12" s="118">
        <f t="shared" si="39"/>
        <v>48675</v>
      </c>
      <c r="DF12" s="118">
        <f t="shared" si="39"/>
        <v>119691</v>
      </c>
      <c r="DG12" s="119" t="s">
        <v>333</v>
      </c>
      <c r="DH12" s="118">
        <f t="shared" si="28"/>
        <v>1176</v>
      </c>
      <c r="DI12" s="118">
        <f t="shared" si="29"/>
        <v>364692</v>
      </c>
      <c r="DJ12" s="118">
        <f t="shared" si="30"/>
        <v>8091219</v>
      </c>
    </row>
    <row r="13" spans="1:114" s="120" customFormat="1" ht="12" customHeight="1">
      <c r="A13" s="129" t="s">
        <v>89</v>
      </c>
      <c r="B13" s="130" t="s">
        <v>90</v>
      </c>
      <c r="C13" s="129" t="s">
        <v>42</v>
      </c>
      <c r="D13" s="118">
        <f t="shared" si="0"/>
        <v>1358457</v>
      </c>
      <c r="E13" s="118">
        <f t="shared" si="1"/>
        <v>1226077</v>
      </c>
      <c r="F13" s="118">
        <v>83405</v>
      </c>
      <c r="G13" s="118">
        <v>1745</v>
      </c>
      <c r="H13" s="118">
        <v>141300</v>
      </c>
      <c r="I13" s="118">
        <v>867651</v>
      </c>
      <c r="J13" s="118">
        <v>5213678</v>
      </c>
      <c r="K13" s="118">
        <v>131976</v>
      </c>
      <c r="L13" s="118">
        <v>132380</v>
      </c>
      <c r="M13" s="118">
        <f t="shared" si="2"/>
        <v>730657</v>
      </c>
      <c r="N13" s="118">
        <f t="shared" si="3"/>
        <v>700818</v>
      </c>
      <c r="O13" s="118">
        <v>0</v>
      </c>
      <c r="P13" s="118">
        <v>0</v>
      </c>
      <c r="Q13" s="118">
        <v>0</v>
      </c>
      <c r="R13" s="118">
        <v>671464</v>
      </c>
      <c r="S13" s="118">
        <v>1969132</v>
      </c>
      <c r="T13" s="118">
        <v>29354</v>
      </c>
      <c r="U13" s="118">
        <v>29839</v>
      </c>
      <c r="V13" s="118">
        <f aca="true" t="shared" si="40" ref="V13:AD13">+SUM(D13,M13)</f>
        <v>2089114</v>
      </c>
      <c r="W13" s="118">
        <f t="shared" si="40"/>
        <v>1926895</v>
      </c>
      <c r="X13" s="118">
        <f t="shared" si="40"/>
        <v>83405</v>
      </c>
      <c r="Y13" s="118">
        <f t="shared" si="40"/>
        <v>1745</v>
      </c>
      <c r="Z13" s="118">
        <f t="shared" si="40"/>
        <v>141300</v>
      </c>
      <c r="AA13" s="118">
        <f t="shared" si="40"/>
        <v>1539115</v>
      </c>
      <c r="AB13" s="118">
        <f t="shared" si="40"/>
        <v>7182810</v>
      </c>
      <c r="AC13" s="118">
        <f t="shared" si="40"/>
        <v>161330</v>
      </c>
      <c r="AD13" s="118">
        <f t="shared" si="40"/>
        <v>162219</v>
      </c>
      <c r="AE13" s="118">
        <f t="shared" si="5"/>
        <v>402703</v>
      </c>
      <c r="AF13" s="118">
        <f t="shared" si="6"/>
        <v>356818</v>
      </c>
      <c r="AG13" s="118">
        <v>0</v>
      </c>
      <c r="AH13" s="118">
        <v>350960</v>
      </c>
      <c r="AI13" s="118">
        <v>5858</v>
      </c>
      <c r="AJ13" s="118">
        <v>0</v>
      </c>
      <c r="AK13" s="118">
        <v>45885</v>
      </c>
      <c r="AL13" s="119" t="s">
        <v>333</v>
      </c>
      <c r="AM13" s="118">
        <f t="shared" si="7"/>
        <v>5816011</v>
      </c>
      <c r="AN13" s="118">
        <f t="shared" si="8"/>
        <v>1352703</v>
      </c>
      <c r="AO13" s="118">
        <v>621461</v>
      </c>
      <c r="AP13" s="118">
        <v>13719</v>
      </c>
      <c r="AQ13" s="118">
        <v>675373</v>
      </c>
      <c r="AR13" s="118">
        <v>42150</v>
      </c>
      <c r="AS13" s="118">
        <f t="shared" si="9"/>
        <v>2146530</v>
      </c>
      <c r="AT13" s="118">
        <v>17551</v>
      </c>
      <c r="AU13" s="118">
        <v>1945875</v>
      </c>
      <c r="AV13" s="118">
        <v>183104</v>
      </c>
      <c r="AW13" s="118">
        <v>6614</v>
      </c>
      <c r="AX13" s="118">
        <f t="shared" si="10"/>
        <v>2291625</v>
      </c>
      <c r="AY13" s="118">
        <v>940081</v>
      </c>
      <c r="AZ13" s="118">
        <v>1194959</v>
      </c>
      <c r="BA13" s="118">
        <v>125299</v>
      </c>
      <c r="BB13" s="118">
        <v>31286</v>
      </c>
      <c r="BC13" s="119" t="s">
        <v>333</v>
      </c>
      <c r="BD13" s="118">
        <v>18539</v>
      </c>
      <c r="BE13" s="118">
        <v>353421</v>
      </c>
      <c r="BF13" s="118">
        <f t="shared" si="11"/>
        <v>6572135</v>
      </c>
      <c r="BG13" s="118">
        <f t="shared" si="12"/>
        <v>37150</v>
      </c>
      <c r="BH13" s="118">
        <f t="shared" si="13"/>
        <v>37150</v>
      </c>
      <c r="BI13" s="118">
        <v>0</v>
      </c>
      <c r="BJ13" s="118">
        <v>37150</v>
      </c>
      <c r="BK13" s="118">
        <v>0</v>
      </c>
      <c r="BL13" s="118">
        <v>0</v>
      </c>
      <c r="BM13" s="118">
        <v>0</v>
      </c>
      <c r="BN13" s="119" t="s">
        <v>333</v>
      </c>
      <c r="BO13" s="118">
        <f t="shared" si="14"/>
        <v>2135853</v>
      </c>
      <c r="BP13" s="118">
        <f t="shared" si="15"/>
        <v>929252</v>
      </c>
      <c r="BQ13" s="118">
        <v>359949</v>
      </c>
      <c r="BR13" s="118">
        <v>209327</v>
      </c>
      <c r="BS13" s="118">
        <v>359976</v>
      </c>
      <c r="BT13" s="118">
        <v>0</v>
      </c>
      <c r="BU13" s="118">
        <f t="shared" si="16"/>
        <v>1016206</v>
      </c>
      <c r="BV13" s="118">
        <v>33733</v>
      </c>
      <c r="BW13" s="118">
        <v>982473</v>
      </c>
      <c r="BX13" s="118">
        <v>0</v>
      </c>
      <c r="BY13" s="118">
        <v>9894</v>
      </c>
      <c r="BZ13" s="118">
        <f t="shared" si="17"/>
        <v>175462</v>
      </c>
      <c r="CA13" s="118">
        <v>3006</v>
      </c>
      <c r="CB13" s="118">
        <v>159167</v>
      </c>
      <c r="CC13" s="118">
        <v>288</v>
      </c>
      <c r="CD13" s="118">
        <v>13001</v>
      </c>
      <c r="CE13" s="119" t="s">
        <v>333</v>
      </c>
      <c r="CF13" s="118">
        <v>5039</v>
      </c>
      <c r="CG13" s="118">
        <v>526786</v>
      </c>
      <c r="CH13" s="118">
        <f t="shared" si="18"/>
        <v>2699789</v>
      </c>
      <c r="CI13" s="118">
        <f aca="true" t="shared" si="41" ref="CI13:CO13">SUM(AE13,+BG13)</f>
        <v>439853</v>
      </c>
      <c r="CJ13" s="118">
        <f t="shared" si="41"/>
        <v>393968</v>
      </c>
      <c r="CK13" s="118">
        <f t="shared" si="41"/>
        <v>0</v>
      </c>
      <c r="CL13" s="118">
        <f t="shared" si="41"/>
        <v>388110</v>
      </c>
      <c r="CM13" s="118">
        <f t="shared" si="41"/>
        <v>5858</v>
      </c>
      <c r="CN13" s="118">
        <f t="shared" si="41"/>
        <v>0</v>
      </c>
      <c r="CO13" s="118">
        <f t="shared" si="41"/>
        <v>45885</v>
      </c>
      <c r="CP13" s="119" t="s">
        <v>13</v>
      </c>
      <c r="CQ13" s="118">
        <f aca="true" t="shared" si="42" ref="CQ13:DF13">SUM(AM13,+BO13)</f>
        <v>7951864</v>
      </c>
      <c r="CR13" s="118">
        <f t="shared" si="42"/>
        <v>2281955</v>
      </c>
      <c r="CS13" s="118">
        <f t="shared" si="42"/>
        <v>981410</v>
      </c>
      <c r="CT13" s="118">
        <f t="shared" si="42"/>
        <v>223046</v>
      </c>
      <c r="CU13" s="118">
        <f t="shared" si="42"/>
        <v>1035349</v>
      </c>
      <c r="CV13" s="118">
        <f t="shared" si="42"/>
        <v>42150</v>
      </c>
      <c r="CW13" s="118">
        <f t="shared" si="42"/>
        <v>3162736</v>
      </c>
      <c r="CX13" s="118">
        <f t="shared" si="42"/>
        <v>51284</v>
      </c>
      <c r="CY13" s="118">
        <f t="shared" si="42"/>
        <v>2928348</v>
      </c>
      <c r="CZ13" s="118">
        <f t="shared" si="42"/>
        <v>183104</v>
      </c>
      <c r="DA13" s="118">
        <f t="shared" si="42"/>
        <v>16508</v>
      </c>
      <c r="DB13" s="118">
        <f t="shared" si="42"/>
        <v>2467087</v>
      </c>
      <c r="DC13" s="118">
        <f t="shared" si="42"/>
        <v>943087</v>
      </c>
      <c r="DD13" s="118">
        <f t="shared" si="42"/>
        <v>1354126</v>
      </c>
      <c r="DE13" s="118">
        <f t="shared" si="42"/>
        <v>125587</v>
      </c>
      <c r="DF13" s="118">
        <f t="shared" si="42"/>
        <v>44287</v>
      </c>
      <c r="DG13" s="119" t="s">
        <v>13</v>
      </c>
      <c r="DH13" s="118">
        <f t="shared" si="28"/>
        <v>23578</v>
      </c>
      <c r="DI13" s="118">
        <f t="shared" si="29"/>
        <v>880207</v>
      </c>
      <c r="DJ13" s="118">
        <f t="shared" si="30"/>
        <v>9271924</v>
      </c>
    </row>
    <row r="14" spans="1:114" s="120" customFormat="1" ht="12" customHeight="1">
      <c r="A14" s="129" t="s">
        <v>91</v>
      </c>
      <c r="B14" s="130" t="s">
        <v>92</v>
      </c>
      <c r="C14" s="129" t="s">
        <v>42</v>
      </c>
      <c r="D14" s="118">
        <f t="shared" si="0"/>
        <v>10291513</v>
      </c>
      <c r="E14" s="118">
        <f t="shared" si="1"/>
        <v>9027661</v>
      </c>
      <c r="F14" s="118">
        <v>2393952</v>
      </c>
      <c r="G14" s="118">
        <v>0</v>
      </c>
      <c r="H14" s="118">
        <v>4239300</v>
      </c>
      <c r="I14" s="118">
        <v>1843810</v>
      </c>
      <c r="J14" s="118">
        <v>11053476</v>
      </c>
      <c r="K14" s="118">
        <v>550599</v>
      </c>
      <c r="L14" s="118">
        <v>1263852</v>
      </c>
      <c r="M14" s="118">
        <f t="shared" si="2"/>
        <v>491580</v>
      </c>
      <c r="N14" s="118">
        <f t="shared" si="3"/>
        <v>254060</v>
      </c>
      <c r="O14" s="118">
        <v>0</v>
      </c>
      <c r="P14" s="118">
        <v>0</v>
      </c>
      <c r="Q14" s="118">
        <v>56900</v>
      </c>
      <c r="R14" s="118">
        <v>149038</v>
      </c>
      <c r="S14" s="118">
        <v>2670964</v>
      </c>
      <c r="T14" s="118">
        <v>48122</v>
      </c>
      <c r="U14" s="118">
        <v>237520</v>
      </c>
      <c r="V14" s="118">
        <f aca="true" t="shared" si="43" ref="V14:AD14">+SUM(D14,M14)</f>
        <v>10783093</v>
      </c>
      <c r="W14" s="118">
        <f t="shared" si="43"/>
        <v>9281721</v>
      </c>
      <c r="X14" s="118">
        <f t="shared" si="43"/>
        <v>2393952</v>
      </c>
      <c r="Y14" s="118">
        <f t="shared" si="43"/>
        <v>0</v>
      </c>
      <c r="Z14" s="118">
        <f t="shared" si="43"/>
        <v>4296200</v>
      </c>
      <c r="AA14" s="118">
        <f t="shared" si="43"/>
        <v>1992848</v>
      </c>
      <c r="AB14" s="118">
        <f t="shared" si="43"/>
        <v>13724440</v>
      </c>
      <c r="AC14" s="118">
        <f t="shared" si="43"/>
        <v>598721</v>
      </c>
      <c r="AD14" s="118">
        <f t="shared" si="43"/>
        <v>1501372</v>
      </c>
      <c r="AE14" s="118">
        <f t="shared" si="5"/>
        <v>7273585</v>
      </c>
      <c r="AF14" s="118">
        <f t="shared" si="6"/>
        <v>7249813</v>
      </c>
      <c r="AG14" s="118">
        <v>0</v>
      </c>
      <c r="AH14" s="118">
        <v>7248412</v>
      </c>
      <c r="AI14" s="118">
        <v>0</v>
      </c>
      <c r="AJ14" s="118">
        <v>1401</v>
      </c>
      <c r="AK14" s="118">
        <v>23772</v>
      </c>
      <c r="AL14" s="119" t="s">
        <v>5</v>
      </c>
      <c r="AM14" s="118">
        <f t="shared" si="7"/>
        <v>10524815</v>
      </c>
      <c r="AN14" s="118">
        <f t="shared" si="8"/>
        <v>1619915</v>
      </c>
      <c r="AO14" s="118">
        <v>1148129</v>
      </c>
      <c r="AP14" s="118">
        <v>0</v>
      </c>
      <c r="AQ14" s="118">
        <v>458647</v>
      </c>
      <c r="AR14" s="118">
        <v>13139</v>
      </c>
      <c r="AS14" s="118">
        <f t="shared" si="9"/>
        <v>2910706</v>
      </c>
      <c r="AT14" s="118">
        <v>7845</v>
      </c>
      <c r="AU14" s="118">
        <v>2754106</v>
      </c>
      <c r="AV14" s="118">
        <v>148755</v>
      </c>
      <c r="AW14" s="118">
        <v>0</v>
      </c>
      <c r="AX14" s="118">
        <f t="shared" si="10"/>
        <v>5986354</v>
      </c>
      <c r="AY14" s="118">
        <v>390337</v>
      </c>
      <c r="AZ14" s="118">
        <v>3299471</v>
      </c>
      <c r="BA14" s="118">
        <v>1579998</v>
      </c>
      <c r="BB14" s="118">
        <v>716548</v>
      </c>
      <c r="BC14" s="119" t="s">
        <v>5</v>
      </c>
      <c r="BD14" s="118">
        <v>7840</v>
      </c>
      <c r="BE14" s="118">
        <v>3546589</v>
      </c>
      <c r="BF14" s="118">
        <f t="shared" si="11"/>
        <v>21344989</v>
      </c>
      <c r="BG14" s="118">
        <f t="shared" si="12"/>
        <v>116368</v>
      </c>
      <c r="BH14" s="118">
        <f t="shared" si="13"/>
        <v>116368</v>
      </c>
      <c r="BI14" s="118">
        <v>0</v>
      </c>
      <c r="BJ14" s="118">
        <v>116368</v>
      </c>
      <c r="BK14" s="118">
        <v>0</v>
      </c>
      <c r="BL14" s="118">
        <v>0</v>
      </c>
      <c r="BM14" s="118">
        <v>0</v>
      </c>
      <c r="BN14" s="119" t="s">
        <v>6</v>
      </c>
      <c r="BO14" s="118">
        <f t="shared" si="14"/>
        <v>2579445</v>
      </c>
      <c r="BP14" s="118">
        <f t="shared" si="15"/>
        <v>870383</v>
      </c>
      <c r="BQ14" s="118">
        <v>707715</v>
      </c>
      <c r="BR14" s="118">
        <v>0</v>
      </c>
      <c r="BS14" s="118">
        <v>162668</v>
      </c>
      <c r="BT14" s="118">
        <v>0</v>
      </c>
      <c r="BU14" s="118">
        <f t="shared" si="16"/>
        <v>1311286</v>
      </c>
      <c r="BV14" s="118">
        <v>752</v>
      </c>
      <c r="BW14" s="118">
        <v>1310521</v>
      </c>
      <c r="BX14" s="118">
        <v>13</v>
      </c>
      <c r="BY14" s="118">
        <v>0</v>
      </c>
      <c r="BZ14" s="118">
        <f t="shared" si="17"/>
        <v>394916</v>
      </c>
      <c r="CA14" s="118">
        <v>0</v>
      </c>
      <c r="CB14" s="118">
        <v>299537</v>
      </c>
      <c r="CC14" s="118">
        <v>7448</v>
      </c>
      <c r="CD14" s="118">
        <v>87931</v>
      </c>
      <c r="CE14" s="119" t="s">
        <v>5</v>
      </c>
      <c r="CF14" s="118">
        <v>2860</v>
      </c>
      <c r="CG14" s="118">
        <v>466731</v>
      </c>
      <c r="CH14" s="118">
        <f t="shared" si="18"/>
        <v>3162544</v>
      </c>
      <c r="CI14" s="118">
        <f aca="true" t="shared" si="44" ref="CI14:CO14">SUM(AE14,+BG14)</f>
        <v>7389953</v>
      </c>
      <c r="CJ14" s="118">
        <f t="shared" si="44"/>
        <v>7366181</v>
      </c>
      <c r="CK14" s="118">
        <f t="shared" si="44"/>
        <v>0</v>
      </c>
      <c r="CL14" s="118">
        <f t="shared" si="44"/>
        <v>7364780</v>
      </c>
      <c r="CM14" s="118">
        <f t="shared" si="44"/>
        <v>0</v>
      </c>
      <c r="CN14" s="118">
        <f t="shared" si="44"/>
        <v>1401</v>
      </c>
      <c r="CO14" s="118">
        <f t="shared" si="44"/>
        <v>23772</v>
      </c>
      <c r="CP14" s="119" t="s">
        <v>13</v>
      </c>
      <c r="CQ14" s="118">
        <f aca="true" t="shared" si="45" ref="CQ14:DF14">SUM(AM14,+BO14)</f>
        <v>13104260</v>
      </c>
      <c r="CR14" s="118">
        <f t="shared" si="45"/>
        <v>2490298</v>
      </c>
      <c r="CS14" s="118">
        <f t="shared" si="45"/>
        <v>1855844</v>
      </c>
      <c r="CT14" s="118">
        <f t="shared" si="45"/>
        <v>0</v>
      </c>
      <c r="CU14" s="118">
        <f t="shared" si="45"/>
        <v>621315</v>
      </c>
      <c r="CV14" s="118">
        <f t="shared" si="45"/>
        <v>13139</v>
      </c>
      <c r="CW14" s="118">
        <f t="shared" si="45"/>
        <v>4221992</v>
      </c>
      <c r="CX14" s="118">
        <f t="shared" si="45"/>
        <v>8597</v>
      </c>
      <c r="CY14" s="118">
        <f t="shared" si="45"/>
        <v>4064627</v>
      </c>
      <c r="CZ14" s="118">
        <f t="shared" si="45"/>
        <v>148768</v>
      </c>
      <c r="DA14" s="118">
        <f t="shared" si="45"/>
        <v>0</v>
      </c>
      <c r="DB14" s="118">
        <f t="shared" si="45"/>
        <v>6381270</v>
      </c>
      <c r="DC14" s="118">
        <f t="shared" si="45"/>
        <v>390337</v>
      </c>
      <c r="DD14" s="118">
        <f t="shared" si="45"/>
        <v>3599008</v>
      </c>
      <c r="DE14" s="118">
        <f t="shared" si="45"/>
        <v>1587446</v>
      </c>
      <c r="DF14" s="118">
        <f t="shared" si="45"/>
        <v>804479</v>
      </c>
      <c r="DG14" s="119" t="s">
        <v>13</v>
      </c>
      <c r="DH14" s="118">
        <f t="shared" si="28"/>
        <v>10700</v>
      </c>
      <c r="DI14" s="118">
        <f t="shared" si="29"/>
        <v>4013320</v>
      </c>
      <c r="DJ14" s="118">
        <f t="shared" si="30"/>
        <v>24507533</v>
      </c>
    </row>
    <row r="15" spans="1:114" s="120" customFormat="1" ht="12" customHeight="1">
      <c r="A15" s="129" t="s">
        <v>93</v>
      </c>
      <c r="B15" s="130" t="s">
        <v>94</v>
      </c>
      <c r="C15" s="129" t="s">
        <v>42</v>
      </c>
      <c r="D15" s="118">
        <f t="shared" si="0"/>
        <v>2562270</v>
      </c>
      <c r="E15" s="118">
        <f t="shared" si="1"/>
        <v>2312876</v>
      </c>
      <c r="F15" s="118">
        <v>371115</v>
      </c>
      <c r="G15" s="118">
        <v>0</v>
      </c>
      <c r="H15" s="118">
        <v>672400</v>
      </c>
      <c r="I15" s="118">
        <v>959155</v>
      </c>
      <c r="J15" s="118">
        <v>4519438</v>
      </c>
      <c r="K15" s="118">
        <v>310206</v>
      </c>
      <c r="L15" s="118">
        <v>249394</v>
      </c>
      <c r="M15" s="118">
        <f t="shared" si="2"/>
        <v>394747</v>
      </c>
      <c r="N15" s="118">
        <f t="shared" si="3"/>
        <v>390364</v>
      </c>
      <c r="O15" s="118">
        <v>0</v>
      </c>
      <c r="P15" s="118">
        <v>0</v>
      </c>
      <c r="Q15" s="118">
        <v>0</v>
      </c>
      <c r="R15" s="118">
        <v>333987</v>
      </c>
      <c r="S15" s="118">
        <v>1615555</v>
      </c>
      <c r="T15" s="118">
        <v>56377</v>
      </c>
      <c r="U15" s="118">
        <v>4383</v>
      </c>
      <c r="V15" s="118">
        <f aca="true" t="shared" si="46" ref="V15:AD15">+SUM(D15,M15)</f>
        <v>2957017</v>
      </c>
      <c r="W15" s="118">
        <f t="shared" si="46"/>
        <v>2703240</v>
      </c>
      <c r="X15" s="118">
        <f t="shared" si="46"/>
        <v>371115</v>
      </c>
      <c r="Y15" s="118">
        <f t="shared" si="46"/>
        <v>0</v>
      </c>
      <c r="Z15" s="118">
        <f t="shared" si="46"/>
        <v>672400</v>
      </c>
      <c r="AA15" s="118">
        <f t="shared" si="46"/>
        <v>1293142</v>
      </c>
      <c r="AB15" s="118">
        <f t="shared" si="46"/>
        <v>6134993</v>
      </c>
      <c r="AC15" s="118">
        <f t="shared" si="46"/>
        <v>366583</v>
      </c>
      <c r="AD15" s="118">
        <f t="shared" si="46"/>
        <v>253777</v>
      </c>
      <c r="AE15" s="118">
        <f t="shared" si="5"/>
        <v>1637621</v>
      </c>
      <c r="AF15" s="118">
        <f t="shared" si="6"/>
        <v>1547963</v>
      </c>
      <c r="AG15" s="118">
        <v>0</v>
      </c>
      <c r="AH15" s="118">
        <v>1539991</v>
      </c>
      <c r="AI15" s="118">
        <v>7972</v>
      </c>
      <c r="AJ15" s="118">
        <v>0</v>
      </c>
      <c r="AK15" s="118">
        <v>89658</v>
      </c>
      <c r="AL15" s="119" t="s">
        <v>5</v>
      </c>
      <c r="AM15" s="118">
        <f t="shared" si="7"/>
        <v>5042963</v>
      </c>
      <c r="AN15" s="118">
        <f t="shared" si="8"/>
        <v>518893</v>
      </c>
      <c r="AO15" s="118">
        <v>332205</v>
      </c>
      <c r="AP15" s="118">
        <v>32694</v>
      </c>
      <c r="AQ15" s="118">
        <v>150960</v>
      </c>
      <c r="AR15" s="118">
        <v>3034</v>
      </c>
      <c r="AS15" s="118">
        <f t="shared" si="9"/>
        <v>1204522</v>
      </c>
      <c r="AT15" s="118">
        <v>6215</v>
      </c>
      <c r="AU15" s="118">
        <v>1175694</v>
      </c>
      <c r="AV15" s="118">
        <v>22613</v>
      </c>
      <c r="AW15" s="118">
        <v>0</v>
      </c>
      <c r="AX15" s="118">
        <f t="shared" si="10"/>
        <v>3319548</v>
      </c>
      <c r="AY15" s="118">
        <v>63960</v>
      </c>
      <c r="AZ15" s="118">
        <v>2407757</v>
      </c>
      <c r="BA15" s="118">
        <v>423520</v>
      </c>
      <c r="BB15" s="118">
        <v>424311</v>
      </c>
      <c r="BC15" s="119" t="s">
        <v>5</v>
      </c>
      <c r="BD15" s="118">
        <v>0</v>
      </c>
      <c r="BE15" s="118">
        <v>401124</v>
      </c>
      <c r="BF15" s="118">
        <f t="shared" si="11"/>
        <v>7081708</v>
      </c>
      <c r="BG15" s="118">
        <f t="shared" si="12"/>
        <v>41350</v>
      </c>
      <c r="BH15" s="118">
        <f t="shared" si="13"/>
        <v>41350</v>
      </c>
      <c r="BI15" s="118">
        <v>0</v>
      </c>
      <c r="BJ15" s="118">
        <v>38567</v>
      </c>
      <c r="BK15" s="118">
        <v>0</v>
      </c>
      <c r="BL15" s="118">
        <v>2783</v>
      </c>
      <c r="BM15" s="118">
        <v>0</v>
      </c>
      <c r="BN15" s="119" t="s">
        <v>5</v>
      </c>
      <c r="BO15" s="118">
        <f t="shared" si="14"/>
        <v>1934822</v>
      </c>
      <c r="BP15" s="118">
        <f t="shared" si="15"/>
        <v>309652</v>
      </c>
      <c r="BQ15" s="118">
        <v>142525</v>
      </c>
      <c r="BR15" s="118">
        <v>167127</v>
      </c>
      <c r="BS15" s="118">
        <v>0</v>
      </c>
      <c r="BT15" s="118">
        <v>0</v>
      </c>
      <c r="BU15" s="118">
        <f t="shared" si="16"/>
        <v>748717</v>
      </c>
      <c r="BV15" s="118">
        <v>16966</v>
      </c>
      <c r="BW15" s="118">
        <v>731751</v>
      </c>
      <c r="BX15" s="118">
        <v>0</v>
      </c>
      <c r="BY15" s="118">
        <v>0</v>
      </c>
      <c r="BZ15" s="118">
        <f t="shared" si="17"/>
        <v>875783</v>
      </c>
      <c r="CA15" s="118">
        <v>31364</v>
      </c>
      <c r="CB15" s="118">
        <v>808271</v>
      </c>
      <c r="CC15" s="118">
        <v>5424</v>
      </c>
      <c r="CD15" s="118">
        <v>30724</v>
      </c>
      <c r="CE15" s="119" t="s">
        <v>5</v>
      </c>
      <c r="CF15" s="118">
        <v>670</v>
      </c>
      <c r="CG15" s="118">
        <v>34130</v>
      </c>
      <c r="CH15" s="118">
        <f t="shared" si="18"/>
        <v>2010302</v>
      </c>
      <c r="CI15" s="118">
        <f aca="true" t="shared" si="47" ref="CI15:CO15">SUM(AE15,+BG15)</f>
        <v>1678971</v>
      </c>
      <c r="CJ15" s="118">
        <f t="shared" si="47"/>
        <v>1589313</v>
      </c>
      <c r="CK15" s="118">
        <f t="shared" si="47"/>
        <v>0</v>
      </c>
      <c r="CL15" s="118">
        <f t="shared" si="47"/>
        <v>1578558</v>
      </c>
      <c r="CM15" s="118">
        <f t="shared" si="47"/>
        <v>7972</v>
      </c>
      <c r="CN15" s="118">
        <f t="shared" si="47"/>
        <v>2783</v>
      </c>
      <c r="CO15" s="118">
        <f t="shared" si="47"/>
        <v>89658</v>
      </c>
      <c r="CP15" s="119" t="s">
        <v>333</v>
      </c>
      <c r="CQ15" s="118">
        <f aca="true" t="shared" si="48" ref="CQ15:DF15">SUM(AM15,+BO15)</f>
        <v>6977785</v>
      </c>
      <c r="CR15" s="118">
        <f t="shared" si="48"/>
        <v>828545</v>
      </c>
      <c r="CS15" s="118">
        <f t="shared" si="48"/>
        <v>474730</v>
      </c>
      <c r="CT15" s="118">
        <f t="shared" si="48"/>
        <v>199821</v>
      </c>
      <c r="CU15" s="118">
        <f t="shared" si="48"/>
        <v>150960</v>
      </c>
      <c r="CV15" s="118">
        <f t="shared" si="48"/>
        <v>3034</v>
      </c>
      <c r="CW15" s="118">
        <f t="shared" si="48"/>
        <v>1953239</v>
      </c>
      <c r="CX15" s="118">
        <f t="shared" si="48"/>
        <v>23181</v>
      </c>
      <c r="CY15" s="118">
        <f t="shared" si="48"/>
        <v>1907445</v>
      </c>
      <c r="CZ15" s="118">
        <f t="shared" si="48"/>
        <v>22613</v>
      </c>
      <c r="DA15" s="118">
        <f t="shared" si="48"/>
        <v>0</v>
      </c>
      <c r="DB15" s="118">
        <f t="shared" si="48"/>
        <v>4195331</v>
      </c>
      <c r="DC15" s="118">
        <f t="shared" si="48"/>
        <v>95324</v>
      </c>
      <c r="DD15" s="118">
        <f t="shared" si="48"/>
        <v>3216028</v>
      </c>
      <c r="DE15" s="118">
        <f t="shared" si="48"/>
        <v>428944</v>
      </c>
      <c r="DF15" s="118">
        <f t="shared" si="48"/>
        <v>455035</v>
      </c>
      <c r="DG15" s="119" t="s">
        <v>13</v>
      </c>
      <c r="DH15" s="118">
        <f t="shared" si="28"/>
        <v>670</v>
      </c>
      <c r="DI15" s="118">
        <f t="shared" si="29"/>
        <v>435254</v>
      </c>
      <c r="DJ15" s="118">
        <f t="shared" si="30"/>
        <v>9092010</v>
      </c>
    </row>
    <row r="16" spans="1:114" s="120" customFormat="1" ht="12" customHeight="1">
      <c r="A16" s="129" t="s">
        <v>95</v>
      </c>
      <c r="B16" s="130" t="s">
        <v>96</v>
      </c>
      <c r="C16" s="129" t="s">
        <v>42</v>
      </c>
      <c r="D16" s="118">
        <f t="shared" si="0"/>
        <v>1199349</v>
      </c>
      <c r="E16" s="118">
        <f t="shared" si="1"/>
        <v>1103790</v>
      </c>
      <c r="F16" s="118">
        <v>12754</v>
      </c>
      <c r="G16" s="118">
        <v>0</v>
      </c>
      <c r="H16" s="118">
        <v>320600</v>
      </c>
      <c r="I16" s="118">
        <v>526072</v>
      </c>
      <c r="J16" s="118">
        <v>2639963</v>
      </c>
      <c r="K16" s="118">
        <v>244364</v>
      </c>
      <c r="L16" s="118">
        <v>95559</v>
      </c>
      <c r="M16" s="118">
        <f t="shared" si="2"/>
        <v>169069</v>
      </c>
      <c r="N16" s="118">
        <f t="shared" si="3"/>
        <v>162303</v>
      </c>
      <c r="O16" s="118">
        <v>0</v>
      </c>
      <c r="P16" s="118">
        <v>0</v>
      </c>
      <c r="Q16" s="118">
        <v>0</v>
      </c>
      <c r="R16" s="118">
        <v>56158</v>
      </c>
      <c r="S16" s="118">
        <v>1179998</v>
      </c>
      <c r="T16" s="118">
        <v>106145</v>
      </c>
      <c r="U16" s="118">
        <v>6766</v>
      </c>
      <c r="V16" s="118">
        <f aca="true" t="shared" si="49" ref="V16:AD16">+SUM(D16,M16)</f>
        <v>1368418</v>
      </c>
      <c r="W16" s="118">
        <f t="shared" si="49"/>
        <v>1266093</v>
      </c>
      <c r="X16" s="118">
        <f t="shared" si="49"/>
        <v>12754</v>
      </c>
      <c r="Y16" s="118">
        <f t="shared" si="49"/>
        <v>0</v>
      </c>
      <c r="Z16" s="118">
        <f t="shared" si="49"/>
        <v>320600</v>
      </c>
      <c r="AA16" s="118">
        <f t="shared" si="49"/>
        <v>582230</v>
      </c>
      <c r="AB16" s="118">
        <f t="shared" si="49"/>
        <v>3819961</v>
      </c>
      <c r="AC16" s="118">
        <f t="shared" si="49"/>
        <v>350509</v>
      </c>
      <c r="AD16" s="118">
        <f t="shared" si="49"/>
        <v>102325</v>
      </c>
      <c r="AE16" s="118">
        <f t="shared" si="5"/>
        <v>182086</v>
      </c>
      <c r="AF16" s="118">
        <f t="shared" si="6"/>
        <v>182086</v>
      </c>
      <c r="AG16" s="118">
        <v>0</v>
      </c>
      <c r="AH16" s="118">
        <v>96409</v>
      </c>
      <c r="AI16" s="118">
        <v>24398</v>
      </c>
      <c r="AJ16" s="118">
        <v>61279</v>
      </c>
      <c r="AK16" s="118">
        <v>0</v>
      </c>
      <c r="AL16" s="119" t="s">
        <v>333</v>
      </c>
      <c r="AM16" s="118">
        <f t="shared" si="7"/>
        <v>3516976</v>
      </c>
      <c r="AN16" s="118">
        <f t="shared" si="8"/>
        <v>561908</v>
      </c>
      <c r="AO16" s="118">
        <v>266922</v>
      </c>
      <c r="AP16" s="118">
        <v>0</v>
      </c>
      <c r="AQ16" s="118">
        <v>271385</v>
      </c>
      <c r="AR16" s="118">
        <v>23601</v>
      </c>
      <c r="AS16" s="118">
        <f t="shared" si="9"/>
        <v>1452084</v>
      </c>
      <c r="AT16" s="118">
        <v>5239</v>
      </c>
      <c r="AU16" s="118">
        <v>1317348</v>
      </c>
      <c r="AV16" s="118">
        <v>129497</v>
      </c>
      <c r="AW16" s="118">
        <v>6655</v>
      </c>
      <c r="AX16" s="118">
        <f t="shared" si="10"/>
        <v>1492696</v>
      </c>
      <c r="AY16" s="118">
        <v>430661</v>
      </c>
      <c r="AZ16" s="118">
        <v>896783</v>
      </c>
      <c r="BA16" s="118">
        <v>165152</v>
      </c>
      <c r="BB16" s="118">
        <v>100</v>
      </c>
      <c r="BC16" s="119" t="s">
        <v>5</v>
      </c>
      <c r="BD16" s="118">
        <v>3633</v>
      </c>
      <c r="BE16" s="118">
        <v>140250</v>
      </c>
      <c r="BF16" s="118">
        <f t="shared" si="11"/>
        <v>3839312</v>
      </c>
      <c r="BG16" s="118">
        <f t="shared" si="12"/>
        <v>43148</v>
      </c>
      <c r="BH16" s="118">
        <f t="shared" si="13"/>
        <v>43148</v>
      </c>
      <c r="BI16" s="118">
        <v>0</v>
      </c>
      <c r="BJ16" s="118">
        <v>43148</v>
      </c>
      <c r="BK16" s="118">
        <v>0</v>
      </c>
      <c r="BL16" s="118">
        <v>0</v>
      </c>
      <c r="BM16" s="118">
        <v>0</v>
      </c>
      <c r="BN16" s="119" t="s">
        <v>333</v>
      </c>
      <c r="BO16" s="118">
        <f t="shared" si="14"/>
        <v>1301139</v>
      </c>
      <c r="BP16" s="118">
        <f t="shared" si="15"/>
        <v>350844</v>
      </c>
      <c r="BQ16" s="118">
        <v>263686</v>
      </c>
      <c r="BR16" s="118">
        <v>0</v>
      </c>
      <c r="BS16" s="118">
        <v>87158</v>
      </c>
      <c r="BT16" s="118">
        <v>0</v>
      </c>
      <c r="BU16" s="118">
        <f t="shared" si="16"/>
        <v>659164</v>
      </c>
      <c r="BV16" s="118">
        <v>4673</v>
      </c>
      <c r="BW16" s="118">
        <v>654280</v>
      </c>
      <c r="BX16" s="118">
        <v>211</v>
      </c>
      <c r="BY16" s="118">
        <v>0</v>
      </c>
      <c r="BZ16" s="118">
        <f t="shared" si="17"/>
        <v>289238</v>
      </c>
      <c r="CA16" s="118">
        <v>36492</v>
      </c>
      <c r="CB16" s="118">
        <v>239969</v>
      </c>
      <c r="CC16" s="118">
        <v>5041</v>
      </c>
      <c r="CD16" s="118">
        <v>7736</v>
      </c>
      <c r="CE16" s="119" t="s">
        <v>5</v>
      </c>
      <c r="CF16" s="118">
        <v>1893</v>
      </c>
      <c r="CG16" s="118">
        <v>4780</v>
      </c>
      <c r="CH16" s="118">
        <f t="shared" si="18"/>
        <v>1349067</v>
      </c>
      <c r="CI16" s="118">
        <f aca="true" t="shared" si="50" ref="CI16:CO16">SUM(AE16,+BG16)</f>
        <v>225234</v>
      </c>
      <c r="CJ16" s="118">
        <f t="shared" si="50"/>
        <v>225234</v>
      </c>
      <c r="CK16" s="118">
        <f t="shared" si="50"/>
        <v>0</v>
      </c>
      <c r="CL16" s="118">
        <f t="shared" si="50"/>
        <v>139557</v>
      </c>
      <c r="CM16" s="118">
        <f t="shared" si="50"/>
        <v>24398</v>
      </c>
      <c r="CN16" s="118">
        <f t="shared" si="50"/>
        <v>61279</v>
      </c>
      <c r="CO16" s="118">
        <f t="shared" si="50"/>
        <v>0</v>
      </c>
      <c r="CP16" s="119" t="s">
        <v>13</v>
      </c>
      <c r="CQ16" s="118">
        <f aca="true" t="shared" si="51" ref="CQ16:DF16">SUM(AM16,+BO16)</f>
        <v>4818115</v>
      </c>
      <c r="CR16" s="118">
        <f t="shared" si="51"/>
        <v>912752</v>
      </c>
      <c r="CS16" s="118">
        <f t="shared" si="51"/>
        <v>530608</v>
      </c>
      <c r="CT16" s="118">
        <f t="shared" si="51"/>
        <v>0</v>
      </c>
      <c r="CU16" s="118">
        <f t="shared" si="51"/>
        <v>358543</v>
      </c>
      <c r="CV16" s="118">
        <f t="shared" si="51"/>
        <v>23601</v>
      </c>
      <c r="CW16" s="118">
        <f t="shared" si="51"/>
        <v>2111248</v>
      </c>
      <c r="CX16" s="118">
        <f t="shared" si="51"/>
        <v>9912</v>
      </c>
      <c r="CY16" s="118">
        <f t="shared" si="51"/>
        <v>1971628</v>
      </c>
      <c r="CZ16" s="118">
        <f t="shared" si="51"/>
        <v>129708</v>
      </c>
      <c r="DA16" s="118">
        <f t="shared" si="51"/>
        <v>6655</v>
      </c>
      <c r="DB16" s="118">
        <f t="shared" si="51"/>
        <v>1781934</v>
      </c>
      <c r="DC16" s="118">
        <f t="shared" si="51"/>
        <v>467153</v>
      </c>
      <c r="DD16" s="118">
        <f t="shared" si="51"/>
        <v>1136752</v>
      </c>
      <c r="DE16" s="118">
        <f t="shared" si="51"/>
        <v>170193</v>
      </c>
      <c r="DF16" s="118">
        <f t="shared" si="51"/>
        <v>7836</v>
      </c>
      <c r="DG16" s="119" t="s">
        <v>13</v>
      </c>
      <c r="DH16" s="118">
        <f t="shared" si="28"/>
        <v>5526</v>
      </c>
      <c r="DI16" s="118">
        <f t="shared" si="29"/>
        <v>145030</v>
      </c>
      <c r="DJ16" s="118">
        <f t="shared" si="30"/>
        <v>5188379</v>
      </c>
    </row>
    <row r="17" spans="1:114" s="120" customFormat="1" ht="12" customHeight="1">
      <c r="A17" s="129" t="s">
        <v>97</v>
      </c>
      <c r="B17" s="130" t="s">
        <v>98</v>
      </c>
      <c r="C17" s="129" t="s">
        <v>42</v>
      </c>
      <c r="D17" s="118">
        <f t="shared" si="0"/>
        <v>4048075</v>
      </c>
      <c r="E17" s="118">
        <f t="shared" si="1"/>
        <v>6270298</v>
      </c>
      <c r="F17" s="118">
        <v>0</v>
      </c>
      <c r="G17" s="118">
        <v>0</v>
      </c>
      <c r="H17" s="118">
        <v>1217500</v>
      </c>
      <c r="I17" s="118">
        <v>4048116</v>
      </c>
      <c r="J17" s="118">
        <v>17848686</v>
      </c>
      <c r="K17" s="118">
        <v>1004682</v>
      </c>
      <c r="L17" s="118">
        <v>-2222223</v>
      </c>
      <c r="M17" s="118">
        <f t="shared" si="2"/>
        <v>-105812</v>
      </c>
      <c r="N17" s="118">
        <f t="shared" si="3"/>
        <v>223236</v>
      </c>
      <c r="O17" s="118">
        <v>0</v>
      </c>
      <c r="P17" s="118">
        <v>0</v>
      </c>
      <c r="Q17" s="118">
        <v>0</v>
      </c>
      <c r="R17" s="118">
        <v>119771</v>
      </c>
      <c r="S17" s="118">
        <v>3950581</v>
      </c>
      <c r="T17" s="118">
        <v>103465</v>
      </c>
      <c r="U17" s="118">
        <v>-329048</v>
      </c>
      <c r="V17" s="118">
        <f aca="true" t="shared" si="52" ref="V17:AD17">+SUM(D17,M17)</f>
        <v>3942263</v>
      </c>
      <c r="W17" s="118">
        <f t="shared" si="52"/>
        <v>6493534</v>
      </c>
      <c r="X17" s="118">
        <f t="shared" si="52"/>
        <v>0</v>
      </c>
      <c r="Y17" s="118">
        <f t="shared" si="52"/>
        <v>0</v>
      </c>
      <c r="Z17" s="118">
        <f t="shared" si="52"/>
        <v>1217500</v>
      </c>
      <c r="AA17" s="118">
        <f t="shared" si="52"/>
        <v>4167887</v>
      </c>
      <c r="AB17" s="118">
        <f t="shared" si="52"/>
        <v>21799267</v>
      </c>
      <c r="AC17" s="118">
        <f t="shared" si="52"/>
        <v>1108147</v>
      </c>
      <c r="AD17" s="118">
        <f t="shared" si="52"/>
        <v>-2551271</v>
      </c>
      <c r="AE17" s="118">
        <f t="shared" si="5"/>
        <v>1850871</v>
      </c>
      <c r="AF17" s="118">
        <f t="shared" si="6"/>
        <v>1848384</v>
      </c>
      <c r="AG17" s="118">
        <v>0</v>
      </c>
      <c r="AH17" s="118">
        <v>1709498</v>
      </c>
      <c r="AI17" s="118">
        <v>113886</v>
      </c>
      <c r="AJ17" s="118">
        <v>25000</v>
      </c>
      <c r="AK17" s="118">
        <v>2487</v>
      </c>
      <c r="AL17" s="119" t="s">
        <v>5</v>
      </c>
      <c r="AM17" s="118">
        <f t="shared" si="7"/>
        <v>17995028</v>
      </c>
      <c r="AN17" s="118">
        <f t="shared" si="8"/>
        <v>2310865</v>
      </c>
      <c r="AO17" s="118">
        <v>1881948</v>
      </c>
      <c r="AP17" s="118">
        <v>17003</v>
      </c>
      <c r="AQ17" s="118">
        <v>392817</v>
      </c>
      <c r="AR17" s="118">
        <v>19097</v>
      </c>
      <c r="AS17" s="118">
        <f t="shared" si="9"/>
        <v>5641632</v>
      </c>
      <c r="AT17" s="118">
        <v>17161</v>
      </c>
      <c r="AU17" s="118">
        <v>5582602</v>
      </c>
      <c r="AV17" s="118">
        <v>41869</v>
      </c>
      <c r="AW17" s="118">
        <v>0</v>
      </c>
      <c r="AX17" s="118">
        <f t="shared" si="10"/>
        <v>10032519</v>
      </c>
      <c r="AY17" s="118">
        <v>1550376</v>
      </c>
      <c r="AZ17" s="118">
        <v>5641719</v>
      </c>
      <c r="BA17" s="118">
        <v>1995319</v>
      </c>
      <c r="BB17" s="118">
        <v>845105</v>
      </c>
      <c r="BC17" s="119" t="s">
        <v>5</v>
      </c>
      <c r="BD17" s="118">
        <v>10012</v>
      </c>
      <c r="BE17" s="118">
        <v>2050862</v>
      </c>
      <c r="BF17" s="118">
        <f t="shared" si="11"/>
        <v>21896761</v>
      </c>
      <c r="BG17" s="118">
        <f t="shared" si="12"/>
        <v>79794</v>
      </c>
      <c r="BH17" s="118">
        <f t="shared" si="13"/>
        <v>79794</v>
      </c>
      <c r="BI17" s="118">
        <v>0</v>
      </c>
      <c r="BJ17" s="118">
        <v>79794</v>
      </c>
      <c r="BK17" s="118">
        <v>0</v>
      </c>
      <c r="BL17" s="118">
        <v>0</v>
      </c>
      <c r="BM17" s="118">
        <v>0</v>
      </c>
      <c r="BN17" s="119" t="s">
        <v>333</v>
      </c>
      <c r="BO17" s="118">
        <f t="shared" si="14"/>
        <v>2902168</v>
      </c>
      <c r="BP17" s="118">
        <f t="shared" si="15"/>
        <v>856913</v>
      </c>
      <c r="BQ17" s="118">
        <v>542058</v>
      </c>
      <c r="BR17" s="118">
        <v>0</v>
      </c>
      <c r="BS17" s="118">
        <v>314855</v>
      </c>
      <c r="BT17" s="118">
        <v>0</v>
      </c>
      <c r="BU17" s="118">
        <f t="shared" si="16"/>
        <v>972039</v>
      </c>
      <c r="BV17" s="118">
        <v>1018</v>
      </c>
      <c r="BW17" s="118">
        <v>956790</v>
      </c>
      <c r="BX17" s="118">
        <v>14231</v>
      </c>
      <c r="BY17" s="118">
        <v>2598</v>
      </c>
      <c r="BZ17" s="118">
        <f t="shared" si="17"/>
        <v>1069829</v>
      </c>
      <c r="CA17" s="118">
        <v>108047</v>
      </c>
      <c r="CB17" s="118">
        <v>695813</v>
      </c>
      <c r="CC17" s="118">
        <v>42192</v>
      </c>
      <c r="CD17" s="118">
        <v>223777</v>
      </c>
      <c r="CE17" s="119" t="s">
        <v>333</v>
      </c>
      <c r="CF17" s="118">
        <v>789</v>
      </c>
      <c r="CG17" s="118">
        <v>862807</v>
      </c>
      <c r="CH17" s="118">
        <f t="shared" si="18"/>
        <v>3844769</v>
      </c>
      <c r="CI17" s="118">
        <f aca="true" t="shared" si="53" ref="CI17:CO17">SUM(AE17,+BG17)</f>
        <v>1930665</v>
      </c>
      <c r="CJ17" s="118">
        <f t="shared" si="53"/>
        <v>1928178</v>
      </c>
      <c r="CK17" s="118">
        <f t="shared" si="53"/>
        <v>0</v>
      </c>
      <c r="CL17" s="118">
        <f t="shared" si="53"/>
        <v>1789292</v>
      </c>
      <c r="CM17" s="118">
        <f t="shared" si="53"/>
        <v>113886</v>
      </c>
      <c r="CN17" s="118">
        <f t="shared" si="53"/>
        <v>25000</v>
      </c>
      <c r="CO17" s="118">
        <f t="shared" si="53"/>
        <v>2487</v>
      </c>
      <c r="CP17" s="119" t="s">
        <v>7</v>
      </c>
      <c r="CQ17" s="118">
        <f aca="true" t="shared" si="54" ref="CQ17:DF17">SUM(AM17,+BO17)</f>
        <v>20897196</v>
      </c>
      <c r="CR17" s="118">
        <f t="shared" si="54"/>
        <v>3167778</v>
      </c>
      <c r="CS17" s="118">
        <f t="shared" si="54"/>
        <v>2424006</v>
      </c>
      <c r="CT17" s="118">
        <f t="shared" si="54"/>
        <v>17003</v>
      </c>
      <c r="CU17" s="118">
        <f t="shared" si="54"/>
        <v>707672</v>
      </c>
      <c r="CV17" s="118">
        <f t="shared" si="54"/>
        <v>19097</v>
      </c>
      <c r="CW17" s="118">
        <f t="shared" si="54"/>
        <v>6613671</v>
      </c>
      <c r="CX17" s="118">
        <f t="shared" si="54"/>
        <v>18179</v>
      </c>
      <c r="CY17" s="118">
        <f t="shared" si="54"/>
        <v>6539392</v>
      </c>
      <c r="CZ17" s="118">
        <f t="shared" si="54"/>
        <v>56100</v>
      </c>
      <c r="DA17" s="118">
        <f t="shared" si="54"/>
        <v>2598</v>
      </c>
      <c r="DB17" s="118">
        <f t="shared" si="54"/>
        <v>11102348</v>
      </c>
      <c r="DC17" s="118">
        <f t="shared" si="54"/>
        <v>1658423</v>
      </c>
      <c r="DD17" s="118">
        <f t="shared" si="54"/>
        <v>6337532</v>
      </c>
      <c r="DE17" s="118">
        <f t="shared" si="54"/>
        <v>2037511</v>
      </c>
      <c r="DF17" s="118">
        <f t="shared" si="54"/>
        <v>1068882</v>
      </c>
      <c r="DG17" s="119" t="s">
        <v>7</v>
      </c>
      <c r="DH17" s="118">
        <f t="shared" si="28"/>
        <v>10801</v>
      </c>
      <c r="DI17" s="118">
        <f t="shared" si="29"/>
        <v>2913669</v>
      </c>
      <c r="DJ17" s="118">
        <f t="shared" si="30"/>
        <v>25741530</v>
      </c>
    </row>
    <row r="18" spans="1:114" s="120" customFormat="1" ht="12" customHeight="1">
      <c r="A18" s="129" t="s">
        <v>99</v>
      </c>
      <c r="B18" s="130" t="s">
        <v>100</v>
      </c>
      <c r="C18" s="129" t="s">
        <v>42</v>
      </c>
      <c r="D18" s="118">
        <f t="shared" si="0"/>
        <v>2708539</v>
      </c>
      <c r="E18" s="118">
        <f t="shared" si="1"/>
        <v>2549967</v>
      </c>
      <c r="F18" s="118">
        <v>0</v>
      </c>
      <c r="G18" s="118">
        <v>0</v>
      </c>
      <c r="H18" s="118">
        <v>0</v>
      </c>
      <c r="I18" s="118">
        <v>2279306</v>
      </c>
      <c r="J18" s="118">
        <v>7515360</v>
      </c>
      <c r="K18" s="118">
        <v>270661</v>
      </c>
      <c r="L18" s="118">
        <v>158572</v>
      </c>
      <c r="M18" s="118">
        <f t="shared" si="2"/>
        <v>2301731</v>
      </c>
      <c r="N18" s="118">
        <f t="shared" si="3"/>
        <v>2269143</v>
      </c>
      <c r="O18" s="118">
        <v>325747</v>
      </c>
      <c r="P18" s="118">
        <v>0</v>
      </c>
      <c r="Q18" s="118">
        <v>184800</v>
      </c>
      <c r="R18" s="118">
        <v>1672848</v>
      </c>
      <c r="S18" s="118">
        <v>1429199</v>
      </c>
      <c r="T18" s="118">
        <v>85748</v>
      </c>
      <c r="U18" s="118">
        <v>32588</v>
      </c>
      <c r="V18" s="118">
        <f aca="true" t="shared" si="55" ref="V18:AD18">+SUM(D18,M18)</f>
        <v>5010270</v>
      </c>
      <c r="W18" s="118">
        <f t="shared" si="55"/>
        <v>4819110</v>
      </c>
      <c r="X18" s="118">
        <f t="shared" si="55"/>
        <v>325747</v>
      </c>
      <c r="Y18" s="118">
        <f t="shared" si="55"/>
        <v>0</v>
      </c>
      <c r="Z18" s="118">
        <f t="shared" si="55"/>
        <v>184800</v>
      </c>
      <c r="AA18" s="118">
        <f t="shared" si="55"/>
        <v>3952154</v>
      </c>
      <c r="AB18" s="118">
        <f t="shared" si="55"/>
        <v>8944559</v>
      </c>
      <c r="AC18" s="118">
        <f t="shared" si="55"/>
        <v>356409</v>
      </c>
      <c r="AD18" s="118">
        <f t="shared" si="55"/>
        <v>191160</v>
      </c>
      <c r="AE18" s="118">
        <f t="shared" si="5"/>
        <v>228242</v>
      </c>
      <c r="AF18" s="118">
        <f t="shared" si="6"/>
        <v>218947</v>
      </c>
      <c r="AG18" s="118">
        <v>0</v>
      </c>
      <c r="AH18" s="118">
        <v>159883</v>
      </c>
      <c r="AI18" s="118">
        <v>59064</v>
      </c>
      <c r="AJ18" s="118">
        <v>0</v>
      </c>
      <c r="AK18" s="118">
        <v>9295</v>
      </c>
      <c r="AL18" s="119" t="s">
        <v>333</v>
      </c>
      <c r="AM18" s="118">
        <f t="shared" si="7"/>
        <v>8788373</v>
      </c>
      <c r="AN18" s="118">
        <f t="shared" si="8"/>
        <v>1484335</v>
      </c>
      <c r="AO18" s="118">
        <v>1319555</v>
      </c>
      <c r="AP18" s="118">
        <v>13114</v>
      </c>
      <c r="AQ18" s="118">
        <v>108977</v>
      </c>
      <c r="AR18" s="118">
        <v>42689</v>
      </c>
      <c r="AS18" s="118">
        <f t="shared" si="9"/>
        <v>2278248</v>
      </c>
      <c r="AT18" s="118">
        <v>37153</v>
      </c>
      <c r="AU18" s="118">
        <v>2083978</v>
      </c>
      <c r="AV18" s="118">
        <v>157117</v>
      </c>
      <c r="AW18" s="118">
        <v>5200</v>
      </c>
      <c r="AX18" s="118">
        <f t="shared" si="10"/>
        <v>5019629</v>
      </c>
      <c r="AY18" s="118">
        <v>1694313</v>
      </c>
      <c r="AZ18" s="118">
        <v>3038511</v>
      </c>
      <c r="BA18" s="118">
        <v>214327</v>
      </c>
      <c r="BB18" s="118">
        <v>72478</v>
      </c>
      <c r="BC18" s="119" t="s">
        <v>333</v>
      </c>
      <c r="BD18" s="118">
        <v>961</v>
      </c>
      <c r="BE18" s="118">
        <v>1207284</v>
      </c>
      <c r="BF18" s="118">
        <f t="shared" si="11"/>
        <v>10223899</v>
      </c>
      <c r="BG18" s="118">
        <f t="shared" si="12"/>
        <v>718263</v>
      </c>
      <c r="BH18" s="118">
        <f t="shared" si="13"/>
        <v>718263</v>
      </c>
      <c r="BI18" s="118">
        <v>0</v>
      </c>
      <c r="BJ18" s="118">
        <v>718263</v>
      </c>
      <c r="BK18" s="118">
        <v>0</v>
      </c>
      <c r="BL18" s="118">
        <v>0</v>
      </c>
      <c r="BM18" s="118">
        <v>0</v>
      </c>
      <c r="BN18" s="119" t="s">
        <v>333</v>
      </c>
      <c r="BO18" s="118">
        <f t="shared" si="14"/>
        <v>2894588</v>
      </c>
      <c r="BP18" s="118">
        <f t="shared" si="15"/>
        <v>1008389</v>
      </c>
      <c r="BQ18" s="118">
        <v>777083</v>
      </c>
      <c r="BR18" s="118">
        <v>162947</v>
      </c>
      <c r="BS18" s="118">
        <v>68359</v>
      </c>
      <c r="BT18" s="118">
        <v>0</v>
      </c>
      <c r="BU18" s="118">
        <f t="shared" si="16"/>
        <v>988489</v>
      </c>
      <c r="BV18" s="118">
        <v>87312</v>
      </c>
      <c r="BW18" s="118">
        <v>901177</v>
      </c>
      <c r="BX18" s="118">
        <v>0</v>
      </c>
      <c r="BY18" s="118">
        <v>10367</v>
      </c>
      <c r="BZ18" s="118">
        <f t="shared" si="17"/>
        <v>887343</v>
      </c>
      <c r="CA18" s="118">
        <v>425452</v>
      </c>
      <c r="CB18" s="118">
        <v>417647</v>
      </c>
      <c r="CC18" s="118">
        <v>17333</v>
      </c>
      <c r="CD18" s="118">
        <v>26911</v>
      </c>
      <c r="CE18" s="119" t="s">
        <v>333</v>
      </c>
      <c r="CF18" s="118">
        <v>0</v>
      </c>
      <c r="CG18" s="118">
        <v>118079</v>
      </c>
      <c r="CH18" s="118">
        <f t="shared" si="18"/>
        <v>3730930</v>
      </c>
      <c r="CI18" s="118">
        <f aca="true" t="shared" si="56" ref="CI18:CO18">SUM(AE18,+BG18)</f>
        <v>946505</v>
      </c>
      <c r="CJ18" s="118">
        <f t="shared" si="56"/>
        <v>937210</v>
      </c>
      <c r="CK18" s="118">
        <f t="shared" si="56"/>
        <v>0</v>
      </c>
      <c r="CL18" s="118">
        <f t="shared" si="56"/>
        <v>878146</v>
      </c>
      <c r="CM18" s="118">
        <f t="shared" si="56"/>
        <v>59064</v>
      </c>
      <c r="CN18" s="118">
        <f t="shared" si="56"/>
        <v>0</v>
      </c>
      <c r="CO18" s="118">
        <f t="shared" si="56"/>
        <v>9295</v>
      </c>
      <c r="CP18" s="119" t="s">
        <v>7</v>
      </c>
      <c r="CQ18" s="118">
        <f aca="true" t="shared" si="57" ref="CQ18:DF18">SUM(AM18,+BO18)</f>
        <v>11682961</v>
      </c>
      <c r="CR18" s="118">
        <f t="shared" si="57"/>
        <v>2492724</v>
      </c>
      <c r="CS18" s="118">
        <f t="shared" si="57"/>
        <v>2096638</v>
      </c>
      <c r="CT18" s="118">
        <f t="shared" si="57"/>
        <v>176061</v>
      </c>
      <c r="CU18" s="118">
        <f t="shared" si="57"/>
        <v>177336</v>
      </c>
      <c r="CV18" s="118">
        <f t="shared" si="57"/>
        <v>42689</v>
      </c>
      <c r="CW18" s="118">
        <f t="shared" si="57"/>
        <v>3266737</v>
      </c>
      <c r="CX18" s="118">
        <f t="shared" si="57"/>
        <v>124465</v>
      </c>
      <c r="CY18" s="118">
        <f t="shared" si="57"/>
        <v>2985155</v>
      </c>
      <c r="CZ18" s="118">
        <f t="shared" si="57"/>
        <v>157117</v>
      </c>
      <c r="DA18" s="118">
        <f t="shared" si="57"/>
        <v>15567</v>
      </c>
      <c r="DB18" s="118">
        <f t="shared" si="57"/>
        <v>5906972</v>
      </c>
      <c r="DC18" s="118">
        <f t="shared" si="57"/>
        <v>2119765</v>
      </c>
      <c r="DD18" s="118">
        <f t="shared" si="57"/>
        <v>3456158</v>
      </c>
      <c r="DE18" s="118">
        <f t="shared" si="57"/>
        <v>231660</v>
      </c>
      <c r="DF18" s="118">
        <f t="shared" si="57"/>
        <v>99389</v>
      </c>
      <c r="DG18" s="119" t="s">
        <v>7</v>
      </c>
      <c r="DH18" s="118">
        <f t="shared" si="28"/>
        <v>961</v>
      </c>
      <c r="DI18" s="118">
        <f t="shared" si="29"/>
        <v>1325363</v>
      </c>
      <c r="DJ18" s="118">
        <f t="shared" si="30"/>
        <v>13954829</v>
      </c>
    </row>
    <row r="19" spans="1:114" s="120" customFormat="1" ht="12" customHeight="1">
      <c r="A19" s="129" t="s">
        <v>101</v>
      </c>
      <c r="B19" s="130" t="s">
        <v>102</v>
      </c>
      <c r="C19" s="129" t="s">
        <v>42</v>
      </c>
      <c r="D19" s="118">
        <f t="shared" si="0"/>
        <v>46144254</v>
      </c>
      <c r="E19" s="118">
        <f t="shared" si="1"/>
        <v>25693276</v>
      </c>
      <c r="F19" s="118">
        <v>438228</v>
      </c>
      <c r="G19" s="118">
        <v>12161</v>
      </c>
      <c r="H19" s="118">
        <v>1493700</v>
      </c>
      <c r="I19" s="118">
        <v>14430487</v>
      </c>
      <c r="J19" s="118">
        <v>41899470</v>
      </c>
      <c r="K19" s="118">
        <v>9318700</v>
      </c>
      <c r="L19" s="118">
        <v>20450978</v>
      </c>
      <c r="M19" s="118">
        <f t="shared" si="2"/>
        <v>127257</v>
      </c>
      <c r="N19" s="118">
        <f t="shared" si="3"/>
        <v>66793</v>
      </c>
      <c r="O19" s="118">
        <v>0</v>
      </c>
      <c r="P19" s="118">
        <v>0</v>
      </c>
      <c r="Q19" s="118">
        <v>0</v>
      </c>
      <c r="R19" s="118">
        <v>3190</v>
      </c>
      <c r="S19" s="118">
        <v>608538</v>
      </c>
      <c r="T19" s="118">
        <v>63603</v>
      </c>
      <c r="U19" s="118">
        <v>60464</v>
      </c>
      <c r="V19" s="118">
        <f aca="true" t="shared" si="58" ref="V19:AD19">+SUM(D19,M19)</f>
        <v>46271511</v>
      </c>
      <c r="W19" s="118">
        <f t="shared" si="58"/>
        <v>25760069</v>
      </c>
      <c r="X19" s="118">
        <f t="shared" si="58"/>
        <v>438228</v>
      </c>
      <c r="Y19" s="118">
        <f t="shared" si="58"/>
        <v>12161</v>
      </c>
      <c r="Z19" s="118">
        <f t="shared" si="58"/>
        <v>1493700</v>
      </c>
      <c r="AA19" s="118">
        <f t="shared" si="58"/>
        <v>14433677</v>
      </c>
      <c r="AB19" s="118">
        <f t="shared" si="58"/>
        <v>42508008</v>
      </c>
      <c r="AC19" s="118">
        <f t="shared" si="58"/>
        <v>9382303</v>
      </c>
      <c r="AD19" s="118">
        <f t="shared" si="58"/>
        <v>20511442</v>
      </c>
      <c r="AE19" s="118">
        <f t="shared" si="5"/>
        <v>5951275</v>
      </c>
      <c r="AF19" s="118">
        <f t="shared" si="6"/>
        <v>5928350</v>
      </c>
      <c r="AG19" s="118">
        <v>0</v>
      </c>
      <c r="AH19" s="118">
        <v>5665444</v>
      </c>
      <c r="AI19" s="118">
        <v>262906</v>
      </c>
      <c r="AJ19" s="118">
        <v>0</v>
      </c>
      <c r="AK19" s="118">
        <v>22925</v>
      </c>
      <c r="AL19" s="119" t="s">
        <v>333</v>
      </c>
      <c r="AM19" s="118">
        <f t="shared" si="7"/>
        <v>63764271</v>
      </c>
      <c r="AN19" s="118">
        <f t="shared" si="8"/>
        <v>14354553</v>
      </c>
      <c r="AO19" s="118">
        <v>9483622</v>
      </c>
      <c r="AP19" s="118">
        <v>0</v>
      </c>
      <c r="AQ19" s="118">
        <v>4870931</v>
      </c>
      <c r="AR19" s="118">
        <v>0</v>
      </c>
      <c r="AS19" s="118">
        <f t="shared" si="9"/>
        <v>32913029</v>
      </c>
      <c r="AT19" s="118">
        <v>0</v>
      </c>
      <c r="AU19" s="118">
        <v>26507908</v>
      </c>
      <c r="AV19" s="118">
        <v>6405121</v>
      </c>
      <c r="AW19" s="118">
        <v>0</v>
      </c>
      <c r="AX19" s="118">
        <f t="shared" si="10"/>
        <v>16438798</v>
      </c>
      <c r="AY19" s="118">
        <v>0</v>
      </c>
      <c r="AZ19" s="118">
        <v>13365353</v>
      </c>
      <c r="BA19" s="118">
        <v>1600420</v>
      </c>
      <c r="BB19" s="118">
        <v>1473025</v>
      </c>
      <c r="BC19" s="119" t="s">
        <v>333</v>
      </c>
      <c r="BD19" s="118">
        <v>57891</v>
      </c>
      <c r="BE19" s="118">
        <v>18328178</v>
      </c>
      <c r="BF19" s="118">
        <f t="shared" si="11"/>
        <v>88043724</v>
      </c>
      <c r="BG19" s="118">
        <f t="shared" si="12"/>
        <v>3885</v>
      </c>
      <c r="BH19" s="118">
        <f t="shared" si="13"/>
        <v>3885</v>
      </c>
      <c r="BI19" s="118">
        <v>0</v>
      </c>
      <c r="BJ19" s="118">
        <v>3885</v>
      </c>
      <c r="BK19" s="118">
        <v>0</v>
      </c>
      <c r="BL19" s="118">
        <v>0</v>
      </c>
      <c r="BM19" s="118">
        <v>0</v>
      </c>
      <c r="BN19" s="119" t="s">
        <v>333</v>
      </c>
      <c r="BO19" s="118">
        <f t="shared" si="14"/>
        <v>588577</v>
      </c>
      <c r="BP19" s="118">
        <f t="shared" si="15"/>
        <v>98851</v>
      </c>
      <c r="BQ19" s="118">
        <v>90910</v>
      </c>
      <c r="BR19" s="118">
        <v>0</v>
      </c>
      <c r="BS19" s="118">
        <v>7941</v>
      </c>
      <c r="BT19" s="118">
        <v>0</v>
      </c>
      <c r="BU19" s="118">
        <f t="shared" si="16"/>
        <v>217788</v>
      </c>
      <c r="BV19" s="118">
        <v>0</v>
      </c>
      <c r="BW19" s="118">
        <v>217788</v>
      </c>
      <c r="BX19" s="118">
        <v>0</v>
      </c>
      <c r="BY19" s="118">
        <v>0</v>
      </c>
      <c r="BZ19" s="118">
        <f t="shared" si="17"/>
        <v>270201</v>
      </c>
      <c r="CA19" s="118">
        <v>0</v>
      </c>
      <c r="CB19" s="118">
        <v>270053</v>
      </c>
      <c r="CC19" s="118">
        <v>148</v>
      </c>
      <c r="CD19" s="118">
        <v>0</v>
      </c>
      <c r="CE19" s="119" t="s">
        <v>333</v>
      </c>
      <c r="CF19" s="118">
        <v>1737</v>
      </c>
      <c r="CG19" s="118">
        <v>143333</v>
      </c>
      <c r="CH19" s="118">
        <f t="shared" si="18"/>
        <v>735795</v>
      </c>
      <c r="CI19" s="118">
        <f aca="true" t="shared" si="59" ref="CI19:CO19">SUM(AE19,+BG19)</f>
        <v>5955160</v>
      </c>
      <c r="CJ19" s="118">
        <f t="shared" si="59"/>
        <v>5932235</v>
      </c>
      <c r="CK19" s="118">
        <f t="shared" si="59"/>
        <v>0</v>
      </c>
      <c r="CL19" s="118">
        <f t="shared" si="59"/>
        <v>5669329</v>
      </c>
      <c r="CM19" s="118">
        <f t="shared" si="59"/>
        <v>262906</v>
      </c>
      <c r="CN19" s="118">
        <f t="shared" si="59"/>
        <v>0</v>
      </c>
      <c r="CO19" s="118">
        <f t="shared" si="59"/>
        <v>22925</v>
      </c>
      <c r="CP19" s="119" t="s">
        <v>7</v>
      </c>
      <c r="CQ19" s="118">
        <f aca="true" t="shared" si="60" ref="CQ19:DE19">SUM(AM19,+BO19)</f>
        <v>64352848</v>
      </c>
      <c r="CR19" s="118">
        <f t="shared" si="60"/>
        <v>14453404</v>
      </c>
      <c r="CS19" s="118">
        <f t="shared" si="60"/>
        <v>9574532</v>
      </c>
      <c r="CT19" s="118">
        <f t="shared" si="60"/>
        <v>0</v>
      </c>
      <c r="CU19" s="118">
        <f t="shared" si="60"/>
        <v>4878872</v>
      </c>
      <c r="CV19" s="118">
        <f t="shared" si="60"/>
        <v>0</v>
      </c>
      <c r="CW19" s="118">
        <f t="shared" si="60"/>
        <v>33130817</v>
      </c>
      <c r="CX19" s="118">
        <f t="shared" si="60"/>
        <v>0</v>
      </c>
      <c r="CY19" s="118">
        <f t="shared" si="60"/>
        <v>26725696</v>
      </c>
      <c r="CZ19" s="118">
        <f t="shared" si="60"/>
        <v>6405121</v>
      </c>
      <c r="DA19" s="118">
        <f t="shared" si="60"/>
        <v>0</v>
      </c>
      <c r="DB19" s="118">
        <f t="shared" si="60"/>
        <v>16708999</v>
      </c>
      <c r="DC19" s="118">
        <f t="shared" si="60"/>
        <v>0</v>
      </c>
      <c r="DD19" s="118">
        <f t="shared" si="60"/>
        <v>13635406</v>
      </c>
      <c r="DE19" s="118">
        <f t="shared" si="60"/>
        <v>1600568</v>
      </c>
      <c r="DF19" s="118">
        <f>SUM(BB19,+CD19)</f>
        <v>1473025</v>
      </c>
      <c r="DG19" s="119" t="s">
        <v>7</v>
      </c>
      <c r="DH19" s="118">
        <f t="shared" si="28"/>
        <v>59628</v>
      </c>
      <c r="DI19" s="118">
        <f t="shared" si="29"/>
        <v>18471511</v>
      </c>
      <c r="DJ19" s="118">
        <f t="shared" si="30"/>
        <v>88779519</v>
      </c>
    </row>
    <row r="20" spans="1:114" s="120" customFormat="1" ht="12" customHeight="1">
      <c r="A20" s="129" t="s">
        <v>103</v>
      </c>
      <c r="B20" s="130" t="s">
        <v>104</v>
      </c>
      <c r="C20" s="129" t="s">
        <v>42</v>
      </c>
      <c r="D20" s="118">
        <f t="shared" si="0"/>
        <v>1841391</v>
      </c>
      <c r="E20" s="118">
        <f t="shared" si="1"/>
        <v>1781403</v>
      </c>
      <c r="F20" s="118">
        <v>349399</v>
      </c>
      <c r="G20" s="118">
        <v>29900</v>
      </c>
      <c r="H20" s="118">
        <v>691400</v>
      </c>
      <c r="I20" s="118">
        <v>628676</v>
      </c>
      <c r="J20" s="118">
        <v>4322705</v>
      </c>
      <c r="K20" s="118">
        <v>82028</v>
      </c>
      <c r="L20" s="118">
        <v>59988</v>
      </c>
      <c r="M20" s="118">
        <f t="shared" si="2"/>
        <v>61106</v>
      </c>
      <c r="N20" s="118">
        <f t="shared" si="3"/>
        <v>61106</v>
      </c>
      <c r="O20" s="118">
        <v>2190</v>
      </c>
      <c r="P20" s="118">
        <v>0</v>
      </c>
      <c r="Q20" s="118">
        <v>0</v>
      </c>
      <c r="R20" s="118">
        <v>0</v>
      </c>
      <c r="S20" s="118">
        <v>308721</v>
      </c>
      <c r="T20" s="118">
        <v>58916</v>
      </c>
      <c r="U20" s="118">
        <v>0</v>
      </c>
      <c r="V20" s="118">
        <f aca="true" t="shared" si="61" ref="V20:AD20">+SUM(D20,M20)</f>
        <v>1902497</v>
      </c>
      <c r="W20" s="118">
        <f t="shared" si="61"/>
        <v>1842509</v>
      </c>
      <c r="X20" s="118">
        <f t="shared" si="61"/>
        <v>351589</v>
      </c>
      <c r="Y20" s="118">
        <f t="shared" si="61"/>
        <v>29900</v>
      </c>
      <c r="Z20" s="118">
        <f t="shared" si="61"/>
        <v>691400</v>
      </c>
      <c r="AA20" s="118">
        <f t="shared" si="61"/>
        <v>628676</v>
      </c>
      <c r="AB20" s="118">
        <f t="shared" si="61"/>
        <v>4631426</v>
      </c>
      <c r="AC20" s="118">
        <f t="shared" si="61"/>
        <v>140944</v>
      </c>
      <c r="AD20" s="118">
        <f t="shared" si="61"/>
        <v>59988</v>
      </c>
      <c r="AE20" s="118">
        <f t="shared" si="5"/>
        <v>1227904</v>
      </c>
      <c r="AF20" s="118">
        <f t="shared" si="6"/>
        <v>1217973</v>
      </c>
      <c r="AG20" s="118">
        <v>0</v>
      </c>
      <c r="AH20" s="118">
        <v>1215716</v>
      </c>
      <c r="AI20" s="118">
        <v>2257</v>
      </c>
      <c r="AJ20" s="118">
        <v>0</v>
      </c>
      <c r="AK20" s="118">
        <v>9931</v>
      </c>
      <c r="AL20" s="119" t="s">
        <v>333</v>
      </c>
      <c r="AM20" s="118">
        <f t="shared" si="7"/>
        <v>4829690</v>
      </c>
      <c r="AN20" s="118">
        <f t="shared" si="8"/>
        <v>1217053</v>
      </c>
      <c r="AO20" s="118">
        <v>235797</v>
      </c>
      <c r="AP20" s="118">
        <v>0</v>
      </c>
      <c r="AQ20" s="118">
        <v>981256</v>
      </c>
      <c r="AR20" s="118">
        <v>0</v>
      </c>
      <c r="AS20" s="118">
        <f t="shared" si="9"/>
        <v>2012910</v>
      </c>
      <c r="AT20" s="118">
        <v>0</v>
      </c>
      <c r="AU20" s="118">
        <v>1957470</v>
      </c>
      <c r="AV20" s="118">
        <v>55440</v>
      </c>
      <c r="AW20" s="118">
        <v>0</v>
      </c>
      <c r="AX20" s="118">
        <f t="shared" si="10"/>
        <v>1599727</v>
      </c>
      <c r="AY20" s="118">
        <v>0</v>
      </c>
      <c r="AZ20" s="118">
        <v>1296187</v>
      </c>
      <c r="BA20" s="118">
        <v>181376</v>
      </c>
      <c r="BB20" s="118">
        <v>122164</v>
      </c>
      <c r="BC20" s="119" t="s">
        <v>333</v>
      </c>
      <c r="BD20" s="118">
        <v>0</v>
      </c>
      <c r="BE20" s="118">
        <v>106502</v>
      </c>
      <c r="BF20" s="118">
        <f t="shared" si="11"/>
        <v>6164096</v>
      </c>
      <c r="BG20" s="118">
        <f t="shared" si="12"/>
        <v>109576</v>
      </c>
      <c r="BH20" s="118">
        <f t="shared" si="13"/>
        <v>109576</v>
      </c>
      <c r="BI20" s="118">
        <v>0</v>
      </c>
      <c r="BJ20" s="118">
        <v>109576</v>
      </c>
      <c r="BK20" s="118">
        <v>0</v>
      </c>
      <c r="BL20" s="118">
        <v>0</v>
      </c>
      <c r="BM20" s="118">
        <v>0</v>
      </c>
      <c r="BN20" s="119" t="s">
        <v>333</v>
      </c>
      <c r="BO20" s="118">
        <f t="shared" si="14"/>
        <v>260251</v>
      </c>
      <c r="BP20" s="118">
        <f t="shared" si="15"/>
        <v>105032</v>
      </c>
      <c r="BQ20" s="118">
        <v>69909</v>
      </c>
      <c r="BR20" s="118">
        <v>0</v>
      </c>
      <c r="BS20" s="118">
        <v>35123</v>
      </c>
      <c r="BT20" s="118">
        <v>0</v>
      </c>
      <c r="BU20" s="118">
        <f t="shared" si="16"/>
        <v>111701</v>
      </c>
      <c r="BV20" s="118">
        <v>0</v>
      </c>
      <c r="BW20" s="118">
        <v>111701</v>
      </c>
      <c r="BX20" s="118">
        <v>0</v>
      </c>
      <c r="BY20" s="118">
        <v>0</v>
      </c>
      <c r="BZ20" s="118">
        <f t="shared" si="17"/>
        <v>43518</v>
      </c>
      <c r="CA20" s="118">
        <v>0</v>
      </c>
      <c r="CB20" s="118">
        <v>33599</v>
      </c>
      <c r="CC20" s="118">
        <v>3573</v>
      </c>
      <c r="CD20" s="118">
        <v>6346</v>
      </c>
      <c r="CE20" s="119" t="s">
        <v>333</v>
      </c>
      <c r="CF20" s="118">
        <v>0</v>
      </c>
      <c r="CG20" s="118">
        <v>0</v>
      </c>
      <c r="CH20" s="118">
        <f t="shared" si="18"/>
        <v>369827</v>
      </c>
      <c r="CI20" s="118">
        <f aca="true" t="shared" si="62" ref="CI20:CO20">SUM(AE20,+BG20)</f>
        <v>1337480</v>
      </c>
      <c r="CJ20" s="118">
        <f t="shared" si="62"/>
        <v>1327549</v>
      </c>
      <c r="CK20" s="118">
        <f t="shared" si="62"/>
        <v>0</v>
      </c>
      <c r="CL20" s="118">
        <f t="shared" si="62"/>
        <v>1325292</v>
      </c>
      <c r="CM20" s="118">
        <f t="shared" si="62"/>
        <v>2257</v>
      </c>
      <c r="CN20" s="118">
        <f t="shared" si="62"/>
        <v>0</v>
      </c>
      <c r="CO20" s="118">
        <f t="shared" si="62"/>
        <v>9931</v>
      </c>
      <c r="CP20" s="119" t="s">
        <v>7</v>
      </c>
      <c r="CQ20" s="118">
        <f aca="true" t="shared" si="63" ref="CQ20:DF20">SUM(AM20,+BO20)</f>
        <v>5089941</v>
      </c>
      <c r="CR20" s="118">
        <f t="shared" si="63"/>
        <v>1322085</v>
      </c>
      <c r="CS20" s="118">
        <f t="shared" si="63"/>
        <v>305706</v>
      </c>
      <c r="CT20" s="118">
        <f t="shared" si="63"/>
        <v>0</v>
      </c>
      <c r="CU20" s="118">
        <f t="shared" si="63"/>
        <v>1016379</v>
      </c>
      <c r="CV20" s="118">
        <f t="shared" si="63"/>
        <v>0</v>
      </c>
      <c r="CW20" s="118">
        <f t="shared" si="63"/>
        <v>2124611</v>
      </c>
      <c r="CX20" s="118">
        <f t="shared" si="63"/>
        <v>0</v>
      </c>
      <c r="CY20" s="118">
        <f t="shared" si="63"/>
        <v>2069171</v>
      </c>
      <c r="CZ20" s="118">
        <f t="shared" si="63"/>
        <v>55440</v>
      </c>
      <c r="DA20" s="118">
        <f t="shared" si="63"/>
        <v>0</v>
      </c>
      <c r="DB20" s="118">
        <f t="shared" si="63"/>
        <v>1643245</v>
      </c>
      <c r="DC20" s="118">
        <f t="shared" si="63"/>
        <v>0</v>
      </c>
      <c r="DD20" s="118">
        <f t="shared" si="63"/>
        <v>1329786</v>
      </c>
      <c r="DE20" s="118">
        <f t="shared" si="63"/>
        <v>184949</v>
      </c>
      <c r="DF20" s="118">
        <f t="shared" si="63"/>
        <v>128510</v>
      </c>
      <c r="DG20" s="119" t="s">
        <v>7</v>
      </c>
      <c r="DH20" s="118">
        <f t="shared" si="28"/>
        <v>0</v>
      </c>
      <c r="DI20" s="118">
        <f t="shared" si="29"/>
        <v>106502</v>
      </c>
      <c r="DJ20" s="118">
        <f t="shared" si="30"/>
        <v>6533923</v>
      </c>
    </row>
    <row r="21" spans="1:114" s="120" customFormat="1" ht="12" customHeight="1">
      <c r="A21" s="129" t="s">
        <v>105</v>
      </c>
      <c r="B21" s="130" t="s">
        <v>106</v>
      </c>
      <c r="C21" s="129" t="s">
        <v>42</v>
      </c>
      <c r="D21" s="118">
        <f t="shared" si="0"/>
        <v>1082171</v>
      </c>
      <c r="E21" s="118">
        <f t="shared" si="1"/>
        <v>904562</v>
      </c>
      <c r="F21" s="118">
        <v>119576</v>
      </c>
      <c r="G21" s="118">
        <v>0</v>
      </c>
      <c r="H21" s="118">
        <v>139200</v>
      </c>
      <c r="I21" s="118">
        <v>554298</v>
      </c>
      <c r="J21" s="118">
        <v>2494295</v>
      </c>
      <c r="K21" s="118">
        <v>91488</v>
      </c>
      <c r="L21" s="118">
        <v>177609</v>
      </c>
      <c r="M21" s="118">
        <f t="shared" si="2"/>
        <v>100987</v>
      </c>
      <c r="N21" s="118">
        <f t="shared" si="3"/>
        <v>88595</v>
      </c>
      <c r="O21" s="118">
        <v>0</v>
      </c>
      <c r="P21" s="118">
        <v>0</v>
      </c>
      <c r="Q21" s="118">
        <v>0</v>
      </c>
      <c r="R21" s="118">
        <v>51347</v>
      </c>
      <c r="S21" s="118">
        <v>1071962</v>
      </c>
      <c r="T21" s="118">
        <v>37248</v>
      </c>
      <c r="U21" s="118">
        <v>12392</v>
      </c>
      <c r="V21" s="118">
        <f aca="true" t="shared" si="64" ref="V21:AD21">+SUM(D21,M21)</f>
        <v>1183158</v>
      </c>
      <c r="W21" s="118">
        <f t="shared" si="64"/>
        <v>993157</v>
      </c>
      <c r="X21" s="118">
        <f t="shared" si="64"/>
        <v>119576</v>
      </c>
      <c r="Y21" s="118">
        <f t="shared" si="64"/>
        <v>0</v>
      </c>
      <c r="Z21" s="118">
        <f t="shared" si="64"/>
        <v>139200</v>
      </c>
      <c r="AA21" s="118">
        <f t="shared" si="64"/>
        <v>605645</v>
      </c>
      <c r="AB21" s="118">
        <f t="shared" si="64"/>
        <v>3566257</v>
      </c>
      <c r="AC21" s="118">
        <f t="shared" si="64"/>
        <v>128736</v>
      </c>
      <c r="AD21" s="118">
        <f t="shared" si="64"/>
        <v>190001</v>
      </c>
      <c r="AE21" s="118">
        <f t="shared" si="5"/>
        <v>904354</v>
      </c>
      <c r="AF21" s="118">
        <f t="shared" si="6"/>
        <v>859267</v>
      </c>
      <c r="AG21" s="118">
        <v>2649</v>
      </c>
      <c r="AH21" s="118">
        <v>496636</v>
      </c>
      <c r="AI21" s="118">
        <v>95586</v>
      </c>
      <c r="AJ21" s="118">
        <v>264396</v>
      </c>
      <c r="AK21" s="118">
        <v>45087</v>
      </c>
      <c r="AL21" s="119" t="s">
        <v>333</v>
      </c>
      <c r="AM21" s="118">
        <f t="shared" si="7"/>
        <v>2616072</v>
      </c>
      <c r="AN21" s="118">
        <f t="shared" si="8"/>
        <v>528775</v>
      </c>
      <c r="AO21" s="118">
        <v>346173</v>
      </c>
      <c r="AP21" s="118">
        <v>0</v>
      </c>
      <c r="AQ21" s="118">
        <v>133776</v>
      </c>
      <c r="AR21" s="118">
        <v>48826</v>
      </c>
      <c r="AS21" s="118">
        <f t="shared" si="9"/>
        <v>1298841</v>
      </c>
      <c r="AT21" s="118">
        <v>0</v>
      </c>
      <c r="AU21" s="118">
        <v>1109376</v>
      </c>
      <c r="AV21" s="118">
        <v>189465</v>
      </c>
      <c r="AW21" s="118">
        <v>0</v>
      </c>
      <c r="AX21" s="118">
        <f t="shared" si="10"/>
        <v>788456</v>
      </c>
      <c r="AY21" s="118">
        <v>44065</v>
      </c>
      <c r="AZ21" s="118">
        <v>689623</v>
      </c>
      <c r="BA21" s="118">
        <v>45601</v>
      </c>
      <c r="BB21" s="118">
        <v>9167</v>
      </c>
      <c r="BC21" s="119" t="s">
        <v>333</v>
      </c>
      <c r="BD21" s="118">
        <v>0</v>
      </c>
      <c r="BE21" s="118">
        <v>56040</v>
      </c>
      <c r="BF21" s="118">
        <f t="shared" si="11"/>
        <v>3576466</v>
      </c>
      <c r="BG21" s="118">
        <f t="shared" si="12"/>
        <v>5854</v>
      </c>
      <c r="BH21" s="118">
        <f t="shared" si="13"/>
        <v>5854</v>
      </c>
      <c r="BI21" s="118">
        <v>0</v>
      </c>
      <c r="BJ21" s="118">
        <v>5854</v>
      </c>
      <c r="BK21" s="118">
        <v>0</v>
      </c>
      <c r="BL21" s="118">
        <v>0</v>
      </c>
      <c r="BM21" s="118">
        <v>0</v>
      </c>
      <c r="BN21" s="119" t="s">
        <v>333</v>
      </c>
      <c r="BO21" s="118">
        <f t="shared" si="14"/>
        <v>1068103</v>
      </c>
      <c r="BP21" s="118">
        <f t="shared" si="15"/>
        <v>318946</v>
      </c>
      <c r="BQ21" s="118">
        <v>311688</v>
      </c>
      <c r="BR21" s="118">
        <v>0</v>
      </c>
      <c r="BS21" s="118">
        <v>7258</v>
      </c>
      <c r="BT21" s="118">
        <v>0</v>
      </c>
      <c r="BU21" s="118">
        <f t="shared" si="16"/>
        <v>558593</v>
      </c>
      <c r="BV21" s="118">
        <v>0</v>
      </c>
      <c r="BW21" s="118">
        <v>558593</v>
      </c>
      <c r="BX21" s="118">
        <v>0</v>
      </c>
      <c r="BY21" s="118">
        <v>0</v>
      </c>
      <c r="BZ21" s="118">
        <f t="shared" si="17"/>
        <v>190564</v>
      </c>
      <c r="CA21" s="118">
        <v>25552</v>
      </c>
      <c r="CB21" s="118">
        <v>149701</v>
      </c>
      <c r="CC21" s="118">
        <v>0</v>
      </c>
      <c r="CD21" s="118">
        <v>15311</v>
      </c>
      <c r="CE21" s="119" t="s">
        <v>333</v>
      </c>
      <c r="CF21" s="118">
        <v>0</v>
      </c>
      <c r="CG21" s="118">
        <v>98992</v>
      </c>
      <c r="CH21" s="118">
        <f t="shared" si="18"/>
        <v>1172949</v>
      </c>
      <c r="CI21" s="118">
        <f aca="true" t="shared" si="65" ref="CI21:CO21">SUM(AE21,+BG21)</f>
        <v>910208</v>
      </c>
      <c r="CJ21" s="118">
        <f t="shared" si="65"/>
        <v>865121</v>
      </c>
      <c r="CK21" s="118">
        <f t="shared" si="65"/>
        <v>2649</v>
      </c>
      <c r="CL21" s="118">
        <f t="shared" si="65"/>
        <v>502490</v>
      </c>
      <c r="CM21" s="118">
        <f t="shared" si="65"/>
        <v>95586</v>
      </c>
      <c r="CN21" s="118">
        <f t="shared" si="65"/>
        <v>264396</v>
      </c>
      <c r="CO21" s="118">
        <f t="shared" si="65"/>
        <v>45087</v>
      </c>
      <c r="CP21" s="119" t="s">
        <v>7</v>
      </c>
      <c r="CQ21" s="118">
        <f aca="true" t="shared" si="66" ref="CQ21:DF21">SUM(AM21,+BO21)</f>
        <v>3684175</v>
      </c>
      <c r="CR21" s="118">
        <f t="shared" si="66"/>
        <v>847721</v>
      </c>
      <c r="CS21" s="118">
        <f t="shared" si="66"/>
        <v>657861</v>
      </c>
      <c r="CT21" s="118">
        <f t="shared" si="66"/>
        <v>0</v>
      </c>
      <c r="CU21" s="118">
        <f t="shared" si="66"/>
        <v>141034</v>
      </c>
      <c r="CV21" s="118">
        <f t="shared" si="66"/>
        <v>48826</v>
      </c>
      <c r="CW21" s="118">
        <f t="shared" si="66"/>
        <v>1857434</v>
      </c>
      <c r="CX21" s="118">
        <f t="shared" si="66"/>
        <v>0</v>
      </c>
      <c r="CY21" s="118">
        <f t="shared" si="66"/>
        <v>1667969</v>
      </c>
      <c r="CZ21" s="118">
        <f t="shared" si="66"/>
        <v>189465</v>
      </c>
      <c r="DA21" s="118">
        <f t="shared" si="66"/>
        <v>0</v>
      </c>
      <c r="DB21" s="118">
        <f t="shared" si="66"/>
        <v>979020</v>
      </c>
      <c r="DC21" s="118">
        <f t="shared" si="66"/>
        <v>69617</v>
      </c>
      <c r="DD21" s="118">
        <f t="shared" si="66"/>
        <v>839324</v>
      </c>
      <c r="DE21" s="118">
        <f t="shared" si="66"/>
        <v>45601</v>
      </c>
      <c r="DF21" s="118">
        <f t="shared" si="66"/>
        <v>24478</v>
      </c>
      <c r="DG21" s="119" t="s">
        <v>7</v>
      </c>
      <c r="DH21" s="118">
        <f t="shared" si="28"/>
        <v>0</v>
      </c>
      <c r="DI21" s="118">
        <f t="shared" si="29"/>
        <v>155032</v>
      </c>
      <c r="DJ21" s="118">
        <f t="shared" si="30"/>
        <v>4749415</v>
      </c>
    </row>
    <row r="22" spans="1:114" s="120" customFormat="1" ht="12" customHeight="1">
      <c r="A22" s="129" t="s">
        <v>107</v>
      </c>
      <c r="B22" s="130" t="s">
        <v>108</v>
      </c>
      <c r="C22" s="129" t="s">
        <v>42</v>
      </c>
      <c r="D22" s="118">
        <f t="shared" si="0"/>
        <v>2216171</v>
      </c>
      <c r="E22" s="118">
        <f t="shared" si="1"/>
        <v>1840502</v>
      </c>
      <c r="F22" s="118">
        <v>20531</v>
      </c>
      <c r="G22" s="118">
        <v>0</v>
      </c>
      <c r="H22" s="118">
        <v>392400</v>
      </c>
      <c r="I22" s="118">
        <v>1031571</v>
      </c>
      <c r="J22" s="118">
        <v>1799555</v>
      </c>
      <c r="K22" s="118">
        <v>396000</v>
      </c>
      <c r="L22" s="118">
        <v>375669</v>
      </c>
      <c r="M22" s="118">
        <f t="shared" si="2"/>
        <v>37537</v>
      </c>
      <c r="N22" s="118">
        <f t="shared" si="3"/>
        <v>37537</v>
      </c>
      <c r="O22" s="118">
        <v>0</v>
      </c>
      <c r="P22" s="118">
        <v>0</v>
      </c>
      <c r="Q22" s="118">
        <v>4800</v>
      </c>
      <c r="R22" s="118">
        <v>5603</v>
      </c>
      <c r="S22" s="118">
        <v>692543</v>
      </c>
      <c r="T22" s="118">
        <v>27134</v>
      </c>
      <c r="U22" s="118">
        <v>0</v>
      </c>
      <c r="V22" s="118">
        <f aca="true" t="shared" si="67" ref="V22:AD22">+SUM(D22,M22)</f>
        <v>2253708</v>
      </c>
      <c r="W22" s="118">
        <f t="shared" si="67"/>
        <v>1878039</v>
      </c>
      <c r="X22" s="118">
        <f t="shared" si="67"/>
        <v>20531</v>
      </c>
      <c r="Y22" s="118">
        <f t="shared" si="67"/>
        <v>0</v>
      </c>
      <c r="Z22" s="118">
        <f t="shared" si="67"/>
        <v>397200</v>
      </c>
      <c r="AA22" s="118">
        <f t="shared" si="67"/>
        <v>1037174</v>
      </c>
      <c r="AB22" s="118">
        <f t="shared" si="67"/>
        <v>2492098</v>
      </c>
      <c r="AC22" s="118">
        <f t="shared" si="67"/>
        <v>423134</v>
      </c>
      <c r="AD22" s="118">
        <f t="shared" si="67"/>
        <v>375669</v>
      </c>
      <c r="AE22" s="118">
        <f t="shared" si="5"/>
        <v>596166</v>
      </c>
      <c r="AF22" s="118">
        <f t="shared" si="6"/>
        <v>180061</v>
      </c>
      <c r="AG22" s="118">
        <v>0</v>
      </c>
      <c r="AH22" s="118">
        <v>101688</v>
      </c>
      <c r="AI22" s="118">
        <v>46351</v>
      </c>
      <c r="AJ22" s="118">
        <v>32022</v>
      </c>
      <c r="AK22" s="118">
        <v>416105</v>
      </c>
      <c r="AL22" s="119" t="s">
        <v>333</v>
      </c>
      <c r="AM22" s="118">
        <f t="shared" si="7"/>
        <v>3126624</v>
      </c>
      <c r="AN22" s="118">
        <f t="shared" si="8"/>
        <v>920294</v>
      </c>
      <c r="AO22" s="118">
        <v>691697</v>
      </c>
      <c r="AP22" s="118">
        <v>0</v>
      </c>
      <c r="AQ22" s="118">
        <v>221330</v>
      </c>
      <c r="AR22" s="118">
        <v>7267</v>
      </c>
      <c r="AS22" s="118">
        <f t="shared" si="9"/>
        <v>1218140</v>
      </c>
      <c r="AT22" s="118">
        <v>0</v>
      </c>
      <c r="AU22" s="118">
        <v>1046433</v>
      </c>
      <c r="AV22" s="118">
        <v>171707</v>
      </c>
      <c r="AW22" s="118">
        <v>5801</v>
      </c>
      <c r="AX22" s="118">
        <f t="shared" si="10"/>
        <v>975282</v>
      </c>
      <c r="AY22" s="118">
        <v>21</v>
      </c>
      <c r="AZ22" s="118">
        <v>691360</v>
      </c>
      <c r="BA22" s="118">
        <v>24321</v>
      </c>
      <c r="BB22" s="118">
        <v>259580</v>
      </c>
      <c r="BC22" s="119" t="s">
        <v>333</v>
      </c>
      <c r="BD22" s="118">
        <v>7107</v>
      </c>
      <c r="BE22" s="118">
        <v>292936</v>
      </c>
      <c r="BF22" s="118">
        <f t="shared" si="11"/>
        <v>4015726</v>
      </c>
      <c r="BG22" s="118">
        <f t="shared" si="12"/>
        <v>65027</v>
      </c>
      <c r="BH22" s="118">
        <f t="shared" si="13"/>
        <v>43744</v>
      </c>
      <c r="BI22" s="118">
        <v>0</v>
      </c>
      <c r="BJ22" s="118">
        <v>21473</v>
      </c>
      <c r="BK22" s="118">
        <v>0</v>
      </c>
      <c r="BL22" s="118">
        <v>22271</v>
      </c>
      <c r="BM22" s="118">
        <v>21283</v>
      </c>
      <c r="BN22" s="119" t="s">
        <v>333</v>
      </c>
      <c r="BO22" s="118">
        <f t="shared" si="14"/>
        <v>622882</v>
      </c>
      <c r="BP22" s="118">
        <f t="shared" si="15"/>
        <v>252042</v>
      </c>
      <c r="BQ22" s="118">
        <v>117671</v>
      </c>
      <c r="BR22" s="118">
        <v>0</v>
      </c>
      <c r="BS22" s="118">
        <v>134371</v>
      </c>
      <c r="BT22" s="118">
        <v>0</v>
      </c>
      <c r="BU22" s="118">
        <f t="shared" si="16"/>
        <v>326244</v>
      </c>
      <c r="BV22" s="118">
        <v>0</v>
      </c>
      <c r="BW22" s="118">
        <v>326244</v>
      </c>
      <c r="BX22" s="118">
        <v>0</v>
      </c>
      <c r="BY22" s="118">
        <v>0</v>
      </c>
      <c r="BZ22" s="118">
        <f t="shared" si="17"/>
        <v>44596</v>
      </c>
      <c r="CA22" s="118">
        <v>31503</v>
      </c>
      <c r="CB22" s="118">
        <v>0</v>
      </c>
      <c r="CC22" s="118">
        <v>0</v>
      </c>
      <c r="CD22" s="118">
        <v>13093</v>
      </c>
      <c r="CE22" s="119" t="s">
        <v>333</v>
      </c>
      <c r="CF22" s="118">
        <v>0</v>
      </c>
      <c r="CG22" s="118">
        <v>42171</v>
      </c>
      <c r="CH22" s="118">
        <f t="shared" si="18"/>
        <v>730080</v>
      </c>
      <c r="CI22" s="118">
        <f aca="true" t="shared" si="68" ref="CI22:CO22">SUM(AE22,+BG22)</f>
        <v>661193</v>
      </c>
      <c r="CJ22" s="118">
        <f t="shared" si="68"/>
        <v>223805</v>
      </c>
      <c r="CK22" s="118">
        <f t="shared" si="68"/>
        <v>0</v>
      </c>
      <c r="CL22" s="118">
        <f t="shared" si="68"/>
        <v>123161</v>
      </c>
      <c r="CM22" s="118">
        <f t="shared" si="68"/>
        <v>46351</v>
      </c>
      <c r="CN22" s="118">
        <f t="shared" si="68"/>
        <v>54293</v>
      </c>
      <c r="CO22" s="118">
        <f t="shared" si="68"/>
        <v>437388</v>
      </c>
      <c r="CP22" s="119" t="s">
        <v>7</v>
      </c>
      <c r="CQ22" s="118">
        <f aca="true" t="shared" si="69" ref="CQ22:DF22">SUM(AM22,+BO22)</f>
        <v>3749506</v>
      </c>
      <c r="CR22" s="118">
        <f t="shared" si="69"/>
        <v>1172336</v>
      </c>
      <c r="CS22" s="118">
        <f t="shared" si="69"/>
        <v>809368</v>
      </c>
      <c r="CT22" s="118">
        <f t="shared" si="69"/>
        <v>0</v>
      </c>
      <c r="CU22" s="118">
        <f t="shared" si="69"/>
        <v>355701</v>
      </c>
      <c r="CV22" s="118">
        <f t="shared" si="69"/>
        <v>7267</v>
      </c>
      <c r="CW22" s="118">
        <f t="shared" si="69"/>
        <v>1544384</v>
      </c>
      <c r="CX22" s="118">
        <f t="shared" si="69"/>
        <v>0</v>
      </c>
      <c r="CY22" s="118">
        <f t="shared" si="69"/>
        <v>1372677</v>
      </c>
      <c r="CZ22" s="118">
        <f t="shared" si="69"/>
        <v>171707</v>
      </c>
      <c r="DA22" s="118">
        <f t="shared" si="69"/>
        <v>5801</v>
      </c>
      <c r="DB22" s="118">
        <f t="shared" si="69"/>
        <v>1019878</v>
      </c>
      <c r="DC22" s="118">
        <f t="shared" si="69"/>
        <v>31524</v>
      </c>
      <c r="DD22" s="118">
        <f t="shared" si="69"/>
        <v>691360</v>
      </c>
      <c r="DE22" s="118">
        <f t="shared" si="69"/>
        <v>24321</v>
      </c>
      <c r="DF22" s="118">
        <f t="shared" si="69"/>
        <v>272673</v>
      </c>
      <c r="DG22" s="119" t="s">
        <v>7</v>
      </c>
      <c r="DH22" s="118">
        <f t="shared" si="28"/>
        <v>7107</v>
      </c>
      <c r="DI22" s="118">
        <f t="shared" si="29"/>
        <v>335107</v>
      </c>
      <c r="DJ22" s="118">
        <f t="shared" si="30"/>
        <v>4745806</v>
      </c>
    </row>
    <row r="23" spans="1:114" s="120" customFormat="1" ht="12" customHeight="1">
      <c r="A23" s="129" t="s">
        <v>109</v>
      </c>
      <c r="B23" s="130" t="s">
        <v>110</v>
      </c>
      <c r="C23" s="129" t="s">
        <v>42</v>
      </c>
      <c r="D23" s="118">
        <f t="shared" si="0"/>
        <v>2070999</v>
      </c>
      <c r="E23" s="118">
        <f t="shared" si="1"/>
        <v>1629159</v>
      </c>
      <c r="F23" s="118">
        <v>632547</v>
      </c>
      <c r="G23" s="118">
        <v>17629</v>
      </c>
      <c r="H23" s="118">
        <v>132200</v>
      </c>
      <c r="I23" s="118">
        <v>653944</v>
      </c>
      <c r="J23" s="118">
        <v>3914786</v>
      </c>
      <c r="K23" s="118">
        <v>192839</v>
      </c>
      <c r="L23" s="118">
        <v>441840</v>
      </c>
      <c r="M23" s="118">
        <f t="shared" si="2"/>
        <v>41570</v>
      </c>
      <c r="N23" s="118">
        <f t="shared" si="3"/>
        <v>21629</v>
      </c>
      <c r="O23" s="118">
        <v>0</v>
      </c>
      <c r="P23" s="118">
        <v>0</v>
      </c>
      <c r="Q23" s="118">
        <v>0</v>
      </c>
      <c r="R23" s="118">
        <v>16400</v>
      </c>
      <c r="S23" s="118">
        <v>823885</v>
      </c>
      <c r="T23" s="118">
        <v>5229</v>
      </c>
      <c r="U23" s="118">
        <v>19941</v>
      </c>
      <c r="V23" s="118">
        <f aca="true" t="shared" si="70" ref="V23:AD23">+SUM(D23,M23)</f>
        <v>2112569</v>
      </c>
      <c r="W23" s="118">
        <f t="shared" si="70"/>
        <v>1650788</v>
      </c>
      <c r="X23" s="118">
        <f t="shared" si="70"/>
        <v>632547</v>
      </c>
      <c r="Y23" s="118">
        <f t="shared" si="70"/>
        <v>17629</v>
      </c>
      <c r="Z23" s="118">
        <f t="shared" si="70"/>
        <v>132200</v>
      </c>
      <c r="AA23" s="118">
        <f t="shared" si="70"/>
        <v>670344</v>
      </c>
      <c r="AB23" s="118">
        <f t="shared" si="70"/>
        <v>4738671</v>
      </c>
      <c r="AC23" s="118">
        <f t="shared" si="70"/>
        <v>198068</v>
      </c>
      <c r="AD23" s="118">
        <f t="shared" si="70"/>
        <v>461781</v>
      </c>
      <c r="AE23" s="118">
        <f t="shared" si="5"/>
        <v>1219608</v>
      </c>
      <c r="AF23" s="118">
        <f t="shared" si="6"/>
        <v>1200824</v>
      </c>
      <c r="AG23" s="118">
        <v>0</v>
      </c>
      <c r="AH23" s="118">
        <v>1183554</v>
      </c>
      <c r="AI23" s="118">
        <v>17270</v>
      </c>
      <c r="AJ23" s="118">
        <v>0</v>
      </c>
      <c r="AK23" s="118">
        <v>18784</v>
      </c>
      <c r="AL23" s="119" t="s">
        <v>333</v>
      </c>
      <c r="AM23" s="118">
        <f t="shared" si="7"/>
        <v>4638204</v>
      </c>
      <c r="AN23" s="118">
        <f t="shared" si="8"/>
        <v>954123</v>
      </c>
      <c r="AO23" s="118">
        <v>570185</v>
      </c>
      <c r="AP23" s="118">
        <v>0</v>
      </c>
      <c r="AQ23" s="118">
        <v>351763</v>
      </c>
      <c r="AR23" s="118">
        <v>32175</v>
      </c>
      <c r="AS23" s="118">
        <f t="shared" si="9"/>
        <v>2037305</v>
      </c>
      <c r="AT23" s="118">
        <v>0</v>
      </c>
      <c r="AU23" s="118">
        <v>1927842</v>
      </c>
      <c r="AV23" s="118">
        <v>109463</v>
      </c>
      <c r="AW23" s="118">
        <v>1350</v>
      </c>
      <c r="AX23" s="118">
        <f t="shared" si="10"/>
        <v>1645426</v>
      </c>
      <c r="AY23" s="118">
        <v>0</v>
      </c>
      <c r="AZ23" s="118">
        <v>1609838</v>
      </c>
      <c r="BA23" s="118">
        <v>9809</v>
      </c>
      <c r="BB23" s="118">
        <v>25779</v>
      </c>
      <c r="BC23" s="119" t="s">
        <v>333</v>
      </c>
      <c r="BD23" s="118">
        <v>0</v>
      </c>
      <c r="BE23" s="118">
        <v>127973</v>
      </c>
      <c r="BF23" s="118">
        <f t="shared" si="11"/>
        <v>5985785</v>
      </c>
      <c r="BG23" s="118">
        <f t="shared" si="12"/>
        <v>7893</v>
      </c>
      <c r="BH23" s="118">
        <f t="shared" si="13"/>
        <v>7893</v>
      </c>
      <c r="BI23" s="118">
        <v>0</v>
      </c>
      <c r="BJ23" s="118">
        <v>7893</v>
      </c>
      <c r="BK23" s="118">
        <v>0</v>
      </c>
      <c r="BL23" s="118">
        <v>0</v>
      </c>
      <c r="BM23" s="118">
        <v>0</v>
      </c>
      <c r="BN23" s="119" t="s">
        <v>333</v>
      </c>
      <c r="BO23" s="118">
        <f t="shared" si="14"/>
        <v>836214</v>
      </c>
      <c r="BP23" s="118">
        <f t="shared" si="15"/>
        <v>366934</v>
      </c>
      <c r="BQ23" s="118">
        <v>219912</v>
      </c>
      <c r="BR23" s="118">
        <v>0</v>
      </c>
      <c r="BS23" s="118">
        <v>147022</v>
      </c>
      <c r="BT23" s="118">
        <v>0</v>
      </c>
      <c r="BU23" s="118">
        <f t="shared" si="16"/>
        <v>319914</v>
      </c>
      <c r="BV23" s="118">
        <v>0</v>
      </c>
      <c r="BW23" s="118">
        <v>319914</v>
      </c>
      <c r="BX23" s="118">
        <v>0</v>
      </c>
      <c r="BY23" s="118">
        <v>0</v>
      </c>
      <c r="BZ23" s="118">
        <f t="shared" si="17"/>
        <v>149366</v>
      </c>
      <c r="CA23" s="118">
        <v>0</v>
      </c>
      <c r="CB23" s="118">
        <v>136437</v>
      </c>
      <c r="CC23" s="118">
        <v>1948</v>
      </c>
      <c r="CD23" s="118">
        <v>10981</v>
      </c>
      <c r="CE23" s="119" t="s">
        <v>333</v>
      </c>
      <c r="CF23" s="118">
        <v>0</v>
      </c>
      <c r="CG23" s="118">
        <v>21348</v>
      </c>
      <c r="CH23" s="118">
        <f t="shared" si="18"/>
        <v>865455</v>
      </c>
      <c r="CI23" s="118">
        <f aca="true" t="shared" si="71" ref="CI23:CO23">SUM(AE23,+BG23)</f>
        <v>1227501</v>
      </c>
      <c r="CJ23" s="118">
        <f t="shared" si="71"/>
        <v>1208717</v>
      </c>
      <c r="CK23" s="118">
        <f t="shared" si="71"/>
        <v>0</v>
      </c>
      <c r="CL23" s="118">
        <f t="shared" si="71"/>
        <v>1191447</v>
      </c>
      <c r="CM23" s="118">
        <f t="shared" si="71"/>
        <v>17270</v>
      </c>
      <c r="CN23" s="118">
        <f t="shared" si="71"/>
        <v>0</v>
      </c>
      <c r="CO23" s="118">
        <f t="shared" si="71"/>
        <v>18784</v>
      </c>
      <c r="CP23" s="119" t="s">
        <v>7</v>
      </c>
      <c r="CQ23" s="118">
        <f aca="true" t="shared" si="72" ref="CQ23:DF23">SUM(AM23,+BO23)</f>
        <v>5474418</v>
      </c>
      <c r="CR23" s="118">
        <f t="shared" si="72"/>
        <v>1321057</v>
      </c>
      <c r="CS23" s="118">
        <f t="shared" si="72"/>
        <v>790097</v>
      </c>
      <c r="CT23" s="118">
        <f t="shared" si="72"/>
        <v>0</v>
      </c>
      <c r="CU23" s="118">
        <f t="shared" si="72"/>
        <v>498785</v>
      </c>
      <c r="CV23" s="118">
        <f t="shared" si="72"/>
        <v>32175</v>
      </c>
      <c r="CW23" s="118">
        <f t="shared" si="72"/>
        <v>2357219</v>
      </c>
      <c r="CX23" s="118">
        <f t="shared" si="72"/>
        <v>0</v>
      </c>
      <c r="CY23" s="118">
        <f t="shared" si="72"/>
        <v>2247756</v>
      </c>
      <c r="CZ23" s="118">
        <f t="shared" si="72"/>
        <v>109463</v>
      </c>
      <c r="DA23" s="118">
        <f t="shared" si="72"/>
        <v>1350</v>
      </c>
      <c r="DB23" s="118">
        <f t="shared" si="72"/>
        <v>1794792</v>
      </c>
      <c r="DC23" s="118">
        <f t="shared" si="72"/>
        <v>0</v>
      </c>
      <c r="DD23" s="118">
        <f t="shared" si="72"/>
        <v>1746275</v>
      </c>
      <c r="DE23" s="118">
        <f t="shared" si="72"/>
        <v>11757</v>
      </c>
      <c r="DF23" s="118">
        <f t="shared" si="72"/>
        <v>36760</v>
      </c>
      <c r="DG23" s="119" t="s">
        <v>7</v>
      </c>
      <c r="DH23" s="118">
        <f t="shared" si="28"/>
        <v>0</v>
      </c>
      <c r="DI23" s="118">
        <f t="shared" si="29"/>
        <v>149321</v>
      </c>
      <c r="DJ23" s="118">
        <f t="shared" si="30"/>
        <v>6851240</v>
      </c>
    </row>
    <row r="24" spans="1:114" s="120" customFormat="1" ht="12" customHeight="1">
      <c r="A24" s="129" t="s">
        <v>111</v>
      </c>
      <c r="B24" s="130" t="s">
        <v>112</v>
      </c>
      <c r="C24" s="129" t="s">
        <v>42</v>
      </c>
      <c r="D24" s="118">
        <f t="shared" si="0"/>
        <v>785685</v>
      </c>
      <c r="E24" s="118">
        <f t="shared" si="1"/>
        <v>716415</v>
      </c>
      <c r="F24" s="118">
        <v>0</v>
      </c>
      <c r="G24" s="118">
        <v>5143</v>
      </c>
      <c r="H24" s="118">
        <v>0</v>
      </c>
      <c r="I24" s="118">
        <v>626098</v>
      </c>
      <c r="J24" s="118">
        <v>3356778</v>
      </c>
      <c r="K24" s="118">
        <v>85174</v>
      </c>
      <c r="L24" s="118">
        <v>69270</v>
      </c>
      <c r="M24" s="118">
        <f t="shared" si="2"/>
        <v>155063</v>
      </c>
      <c r="N24" s="118">
        <f t="shared" si="3"/>
        <v>130311</v>
      </c>
      <c r="O24" s="118">
        <v>119043</v>
      </c>
      <c r="P24" s="118">
        <v>0</v>
      </c>
      <c r="Q24" s="118">
        <v>0</v>
      </c>
      <c r="R24" s="118">
        <v>11239</v>
      </c>
      <c r="S24" s="118">
        <v>1593393</v>
      </c>
      <c r="T24" s="118">
        <v>29</v>
      </c>
      <c r="U24" s="118">
        <v>24752</v>
      </c>
      <c r="V24" s="118">
        <f aca="true" t="shared" si="73" ref="V24:AD24">+SUM(D24,M24)</f>
        <v>940748</v>
      </c>
      <c r="W24" s="118">
        <f t="shared" si="73"/>
        <v>846726</v>
      </c>
      <c r="X24" s="118">
        <f t="shared" si="73"/>
        <v>119043</v>
      </c>
      <c r="Y24" s="118">
        <f t="shared" si="73"/>
        <v>5143</v>
      </c>
      <c r="Z24" s="118">
        <f t="shared" si="73"/>
        <v>0</v>
      </c>
      <c r="AA24" s="118">
        <f t="shared" si="73"/>
        <v>637337</v>
      </c>
      <c r="AB24" s="118">
        <f t="shared" si="73"/>
        <v>4950171</v>
      </c>
      <c r="AC24" s="118">
        <f t="shared" si="73"/>
        <v>85203</v>
      </c>
      <c r="AD24" s="118">
        <f t="shared" si="73"/>
        <v>94022</v>
      </c>
      <c r="AE24" s="118">
        <f t="shared" si="5"/>
        <v>40540</v>
      </c>
      <c r="AF24" s="118">
        <f t="shared" si="6"/>
        <v>40540</v>
      </c>
      <c r="AG24" s="118">
        <v>0</v>
      </c>
      <c r="AH24" s="118">
        <v>0</v>
      </c>
      <c r="AI24" s="118">
        <v>40540</v>
      </c>
      <c r="AJ24" s="118">
        <v>0</v>
      </c>
      <c r="AK24" s="118">
        <v>0</v>
      </c>
      <c r="AL24" s="119" t="s">
        <v>333</v>
      </c>
      <c r="AM24" s="118">
        <f t="shared" si="7"/>
        <v>3536271</v>
      </c>
      <c r="AN24" s="118">
        <f t="shared" si="8"/>
        <v>491917</v>
      </c>
      <c r="AO24" s="118">
        <v>270069</v>
      </c>
      <c r="AP24" s="118">
        <v>15871</v>
      </c>
      <c r="AQ24" s="118">
        <v>154821</v>
      </c>
      <c r="AR24" s="118">
        <v>51156</v>
      </c>
      <c r="AS24" s="118">
        <f t="shared" si="9"/>
        <v>1522339</v>
      </c>
      <c r="AT24" s="118">
        <v>4400</v>
      </c>
      <c r="AU24" s="118">
        <v>1373709</v>
      </c>
      <c r="AV24" s="118">
        <v>144230</v>
      </c>
      <c r="AW24" s="118">
        <v>0</v>
      </c>
      <c r="AX24" s="118">
        <f t="shared" si="10"/>
        <v>1490429</v>
      </c>
      <c r="AY24" s="118">
        <v>347633</v>
      </c>
      <c r="AZ24" s="118">
        <v>1089075</v>
      </c>
      <c r="BA24" s="118">
        <v>39973</v>
      </c>
      <c r="BB24" s="118">
        <v>13748</v>
      </c>
      <c r="BC24" s="119" t="s">
        <v>333</v>
      </c>
      <c r="BD24" s="118">
        <v>31586</v>
      </c>
      <c r="BE24" s="118">
        <v>565652</v>
      </c>
      <c r="BF24" s="118">
        <f t="shared" si="11"/>
        <v>4142463</v>
      </c>
      <c r="BG24" s="118">
        <f t="shared" si="12"/>
        <v>995675</v>
      </c>
      <c r="BH24" s="118">
        <f t="shared" si="13"/>
        <v>963213</v>
      </c>
      <c r="BI24" s="118">
        <v>0</v>
      </c>
      <c r="BJ24" s="118">
        <v>960288</v>
      </c>
      <c r="BK24" s="118">
        <v>0</v>
      </c>
      <c r="BL24" s="118">
        <v>2925</v>
      </c>
      <c r="BM24" s="118">
        <v>32462</v>
      </c>
      <c r="BN24" s="119" t="s">
        <v>333</v>
      </c>
      <c r="BO24" s="118">
        <f t="shared" si="14"/>
        <v>614054</v>
      </c>
      <c r="BP24" s="118">
        <f t="shared" si="15"/>
        <v>83629</v>
      </c>
      <c r="BQ24" s="118">
        <v>83629</v>
      </c>
      <c r="BR24" s="118">
        <v>0</v>
      </c>
      <c r="BS24" s="118">
        <v>0</v>
      </c>
      <c r="BT24" s="118">
        <v>0</v>
      </c>
      <c r="BU24" s="118">
        <f t="shared" si="16"/>
        <v>274366</v>
      </c>
      <c r="BV24" s="118">
        <v>45996</v>
      </c>
      <c r="BW24" s="118">
        <v>228277</v>
      </c>
      <c r="BX24" s="118">
        <v>93</v>
      </c>
      <c r="BY24" s="118">
        <v>0</v>
      </c>
      <c r="BZ24" s="118">
        <f t="shared" si="17"/>
        <v>253710</v>
      </c>
      <c r="CA24" s="118">
        <v>0</v>
      </c>
      <c r="CB24" s="118">
        <v>157599</v>
      </c>
      <c r="CC24" s="118">
        <v>90152</v>
      </c>
      <c r="CD24" s="118">
        <v>5959</v>
      </c>
      <c r="CE24" s="119" t="s">
        <v>333</v>
      </c>
      <c r="CF24" s="118">
        <v>2349</v>
      </c>
      <c r="CG24" s="118">
        <v>138727</v>
      </c>
      <c r="CH24" s="118">
        <f t="shared" si="18"/>
        <v>1748456</v>
      </c>
      <c r="CI24" s="118">
        <f aca="true" t="shared" si="74" ref="CI24:CO24">SUM(AE24,+BG24)</f>
        <v>1036215</v>
      </c>
      <c r="CJ24" s="118">
        <f t="shared" si="74"/>
        <v>1003753</v>
      </c>
      <c r="CK24" s="118">
        <f t="shared" si="74"/>
        <v>0</v>
      </c>
      <c r="CL24" s="118">
        <f t="shared" si="74"/>
        <v>960288</v>
      </c>
      <c r="CM24" s="118">
        <f t="shared" si="74"/>
        <v>40540</v>
      </c>
      <c r="CN24" s="118">
        <f t="shared" si="74"/>
        <v>2925</v>
      </c>
      <c r="CO24" s="118">
        <f t="shared" si="74"/>
        <v>32462</v>
      </c>
      <c r="CP24" s="119" t="s">
        <v>7</v>
      </c>
      <c r="CQ24" s="118">
        <f aca="true" t="shared" si="75" ref="CQ24:DF24">SUM(AM24,+BO24)</f>
        <v>4150325</v>
      </c>
      <c r="CR24" s="118">
        <f t="shared" si="75"/>
        <v>575546</v>
      </c>
      <c r="CS24" s="118">
        <f t="shared" si="75"/>
        <v>353698</v>
      </c>
      <c r="CT24" s="118">
        <f t="shared" si="75"/>
        <v>15871</v>
      </c>
      <c r="CU24" s="118">
        <f t="shared" si="75"/>
        <v>154821</v>
      </c>
      <c r="CV24" s="118">
        <f t="shared" si="75"/>
        <v>51156</v>
      </c>
      <c r="CW24" s="118">
        <f t="shared" si="75"/>
        <v>1796705</v>
      </c>
      <c r="CX24" s="118">
        <f t="shared" si="75"/>
        <v>50396</v>
      </c>
      <c r="CY24" s="118">
        <f t="shared" si="75"/>
        <v>1601986</v>
      </c>
      <c r="CZ24" s="118">
        <f t="shared" si="75"/>
        <v>144323</v>
      </c>
      <c r="DA24" s="118">
        <f t="shared" si="75"/>
        <v>0</v>
      </c>
      <c r="DB24" s="118">
        <f t="shared" si="75"/>
        <v>1744139</v>
      </c>
      <c r="DC24" s="118">
        <f t="shared" si="75"/>
        <v>347633</v>
      </c>
      <c r="DD24" s="118">
        <f t="shared" si="75"/>
        <v>1246674</v>
      </c>
      <c r="DE24" s="118">
        <f t="shared" si="75"/>
        <v>130125</v>
      </c>
      <c r="DF24" s="118">
        <f t="shared" si="75"/>
        <v>19707</v>
      </c>
      <c r="DG24" s="119" t="s">
        <v>7</v>
      </c>
      <c r="DH24" s="118">
        <f t="shared" si="28"/>
        <v>33935</v>
      </c>
      <c r="DI24" s="118">
        <f t="shared" si="29"/>
        <v>704379</v>
      </c>
      <c r="DJ24" s="118">
        <f t="shared" si="30"/>
        <v>5890919</v>
      </c>
    </row>
    <row r="25" spans="1:114" s="120" customFormat="1" ht="12" customHeight="1">
      <c r="A25" s="129" t="s">
        <v>113</v>
      </c>
      <c r="B25" s="130" t="s">
        <v>114</v>
      </c>
      <c r="C25" s="129" t="s">
        <v>42</v>
      </c>
      <c r="D25" s="118">
        <f t="shared" si="0"/>
        <v>1076409</v>
      </c>
      <c r="E25" s="118">
        <f t="shared" si="1"/>
        <v>748440</v>
      </c>
      <c r="F25" s="118">
        <v>0</v>
      </c>
      <c r="G25" s="118">
        <v>0</v>
      </c>
      <c r="H25" s="118">
        <v>114400</v>
      </c>
      <c r="I25" s="118">
        <v>541347</v>
      </c>
      <c r="J25" s="118">
        <v>2145596</v>
      </c>
      <c r="K25" s="118">
        <v>92693</v>
      </c>
      <c r="L25" s="118">
        <v>327969</v>
      </c>
      <c r="M25" s="118">
        <f t="shared" si="2"/>
        <v>197698</v>
      </c>
      <c r="N25" s="118">
        <f t="shared" si="3"/>
        <v>123846</v>
      </c>
      <c r="O25" s="118">
        <v>0</v>
      </c>
      <c r="P25" s="118">
        <v>0</v>
      </c>
      <c r="Q25" s="118">
        <v>0</v>
      </c>
      <c r="R25" s="118">
        <v>74306</v>
      </c>
      <c r="S25" s="118">
        <v>673259</v>
      </c>
      <c r="T25" s="118">
        <v>49540</v>
      </c>
      <c r="U25" s="118">
        <v>73852</v>
      </c>
      <c r="V25" s="118">
        <f aca="true" t="shared" si="76" ref="V25:AD25">+SUM(D25,M25)</f>
        <v>1274107</v>
      </c>
      <c r="W25" s="118">
        <f t="shared" si="76"/>
        <v>872286</v>
      </c>
      <c r="X25" s="118">
        <f t="shared" si="76"/>
        <v>0</v>
      </c>
      <c r="Y25" s="118">
        <f t="shared" si="76"/>
        <v>0</v>
      </c>
      <c r="Z25" s="118">
        <f t="shared" si="76"/>
        <v>114400</v>
      </c>
      <c r="AA25" s="118">
        <f t="shared" si="76"/>
        <v>615653</v>
      </c>
      <c r="AB25" s="118">
        <f t="shared" si="76"/>
        <v>2818855</v>
      </c>
      <c r="AC25" s="118">
        <f t="shared" si="76"/>
        <v>142233</v>
      </c>
      <c r="AD25" s="118">
        <f t="shared" si="76"/>
        <v>401821</v>
      </c>
      <c r="AE25" s="118">
        <f t="shared" si="5"/>
        <v>217449</v>
      </c>
      <c r="AF25" s="118">
        <f t="shared" si="6"/>
        <v>131605</v>
      </c>
      <c r="AG25" s="118">
        <v>0</v>
      </c>
      <c r="AH25" s="118">
        <v>106986</v>
      </c>
      <c r="AI25" s="118">
        <v>0</v>
      </c>
      <c r="AJ25" s="118">
        <v>24619</v>
      </c>
      <c r="AK25" s="118">
        <v>85844</v>
      </c>
      <c r="AL25" s="119" t="s">
        <v>333</v>
      </c>
      <c r="AM25" s="118">
        <f t="shared" si="7"/>
        <v>2630151</v>
      </c>
      <c r="AN25" s="118">
        <f t="shared" si="8"/>
        <v>338477</v>
      </c>
      <c r="AO25" s="118">
        <v>151490</v>
      </c>
      <c r="AP25" s="118">
        <v>30698</v>
      </c>
      <c r="AQ25" s="118">
        <v>156289</v>
      </c>
      <c r="AR25" s="118">
        <v>0</v>
      </c>
      <c r="AS25" s="118">
        <f t="shared" si="9"/>
        <v>1088750</v>
      </c>
      <c r="AT25" s="118">
        <v>8578</v>
      </c>
      <c r="AU25" s="118">
        <v>1079009</v>
      </c>
      <c r="AV25" s="118">
        <v>1163</v>
      </c>
      <c r="AW25" s="118">
        <v>0</v>
      </c>
      <c r="AX25" s="118">
        <f t="shared" si="10"/>
        <v>1202924</v>
      </c>
      <c r="AY25" s="118">
        <v>172445</v>
      </c>
      <c r="AZ25" s="118">
        <v>551513</v>
      </c>
      <c r="BA25" s="118">
        <v>366198</v>
      </c>
      <c r="BB25" s="118">
        <v>112768</v>
      </c>
      <c r="BC25" s="119" t="s">
        <v>333</v>
      </c>
      <c r="BD25" s="118">
        <v>0</v>
      </c>
      <c r="BE25" s="118">
        <v>374405</v>
      </c>
      <c r="BF25" s="118">
        <f t="shared" si="11"/>
        <v>3222005</v>
      </c>
      <c r="BG25" s="118">
        <f t="shared" si="12"/>
        <v>0</v>
      </c>
      <c r="BH25" s="118">
        <f t="shared" si="13"/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19" t="s">
        <v>333</v>
      </c>
      <c r="BO25" s="118">
        <f t="shared" si="14"/>
        <v>830377</v>
      </c>
      <c r="BP25" s="118">
        <f t="shared" si="15"/>
        <v>158235</v>
      </c>
      <c r="BQ25" s="118">
        <v>70801</v>
      </c>
      <c r="BR25" s="118">
        <v>0</v>
      </c>
      <c r="BS25" s="118">
        <v>87434</v>
      </c>
      <c r="BT25" s="118">
        <v>0</v>
      </c>
      <c r="BU25" s="118">
        <f t="shared" si="16"/>
        <v>305723</v>
      </c>
      <c r="BV25" s="118">
        <v>0</v>
      </c>
      <c r="BW25" s="118">
        <v>305723</v>
      </c>
      <c r="BX25" s="118">
        <v>0</v>
      </c>
      <c r="BY25" s="118">
        <v>0</v>
      </c>
      <c r="BZ25" s="118">
        <f t="shared" si="17"/>
        <v>366419</v>
      </c>
      <c r="CA25" s="118">
        <v>4452</v>
      </c>
      <c r="CB25" s="118">
        <v>52918</v>
      </c>
      <c r="CC25" s="118">
        <v>57196</v>
      </c>
      <c r="CD25" s="118">
        <v>251853</v>
      </c>
      <c r="CE25" s="119" t="s">
        <v>333</v>
      </c>
      <c r="CF25" s="118">
        <v>0</v>
      </c>
      <c r="CG25" s="118">
        <v>40580</v>
      </c>
      <c r="CH25" s="118">
        <f t="shared" si="18"/>
        <v>870957</v>
      </c>
      <c r="CI25" s="118">
        <f aca="true" t="shared" si="77" ref="CI25:CO25">SUM(AE25,+BG25)</f>
        <v>217449</v>
      </c>
      <c r="CJ25" s="118">
        <f t="shared" si="77"/>
        <v>131605</v>
      </c>
      <c r="CK25" s="118">
        <f t="shared" si="77"/>
        <v>0</v>
      </c>
      <c r="CL25" s="118">
        <f t="shared" si="77"/>
        <v>106986</v>
      </c>
      <c r="CM25" s="118">
        <f t="shared" si="77"/>
        <v>0</v>
      </c>
      <c r="CN25" s="118">
        <f t="shared" si="77"/>
        <v>24619</v>
      </c>
      <c r="CO25" s="118">
        <f t="shared" si="77"/>
        <v>85844</v>
      </c>
      <c r="CP25" s="119" t="s">
        <v>7</v>
      </c>
      <c r="CQ25" s="118">
        <f aca="true" t="shared" si="78" ref="CQ25:DF25">SUM(AM25,+BO25)</f>
        <v>3460528</v>
      </c>
      <c r="CR25" s="118">
        <f t="shared" si="78"/>
        <v>496712</v>
      </c>
      <c r="CS25" s="118">
        <f t="shared" si="78"/>
        <v>222291</v>
      </c>
      <c r="CT25" s="118">
        <f t="shared" si="78"/>
        <v>30698</v>
      </c>
      <c r="CU25" s="118">
        <f t="shared" si="78"/>
        <v>243723</v>
      </c>
      <c r="CV25" s="118">
        <f t="shared" si="78"/>
        <v>0</v>
      </c>
      <c r="CW25" s="118">
        <f t="shared" si="78"/>
        <v>1394473</v>
      </c>
      <c r="CX25" s="118">
        <f t="shared" si="78"/>
        <v>8578</v>
      </c>
      <c r="CY25" s="118">
        <f t="shared" si="78"/>
        <v>1384732</v>
      </c>
      <c r="CZ25" s="118">
        <f t="shared" si="78"/>
        <v>1163</v>
      </c>
      <c r="DA25" s="118">
        <f t="shared" si="78"/>
        <v>0</v>
      </c>
      <c r="DB25" s="118">
        <f t="shared" si="78"/>
        <v>1569343</v>
      </c>
      <c r="DC25" s="118">
        <f t="shared" si="78"/>
        <v>176897</v>
      </c>
      <c r="DD25" s="118">
        <f t="shared" si="78"/>
        <v>604431</v>
      </c>
      <c r="DE25" s="118">
        <f t="shared" si="78"/>
        <v>423394</v>
      </c>
      <c r="DF25" s="118">
        <f t="shared" si="78"/>
        <v>364621</v>
      </c>
      <c r="DG25" s="119" t="s">
        <v>7</v>
      </c>
      <c r="DH25" s="118">
        <f t="shared" si="28"/>
        <v>0</v>
      </c>
      <c r="DI25" s="118">
        <f t="shared" si="29"/>
        <v>414985</v>
      </c>
      <c r="DJ25" s="118">
        <f t="shared" si="30"/>
        <v>4092962</v>
      </c>
    </row>
    <row r="26" spans="1:114" s="120" customFormat="1" ht="12" customHeight="1">
      <c r="A26" s="129" t="s">
        <v>115</v>
      </c>
      <c r="B26" s="130" t="s">
        <v>116</v>
      </c>
      <c r="C26" s="129" t="s">
        <v>42</v>
      </c>
      <c r="D26" s="118">
        <f t="shared" si="0"/>
        <v>3141070</v>
      </c>
      <c r="E26" s="118">
        <f t="shared" si="1"/>
        <v>3006030</v>
      </c>
      <c r="F26" s="118">
        <v>90665</v>
      </c>
      <c r="G26" s="118">
        <v>0</v>
      </c>
      <c r="H26" s="118">
        <v>149900</v>
      </c>
      <c r="I26" s="118">
        <v>2266621</v>
      </c>
      <c r="J26" s="118">
        <v>5388922</v>
      </c>
      <c r="K26" s="118">
        <v>498844</v>
      </c>
      <c r="L26" s="118">
        <v>135040</v>
      </c>
      <c r="M26" s="118">
        <f t="shared" si="2"/>
        <v>1469602</v>
      </c>
      <c r="N26" s="118">
        <f t="shared" si="3"/>
        <v>1170820</v>
      </c>
      <c r="O26" s="118">
        <v>1918</v>
      </c>
      <c r="P26" s="118">
        <v>133</v>
      </c>
      <c r="Q26" s="118">
        <v>226700</v>
      </c>
      <c r="R26" s="118">
        <v>616187</v>
      </c>
      <c r="S26" s="118">
        <v>2961217</v>
      </c>
      <c r="T26" s="118">
        <v>325882</v>
      </c>
      <c r="U26" s="118">
        <v>298782</v>
      </c>
      <c r="V26" s="118">
        <f aca="true" t="shared" si="79" ref="V26:AD26">+SUM(D26,M26)</f>
        <v>4610672</v>
      </c>
      <c r="W26" s="118">
        <f t="shared" si="79"/>
        <v>4176850</v>
      </c>
      <c r="X26" s="118">
        <f t="shared" si="79"/>
        <v>92583</v>
      </c>
      <c r="Y26" s="118">
        <f t="shared" si="79"/>
        <v>133</v>
      </c>
      <c r="Z26" s="118">
        <f t="shared" si="79"/>
        <v>376600</v>
      </c>
      <c r="AA26" s="118">
        <f t="shared" si="79"/>
        <v>2882808</v>
      </c>
      <c r="AB26" s="118">
        <f t="shared" si="79"/>
        <v>8350139</v>
      </c>
      <c r="AC26" s="118">
        <f t="shared" si="79"/>
        <v>824726</v>
      </c>
      <c r="AD26" s="118">
        <f t="shared" si="79"/>
        <v>433822</v>
      </c>
      <c r="AE26" s="118">
        <f t="shared" si="5"/>
        <v>682765</v>
      </c>
      <c r="AF26" s="118">
        <f t="shared" si="6"/>
        <v>682765</v>
      </c>
      <c r="AG26" s="118">
        <v>0</v>
      </c>
      <c r="AH26" s="118">
        <v>498242</v>
      </c>
      <c r="AI26" s="118">
        <v>183452</v>
      </c>
      <c r="AJ26" s="118">
        <v>1071</v>
      </c>
      <c r="AK26" s="118">
        <v>0</v>
      </c>
      <c r="AL26" s="119" t="s">
        <v>333</v>
      </c>
      <c r="AM26" s="118">
        <f t="shared" si="7"/>
        <v>7386105</v>
      </c>
      <c r="AN26" s="118">
        <f t="shared" si="8"/>
        <v>1266518</v>
      </c>
      <c r="AO26" s="118">
        <v>756818</v>
      </c>
      <c r="AP26" s="118">
        <v>0</v>
      </c>
      <c r="AQ26" s="118">
        <v>483332</v>
      </c>
      <c r="AR26" s="118">
        <v>26368</v>
      </c>
      <c r="AS26" s="118">
        <f t="shared" si="9"/>
        <v>3162583</v>
      </c>
      <c r="AT26" s="118">
        <v>0</v>
      </c>
      <c r="AU26" s="118">
        <v>3082922</v>
      </c>
      <c r="AV26" s="118">
        <v>79661</v>
      </c>
      <c r="AW26" s="118">
        <v>0</v>
      </c>
      <c r="AX26" s="118">
        <f t="shared" si="10"/>
        <v>2932668</v>
      </c>
      <c r="AY26" s="118">
        <v>288715</v>
      </c>
      <c r="AZ26" s="118">
        <v>2252944</v>
      </c>
      <c r="BA26" s="118">
        <v>331707</v>
      </c>
      <c r="BB26" s="118">
        <v>59302</v>
      </c>
      <c r="BC26" s="119" t="s">
        <v>333</v>
      </c>
      <c r="BD26" s="118">
        <v>24336</v>
      </c>
      <c r="BE26" s="118">
        <v>461122</v>
      </c>
      <c r="BF26" s="118">
        <f t="shared" si="11"/>
        <v>8529992</v>
      </c>
      <c r="BG26" s="118">
        <f t="shared" si="12"/>
        <v>655172</v>
      </c>
      <c r="BH26" s="118">
        <f t="shared" si="13"/>
        <v>655172</v>
      </c>
      <c r="BI26" s="118">
        <v>0</v>
      </c>
      <c r="BJ26" s="118">
        <v>358236</v>
      </c>
      <c r="BK26" s="118">
        <v>0</v>
      </c>
      <c r="BL26" s="118">
        <v>296936</v>
      </c>
      <c r="BM26" s="118">
        <v>0</v>
      </c>
      <c r="BN26" s="119" t="s">
        <v>333</v>
      </c>
      <c r="BO26" s="118">
        <f t="shared" si="14"/>
        <v>3700827</v>
      </c>
      <c r="BP26" s="118">
        <f t="shared" si="15"/>
        <v>827968</v>
      </c>
      <c r="BQ26" s="118">
        <v>633730</v>
      </c>
      <c r="BR26" s="118">
        <v>32746</v>
      </c>
      <c r="BS26" s="118">
        <v>161492</v>
      </c>
      <c r="BT26" s="118">
        <v>0</v>
      </c>
      <c r="BU26" s="118">
        <f t="shared" si="16"/>
        <v>2136895</v>
      </c>
      <c r="BV26" s="118">
        <v>11908</v>
      </c>
      <c r="BW26" s="118">
        <v>2119326</v>
      </c>
      <c r="BX26" s="118">
        <v>5661</v>
      </c>
      <c r="BY26" s="118">
        <v>5965</v>
      </c>
      <c r="BZ26" s="118">
        <f t="shared" si="17"/>
        <v>729423</v>
      </c>
      <c r="CA26" s="118">
        <v>161540</v>
      </c>
      <c r="CB26" s="118">
        <v>452455</v>
      </c>
      <c r="CC26" s="118">
        <v>35524</v>
      </c>
      <c r="CD26" s="118">
        <v>79904</v>
      </c>
      <c r="CE26" s="119" t="s">
        <v>333</v>
      </c>
      <c r="CF26" s="118">
        <v>576</v>
      </c>
      <c r="CG26" s="118">
        <v>74820</v>
      </c>
      <c r="CH26" s="118">
        <f t="shared" si="18"/>
        <v>4430819</v>
      </c>
      <c r="CI26" s="118">
        <f aca="true" t="shared" si="80" ref="CI26:CO26">SUM(AE26,+BG26)</f>
        <v>1337937</v>
      </c>
      <c r="CJ26" s="118">
        <f t="shared" si="80"/>
        <v>1337937</v>
      </c>
      <c r="CK26" s="118">
        <f t="shared" si="80"/>
        <v>0</v>
      </c>
      <c r="CL26" s="118">
        <f t="shared" si="80"/>
        <v>856478</v>
      </c>
      <c r="CM26" s="118">
        <f t="shared" si="80"/>
        <v>183452</v>
      </c>
      <c r="CN26" s="118">
        <f t="shared" si="80"/>
        <v>298007</v>
      </c>
      <c r="CO26" s="118">
        <f t="shared" si="80"/>
        <v>0</v>
      </c>
      <c r="CP26" s="119" t="s">
        <v>7</v>
      </c>
      <c r="CQ26" s="118">
        <f aca="true" t="shared" si="81" ref="CQ26:DF26">SUM(AM26,+BO26)</f>
        <v>11086932</v>
      </c>
      <c r="CR26" s="118">
        <f t="shared" si="81"/>
        <v>2094486</v>
      </c>
      <c r="CS26" s="118">
        <f t="shared" si="81"/>
        <v>1390548</v>
      </c>
      <c r="CT26" s="118">
        <f t="shared" si="81"/>
        <v>32746</v>
      </c>
      <c r="CU26" s="118">
        <f t="shared" si="81"/>
        <v>644824</v>
      </c>
      <c r="CV26" s="118">
        <f t="shared" si="81"/>
        <v>26368</v>
      </c>
      <c r="CW26" s="118">
        <f t="shared" si="81"/>
        <v>5299478</v>
      </c>
      <c r="CX26" s="118">
        <f t="shared" si="81"/>
        <v>11908</v>
      </c>
      <c r="CY26" s="118">
        <f t="shared" si="81"/>
        <v>5202248</v>
      </c>
      <c r="CZ26" s="118">
        <f t="shared" si="81"/>
        <v>85322</v>
      </c>
      <c r="DA26" s="118">
        <f t="shared" si="81"/>
        <v>5965</v>
      </c>
      <c r="DB26" s="118">
        <f t="shared" si="81"/>
        <v>3662091</v>
      </c>
      <c r="DC26" s="118">
        <f t="shared" si="81"/>
        <v>450255</v>
      </c>
      <c r="DD26" s="118">
        <f t="shared" si="81"/>
        <v>2705399</v>
      </c>
      <c r="DE26" s="118">
        <f t="shared" si="81"/>
        <v>367231</v>
      </c>
      <c r="DF26" s="118">
        <f t="shared" si="81"/>
        <v>139206</v>
      </c>
      <c r="DG26" s="119" t="s">
        <v>7</v>
      </c>
      <c r="DH26" s="118">
        <f t="shared" si="28"/>
        <v>24912</v>
      </c>
      <c r="DI26" s="118">
        <f t="shared" si="29"/>
        <v>535942</v>
      </c>
      <c r="DJ26" s="118">
        <f t="shared" si="30"/>
        <v>12960811</v>
      </c>
    </row>
    <row r="27" spans="1:114" s="120" customFormat="1" ht="12" customHeight="1">
      <c r="A27" s="129" t="s">
        <v>117</v>
      </c>
      <c r="B27" s="130" t="s">
        <v>118</v>
      </c>
      <c r="C27" s="129" t="s">
        <v>42</v>
      </c>
      <c r="D27" s="118">
        <f t="shared" si="0"/>
        <v>1488438</v>
      </c>
      <c r="E27" s="118">
        <f t="shared" si="1"/>
        <v>1221527</v>
      </c>
      <c r="F27" s="118">
        <v>15977</v>
      </c>
      <c r="G27" s="118">
        <v>0</v>
      </c>
      <c r="H27" s="118">
        <v>0</v>
      </c>
      <c r="I27" s="118">
        <v>710769</v>
      </c>
      <c r="J27" s="118">
        <v>4905989</v>
      </c>
      <c r="K27" s="118">
        <v>494781</v>
      </c>
      <c r="L27" s="118">
        <v>266911</v>
      </c>
      <c r="M27" s="118">
        <f t="shared" si="2"/>
        <v>239012</v>
      </c>
      <c r="N27" s="118">
        <f t="shared" si="3"/>
        <v>64159</v>
      </c>
      <c r="O27" s="118">
        <v>0</v>
      </c>
      <c r="P27" s="118">
        <v>0</v>
      </c>
      <c r="Q27" s="118">
        <v>0</v>
      </c>
      <c r="R27" s="118">
        <v>64038</v>
      </c>
      <c r="S27" s="118">
        <v>1482909</v>
      </c>
      <c r="T27" s="118">
        <v>121</v>
      </c>
      <c r="U27" s="118">
        <v>174853</v>
      </c>
      <c r="V27" s="118">
        <f>+SUM(D27,M27)</f>
        <v>1727450</v>
      </c>
      <c r="W27" s="118">
        <f>+SUM(E27,N27)</f>
        <v>1285686</v>
      </c>
      <c r="X27" s="118">
        <f>+SUM(F27,O27)</f>
        <v>15977</v>
      </c>
      <c r="Y27" s="118">
        <f aca="true" t="shared" si="82" ref="Y27:AD27">+SUM(G27,P27)</f>
        <v>0</v>
      </c>
      <c r="Z27" s="118">
        <f t="shared" si="82"/>
        <v>0</v>
      </c>
      <c r="AA27" s="118">
        <f t="shared" si="82"/>
        <v>774807</v>
      </c>
      <c r="AB27" s="118">
        <f t="shared" si="82"/>
        <v>6388898</v>
      </c>
      <c r="AC27" s="118">
        <f t="shared" si="82"/>
        <v>494902</v>
      </c>
      <c r="AD27" s="118">
        <f t="shared" si="82"/>
        <v>441764</v>
      </c>
      <c r="AE27" s="118">
        <f t="shared" si="5"/>
        <v>614362</v>
      </c>
      <c r="AF27" s="118">
        <f t="shared" si="6"/>
        <v>562947</v>
      </c>
      <c r="AG27" s="118">
        <v>0</v>
      </c>
      <c r="AH27" s="118">
        <v>562947</v>
      </c>
      <c r="AI27" s="118">
        <v>0</v>
      </c>
      <c r="AJ27" s="118">
        <v>0</v>
      </c>
      <c r="AK27" s="118">
        <v>51415</v>
      </c>
      <c r="AL27" s="119" t="s">
        <v>333</v>
      </c>
      <c r="AM27" s="118">
        <f t="shared" si="7"/>
        <v>5273355</v>
      </c>
      <c r="AN27" s="118">
        <f t="shared" si="8"/>
        <v>726076</v>
      </c>
      <c r="AO27" s="118">
        <v>560968</v>
      </c>
      <c r="AP27" s="118">
        <v>0</v>
      </c>
      <c r="AQ27" s="118">
        <v>165108</v>
      </c>
      <c r="AR27" s="118">
        <v>0</v>
      </c>
      <c r="AS27" s="118">
        <f t="shared" si="9"/>
        <v>1969317</v>
      </c>
      <c r="AT27" s="118">
        <v>0</v>
      </c>
      <c r="AU27" s="118">
        <v>1944737</v>
      </c>
      <c r="AV27" s="118">
        <v>24580</v>
      </c>
      <c r="AW27" s="118">
        <v>2454</v>
      </c>
      <c r="AX27" s="118">
        <f t="shared" si="10"/>
        <v>2575508</v>
      </c>
      <c r="AY27" s="118">
        <v>16621</v>
      </c>
      <c r="AZ27" s="118">
        <v>2250457</v>
      </c>
      <c r="BA27" s="118">
        <v>252033</v>
      </c>
      <c r="BB27" s="118">
        <v>56397</v>
      </c>
      <c r="BC27" s="119" t="s">
        <v>333</v>
      </c>
      <c r="BD27" s="118">
        <v>0</v>
      </c>
      <c r="BE27" s="118">
        <v>506710</v>
      </c>
      <c r="BF27" s="118">
        <f t="shared" si="11"/>
        <v>6394427</v>
      </c>
      <c r="BG27" s="118">
        <f t="shared" si="12"/>
        <v>139035</v>
      </c>
      <c r="BH27" s="118">
        <f t="shared" si="13"/>
        <v>139035</v>
      </c>
      <c r="BI27" s="118">
        <v>0</v>
      </c>
      <c r="BJ27" s="118">
        <v>139035</v>
      </c>
      <c r="BK27" s="118">
        <v>0</v>
      </c>
      <c r="BL27" s="118">
        <v>0</v>
      </c>
      <c r="BM27" s="118">
        <v>0</v>
      </c>
      <c r="BN27" s="119" t="s">
        <v>333</v>
      </c>
      <c r="BO27" s="118">
        <f t="shared" si="14"/>
        <v>1314494</v>
      </c>
      <c r="BP27" s="118">
        <f t="shared" si="15"/>
        <v>311029</v>
      </c>
      <c r="BQ27" s="118">
        <v>175361</v>
      </c>
      <c r="BR27" s="118">
        <v>0</v>
      </c>
      <c r="BS27" s="118">
        <v>135668</v>
      </c>
      <c r="BT27" s="118">
        <v>0</v>
      </c>
      <c r="BU27" s="118">
        <f t="shared" si="16"/>
        <v>676729</v>
      </c>
      <c r="BV27" s="118">
        <v>0</v>
      </c>
      <c r="BW27" s="118">
        <v>651518</v>
      </c>
      <c r="BX27" s="118">
        <v>25211</v>
      </c>
      <c r="BY27" s="118">
        <v>0</v>
      </c>
      <c r="BZ27" s="118">
        <f t="shared" si="17"/>
        <v>324365</v>
      </c>
      <c r="CA27" s="118">
        <v>1421</v>
      </c>
      <c r="CB27" s="118">
        <v>304640</v>
      </c>
      <c r="CC27" s="118">
        <v>8836</v>
      </c>
      <c r="CD27" s="118">
        <v>9468</v>
      </c>
      <c r="CE27" s="119" t="s">
        <v>333</v>
      </c>
      <c r="CF27" s="118">
        <v>2371</v>
      </c>
      <c r="CG27" s="118">
        <v>268392</v>
      </c>
      <c r="CH27" s="118">
        <f t="shared" si="18"/>
        <v>1721921</v>
      </c>
      <c r="CI27" s="118">
        <f aca="true" t="shared" si="83" ref="CI27:CO27">SUM(AE27,+BG27)</f>
        <v>753397</v>
      </c>
      <c r="CJ27" s="118">
        <f t="shared" si="83"/>
        <v>701982</v>
      </c>
      <c r="CK27" s="118">
        <f t="shared" si="83"/>
        <v>0</v>
      </c>
      <c r="CL27" s="118">
        <f t="shared" si="83"/>
        <v>701982</v>
      </c>
      <c r="CM27" s="118">
        <f t="shared" si="83"/>
        <v>0</v>
      </c>
      <c r="CN27" s="118">
        <f t="shared" si="83"/>
        <v>0</v>
      </c>
      <c r="CO27" s="118">
        <f t="shared" si="83"/>
        <v>51415</v>
      </c>
      <c r="CP27" s="119" t="s">
        <v>7</v>
      </c>
      <c r="CQ27" s="118">
        <f aca="true" t="shared" si="84" ref="CQ27:DE27">SUM(AM27,+BO27)</f>
        <v>6587849</v>
      </c>
      <c r="CR27" s="118">
        <f t="shared" si="84"/>
        <v>1037105</v>
      </c>
      <c r="CS27" s="118">
        <f t="shared" si="84"/>
        <v>736329</v>
      </c>
      <c r="CT27" s="118">
        <f t="shared" si="84"/>
        <v>0</v>
      </c>
      <c r="CU27" s="118">
        <f t="shared" si="84"/>
        <v>300776</v>
      </c>
      <c r="CV27" s="118">
        <f t="shared" si="84"/>
        <v>0</v>
      </c>
      <c r="CW27" s="118">
        <f t="shared" si="84"/>
        <v>2646046</v>
      </c>
      <c r="CX27" s="118">
        <f t="shared" si="84"/>
        <v>0</v>
      </c>
      <c r="CY27" s="118">
        <f t="shared" si="84"/>
        <v>2596255</v>
      </c>
      <c r="CZ27" s="118">
        <f t="shared" si="84"/>
        <v>49791</v>
      </c>
      <c r="DA27" s="118">
        <f t="shared" si="84"/>
        <v>2454</v>
      </c>
      <c r="DB27" s="118">
        <f t="shared" si="84"/>
        <v>2899873</v>
      </c>
      <c r="DC27" s="118">
        <f t="shared" si="84"/>
        <v>18042</v>
      </c>
      <c r="DD27" s="118">
        <f t="shared" si="84"/>
        <v>2555097</v>
      </c>
      <c r="DE27" s="118">
        <f t="shared" si="84"/>
        <v>260869</v>
      </c>
      <c r="DF27" s="118">
        <f>SUM(BB27,+CD27)</f>
        <v>65865</v>
      </c>
      <c r="DG27" s="119" t="s">
        <v>7</v>
      </c>
      <c r="DH27" s="118">
        <f t="shared" si="28"/>
        <v>2371</v>
      </c>
      <c r="DI27" s="118">
        <f t="shared" si="29"/>
        <v>775102</v>
      </c>
      <c r="DJ27" s="118">
        <f t="shared" si="30"/>
        <v>8116348</v>
      </c>
    </row>
    <row r="28" spans="1:114" s="120" customFormat="1" ht="12" customHeight="1">
      <c r="A28" s="129" t="s">
        <v>119</v>
      </c>
      <c r="B28" s="130" t="s">
        <v>120</v>
      </c>
      <c r="C28" s="129" t="s">
        <v>42</v>
      </c>
      <c r="D28" s="118">
        <f t="shared" si="0"/>
        <v>1291888</v>
      </c>
      <c r="E28" s="118">
        <f t="shared" si="1"/>
        <v>1234557</v>
      </c>
      <c r="F28" s="118">
        <v>0</v>
      </c>
      <c r="G28" s="118">
        <v>0</v>
      </c>
      <c r="H28" s="118">
        <v>0</v>
      </c>
      <c r="I28" s="118">
        <v>746718</v>
      </c>
      <c r="J28" s="118">
        <v>5850678</v>
      </c>
      <c r="K28" s="118">
        <v>487839</v>
      </c>
      <c r="L28" s="118">
        <v>57331</v>
      </c>
      <c r="M28" s="118">
        <f t="shared" si="2"/>
        <v>360431</v>
      </c>
      <c r="N28" s="118">
        <f t="shared" si="3"/>
        <v>1976</v>
      </c>
      <c r="O28" s="118">
        <v>0</v>
      </c>
      <c r="P28" s="118">
        <v>30</v>
      </c>
      <c r="Q28" s="118">
        <v>0</v>
      </c>
      <c r="R28" s="118">
        <v>407</v>
      </c>
      <c r="S28" s="118">
        <v>2218128</v>
      </c>
      <c r="T28" s="118">
        <v>1539</v>
      </c>
      <c r="U28" s="118">
        <v>358455</v>
      </c>
      <c r="V28" s="118">
        <f aca="true" t="shared" si="85" ref="V28:AD28">+SUM(D28,M28)</f>
        <v>1652319</v>
      </c>
      <c r="W28" s="118">
        <f t="shared" si="85"/>
        <v>1236533</v>
      </c>
      <c r="X28" s="118">
        <f t="shared" si="85"/>
        <v>0</v>
      </c>
      <c r="Y28" s="118">
        <f t="shared" si="85"/>
        <v>30</v>
      </c>
      <c r="Z28" s="118">
        <f t="shared" si="85"/>
        <v>0</v>
      </c>
      <c r="AA28" s="118">
        <f t="shared" si="85"/>
        <v>747125</v>
      </c>
      <c r="AB28" s="118">
        <f t="shared" si="85"/>
        <v>8068806</v>
      </c>
      <c r="AC28" s="118">
        <f t="shared" si="85"/>
        <v>489378</v>
      </c>
      <c r="AD28" s="118">
        <f t="shared" si="85"/>
        <v>415786</v>
      </c>
      <c r="AE28" s="118">
        <f t="shared" si="5"/>
        <v>203412</v>
      </c>
      <c r="AF28" s="118">
        <f t="shared" si="6"/>
        <v>157964</v>
      </c>
      <c r="AG28" s="118">
        <v>0</v>
      </c>
      <c r="AH28" s="118">
        <v>152063</v>
      </c>
      <c r="AI28" s="118">
        <v>5901</v>
      </c>
      <c r="AJ28" s="118">
        <v>0</v>
      </c>
      <c r="AK28" s="118">
        <v>45448</v>
      </c>
      <c r="AL28" s="119" t="s">
        <v>333</v>
      </c>
      <c r="AM28" s="118">
        <f t="shared" si="7"/>
        <v>6226769</v>
      </c>
      <c r="AN28" s="118">
        <f t="shared" si="8"/>
        <v>914533</v>
      </c>
      <c r="AO28" s="118">
        <v>495991</v>
      </c>
      <c r="AP28" s="118">
        <v>0</v>
      </c>
      <c r="AQ28" s="118">
        <v>418542</v>
      </c>
      <c r="AR28" s="118">
        <v>0</v>
      </c>
      <c r="AS28" s="118">
        <f t="shared" si="9"/>
        <v>2518322</v>
      </c>
      <c r="AT28" s="118">
        <v>16314</v>
      </c>
      <c r="AU28" s="118">
        <v>2341489</v>
      </c>
      <c r="AV28" s="118">
        <v>160519</v>
      </c>
      <c r="AW28" s="118">
        <v>0</v>
      </c>
      <c r="AX28" s="118">
        <f t="shared" si="10"/>
        <v>2793340</v>
      </c>
      <c r="AY28" s="118">
        <v>127880</v>
      </c>
      <c r="AZ28" s="118">
        <v>2327974</v>
      </c>
      <c r="BA28" s="118">
        <v>78263</v>
      </c>
      <c r="BB28" s="118">
        <v>259223</v>
      </c>
      <c r="BC28" s="119" t="s">
        <v>333</v>
      </c>
      <c r="BD28" s="118">
        <v>574</v>
      </c>
      <c r="BE28" s="118">
        <v>712385</v>
      </c>
      <c r="BF28" s="118">
        <f t="shared" si="11"/>
        <v>7142566</v>
      </c>
      <c r="BG28" s="118">
        <f t="shared" si="12"/>
        <v>435470</v>
      </c>
      <c r="BH28" s="118">
        <f t="shared" si="13"/>
        <v>435470</v>
      </c>
      <c r="BI28" s="118">
        <v>0</v>
      </c>
      <c r="BJ28" s="118">
        <v>435470</v>
      </c>
      <c r="BK28" s="118">
        <v>0</v>
      </c>
      <c r="BL28" s="118">
        <v>0</v>
      </c>
      <c r="BM28" s="118">
        <v>0</v>
      </c>
      <c r="BN28" s="119" t="s">
        <v>333</v>
      </c>
      <c r="BO28" s="118">
        <f t="shared" si="14"/>
        <v>1898096</v>
      </c>
      <c r="BP28" s="118">
        <f t="shared" si="15"/>
        <v>255383</v>
      </c>
      <c r="BQ28" s="118">
        <v>153647</v>
      </c>
      <c r="BR28" s="118">
        <v>0</v>
      </c>
      <c r="BS28" s="118">
        <v>101736</v>
      </c>
      <c r="BT28" s="118">
        <v>0</v>
      </c>
      <c r="BU28" s="118">
        <f t="shared" si="16"/>
        <v>1026266</v>
      </c>
      <c r="BV28" s="118">
        <v>0</v>
      </c>
      <c r="BW28" s="118">
        <v>1026266</v>
      </c>
      <c r="BX28" s="118">
        <v>0</v>
      </c>
      <c r="BY28" s="118">
        <v>0</v>
      </c>
      <c r="BZ28" s="118">
        <f t="shared" si="17"/>
        <v>616447</v>
      </c>
      <c r="CA28" s="118">
        <v>2943</v>
      </c>
      <c r="CB28" s="118">
        <v>609956</v>
      </c>
      <c r="CC28" s="118">
        <v>60</v>
      </c>
      <c r="CD28" s="118">
        <v>3488</v>
      </c>
      <c r="CE28" s="119" t="s">
        <v>333</v>
      </c>
      <c r="CF28" s="118">
        <v>0</v>
      </c>
      <c r="CG28" s="118">
        <v>244993</v>
      </c>
      <c r="CH28" s="118">
        <f t="shared" si="18"/>
        <v>2578559</v>
      </c>
      <c r="CI28" s="118">
        <f aca="true" t="shared" si="86" ref="CI28:CO28">SUM(AE28,+BG28)</f>
        <v>638882</v>
      </c>
      <c r="CJ28" s="118">
        <f t="shared" si="86"/>
        <v>593434</v>
      </c>
      <c r="CK28" s="118">
        <f t="shared" si="86"/>
        <v>0</v>
      </c>
      <c r="CL28" s="118">
        <f t="shared" si="86"/>
        <v>587533</v>
      </c>
      <c r="CM28" s="118">
        <f t="shared" si="86"/>
        <v>5901</v>
      </c>
      <c r="CN28" s="118">
        <f t="shared" si="86"/>
        <v>0</v>
      </c>
      <c r="CO28" s="118">
        <f t="shared" si="86"/>
        <v>45448</v>
      </c>
      <c r="CP28" s="119" t="s">
        <v>7</v>
      </c>
      <c r="CQ28" s="118">
        <f aca="true" t="shared" si="87" ref="CQ28:DF28">SUM(AM28,+BO28)</f>
        <v>8124865</v>
      </c>
      <c r="CR28" s="118">
        <f t="shared" si="87"/>
        <v>1169916</v>
      </c>
      <c r="CS28" s="118">
        <f t="shared" si="87"/>
        <v>649638</v>
      </c>
      <c r="CT28" s="118">
        <f t="shared" si="87"/>
        <v>0</v>
      </c>
      <c r="CU28" s="118">
        <f t="shared" si="87"/>
        <v>520278</v>
      </c>
      <c r="CV28" s="118">
        <f t="shared" si="87"/>
        <v>0</v>
      </c>
      <c r="CW28" s="118">
        <f t="shared" si="87"/>
        <v>3544588</v>
      </c>
      <c r="CX28" s="118">
        <f t="shared" si="87"/>
        <v>16314</v>
      </c>
      <c r="CY28" s="118">
        <f t="shared" si="87"/>
        <v>3367755</v>
      </c>
      <c r="CZ28" s="118">
        <f t="shared" si="87"/>
        <v>160519</v>
      </c>
      <c r="DA28" s="118">
        <f t="shared" si="87"/>
        <v>0</v>
      </c>
      <c r="DB28" s="118">
        <f t="shared" si="87"/>
        <v>3409787</v>
      </c>
      <c r="DC28" s="118">
        <f t="shared" si="87"/>
        <v>130823</v>
      </c>
      <c r="DD28" s="118">
        <f t="shared" si="87"/>
        <v>2937930</v>
      </c>
      <c r="DE28" s="118">
        <f t="shared" si="87"/>
        <v>78323</v>
      </c>
      <c r="DF28" s="118">
        <f t="shared" si="87"/>
        <v>262711</v>
      </c>
      <c r="DG28" s="119" t="s">
        <v>7</v>
      </c>
      <c r="DH28" s="118">
        <f t="shared" si="28"/>
        <v>574</v>
      </c>
      <c r="DI28" s="118">
        <f t="shared" si="29"/>
        <v>957378</v>
      </c>
      <c r="DJ28" s="118">
        <f t="shared" si="30"/>
        <v>9721125</v>
      </c>
    </row>
    <row r="29" spans="1:114" s="120" customFormat="1" ht="12" customHeight="1">
      <c r="A29" s="129" t="s">
        <v>121</v>
      </c>
      <c r="B29" s="130" t="s">
        <v>122</v>
      </c>
      <c r="C29" s="129" t="s">
        <v>42</v>
      </c>
      <c r="D29" s="118">
        <f t="shared" si="0"/>
        <v>7039379</v>
      </c>
      <c r="E29" s="118">
        <f t="shared" si="1"/>
        <v>4685249</v>
      </c>
      <c r="F29" s="118">
        <v>242094</v>
      </c>
      <c r="G29" s="118">
        <v>13690</v>
      </c>
      <c r="H29" s="118">
        <v>1854600</v>
      </c>
      <c r="I29" s="118">
        <v>2008258</v>
      </c>
      <c r="J29" s="118">
        <v>10817440</v>
      </c>
      <c r="K29" s="118">
        <v>566607</v>
      </c>
      <c r="L29" s="118">
        <v>2354130</v>
      </c>
      <c r="M29" s="118">
        <f t="shared" si="2"/>
        <v>388929</v>
      </c>
      <c r="N29" s="118">
        <f t="shared" si="3"/>
        <v>235873</v>
      </c>
      <c r="O29" s="118">
        <v>0</v>
      </c>
      <c r="P29" s="118">
        <v>0</v>
      </c>
      <c r="Q29" s="118">
        <v>0</v>
      </c>
      <c r="R29" s="118">
        <v>143515</v>
      </c>
      <c r="S29" s="118">
        <v>3797269</v>
      </c>
      <c r="T29" s="118">
        <v>92358</v>
      </c>
      <c r="U29" s="118">
        <v>153056</v>
      </c>
      <c r="V29" s="118">
        <f aca="true" t="shared" si="88" ref="V29:AD29">+SUM(D29,M29)</f>
        <v>7428308</v>
      </c>
      <c r="W29" s="118">
        <f t="shared" si="88"/>
        <v>4921122</v>
      </c>
      <c r="X29" s="118">
        <f t="shared" si="88"/>
        <v>242094</v>
      </c>
      <c r="Y29" s="118">
        <f t="shared" si="88"/>
        <v>13690</v>
      </c>
      <c r="Z29" s="118">
        <f t="shared" si="88"/>
        <v>1854600</v>
      </c>
      <c r="AA29" s="118">
        <f t="shared" si="88"/>
        <v>2151773</v>
      </c>
      <c r="AB29" s="118">
        <f t="shared" si="88"/>
        <v>14614709</v>
      </c>
      <c r="AC29" s="118">
        <f t="shared" si="88"/>
        <v>658965</v>
      </c>
      <c r="AD29" s="118">
        <f t="shared" si="88"/>
        <v>2507186</v>
      </c>
      <c r="AE29" s="118">
        <f t="shared" si="5"/>
        <v>2814594</v>
      </c>
      <c r="AF29" s="118">
        <f t="shared" si="6"/>
        <v>2749692</v>
      </c>
      <c r="AG29" s="118">
        <v>11611</v>
      </c>
      <c r="AH29" s="118">
        <v>1656923</v>
      </c>
      <c r="AI29" s="118">
        <v>918093</v>
      </c>
      <c r="AJ29" s="118">
        <v>163065</v>
      </c>
      <c r="AK29" s="118">
        <v>64902</v>
      </c>
      <c r="AL29" s="119" t="s">
        <v>333</v>
      </c>
      <c r="AM29" s="118">
        <f t="shared" si="7"/>
        <v>11555404</v>
      </c>
      <c r="AN29" s="118">
        <f t="shared" si="8"/>
        <v>2203256</v>
      </c>
      <c r="AO29" s="118">
        <v>1717434</v>
      </c>
      <c r="AP29" s="118">
        <v>0</v>
      </c>
      <c r="AQ29" s="118">
        <v>460915</v>
      </c>
      <c r="AR29" s="118">
        <v>24907</v>
      </c>
      <c r="AS29" s="118">
        <f t="shared" si="9"/>
        <v>4137070</v>
      </c>
      <c r="AT29" s="118">
        <v>0</v>
      </c>
      <c r="AU29" s="118">
        <v>4018843</v>
      </c>
      <c r="AV29" s="118">
        <v>118227</v>
      </c>
      <c r="AW29" s="118">
        <v>0</v>
      </c>
      <c r="AX29" s="118">
        <f t="shared" si="10"/>
        <v>5188353</v>
      </c>
      <c r="AY29" s="118">
        <v>286106</v>
      </c>
      <c r="AZ29" s="118">
        <v>3203254</v>
      </c>
      <c r="BA29" s="118">
        <v>1151150</v>
      </c>
      <c r="BB29" s="118">
        <v>547843</v>
      </c>
      <c r="BC29" s="119" t="s">
        <v>333</v>
      </c>
      <c r="BD29" s="118">
        <v>26725</v>
      </c>
      <c r="BE29" s="118">
        <v>3486821</v>
      </c>
      <c r="BF29" s="118">
        <f t="shared" si="11"/>
        <v>17856819</v>
      </c>
      <c r="BG29" s="118">
        <f t="shared" si="12"/>
        <v>67299</v>
      </c>
      <c r="BH29" s="118">
        <f t="shared" si="13"/>
        <v>67299</v>
      </c>
      <c r="BI29" s="118">
        <v>0</v>
      </c>
      <c r="BJ29" s="118">
        <v>67299</v>
      </c>
      <c r="BK29" s="118">
        <v>0</v>
      </c>
      <c r="BL29" s="118">
        <v>0</v>
      </c>
      <c r="BM29" s="118">
        <v>0</v>
      </c>
      <c r="BN29" s="119" t="s">
        <v>333</v>
      </c>
      <c r="BO29" s="118">
        <f t="shared" si="14"/>
        <v>3512498</v>
      </c>
      <c r="BP29" s="118">
        <f t="shared" si="15"/>
        <v>732857</v>
      </c>
      <c r="BQ29" s="118">
        <v>574466</v>
      </c>
      <c r="BR29" s="118">
        <v>0</v>
      </c>
      <c r="BS29" s="118">
        <v>151392</v>
      </c>
      <c r="BT29" s="118">
        <v>6999</v>
      </c>
      <c r="BU29" s="118">
        <f t="shared" si="16"/>
        <v>1990305</v>
      </c>
      <c r="BV29" s="118">
        <v>0</v>
      </c>
      <c r="BW29" s="118">
        <v>1988792</v>
      </c>
      <c r="BX29" s="118">
        <v>1513</v>
      </c>
      <c r="BY29" s="118">
        <v>5735</v>
      </c>
      <c r="BZ29" s="118">
        <f t="shared" si="17"/>
        <v>783601</v>
      </c>
      <c r="CA29" s="118">
        <v>3001</v>
      </c>
      <c r="CB29" s="118">
        <v>659905</v>
      </c>
      <c r="CC29" s="118">
        <v>46172</v>
      </c>
      <c r="CD29" s="118">
        <v>74523</v>
      </c>
      <c r="CE29" s="119" t="s">
        <v>333</v>
      </c>
      <c r="CF29" s="118">
        <v>0</v>
      </c>
      <c r="CG29" s="118">
        <v>606401</v>
      </c>
      <c r="CH29" s="118">
        <f t="shared" si="18"/>
        <v>4186198</v>
      </c>
      <c r="CI29" s="118">
        <f aca="true" t="shared" si="89" ref="CI29:CO29">SUM(AE29,+BG29)</f>
        <v>2881893</v>
      </c>
      <c r="CJ29" s="118">
        <f t="shared" si="89"/>
        <v>2816991</v>
      </c>
      <c r="CK29" s="118">
        <f t="shared" si="89"/>
        <v>11611</v>
      </c>
      <c r="CL29" s="118">
        <f t="shared" si="89"/>
        <v>1724222</v>
      </c>
      <c r="CM29" s="118">
        <f t="shared" si="89"/>
        <v>918093</v>
      </c>
      <c r="CN29" s="118">
        <f t="shared" si="89"/>
        <v>163065</v>
      </c>
      <c r="CO29" s="118">
        <f t="shared" si="89"/>
        <v>64902</v>
      </c>
      <c r="CP29" s="119" t="s">
        <v>7</v>
      </c>
      <c r="CQ29" s="118">
        <f aca="true" t="shared" si="90" ref="CQ29:DF29">SUM(AM29,+BO29)</f>
        <v>15067902</v>
      </c>
      <c r="CR29" s="118">
        <f t="shared" si="90"/>
        <v>2936113</v>
      </c>
      <c r="CS29" s="118">
        <f t="shared" si="90"/>
        <v>2291900</v>
      </c>
      <c r="CT29" s="118">
        <f t="shared" si="90"/>
        <v>0</v>
      </c>
      <c r="CU29" s="118">
        <f t="shared" si="90"/>
        <v>612307</v>
      </c>
      <c r="CV29" s="118">
        <f t="shared" si="90"/>
        <v>31906</v>
      </c>
      <c r="CW29" s="118">
        <f t="shared" si="90"/>
        <v>6127375</v>
      </c>
      <c r="CX29" s="118">
        <f t="shared" si="90"/>
        <v>0</v>
      </c>
      <c r="CY29" s="118">
        <f t="shared" si="90"/>
        <v>6007635</v>
      </c>
      <c r="CZ29" s="118">
        <f t="shared" si="90"/>
        <v>119740</v>
      </c>
      <c r="DA29" s="118">
        <f t="shared" si="90"/>
        <v>5735</v>
      </c>
      <c r="DB29" s="118">
        <f t="shared" si="90"/>
        <v>5971954</v>
      </c>
      <c r="DC29" s="118">
        <f t="shared" si="90"/>
        <v>289107</v>
      </c>
      <c r="DD29" s="118">
        <f t="shared" si="90"/>
        <v>3863159</v>
      </c>
      <c r="DE29" s="118">
        <f t="shared" si="90"/>
        <v>1197322</v>
      </c>
      <c r="DF29" s="118">
        <f t="shared" si="90"/>
        <v>622366</v>
      </c>
      <c r="DG29" s="119" t="s">
        <v>7</v>
      </c>
      <c r="DH29" s="118">
        <f t="shared" si="28"/>
        <v>26725</v>
      </c>
      <c r="DI29" s="118">
        <f t="shared" si="29"/>
        <v>4093222</v>
      </c>
      <c r="DJ29" s="118">
        <f t="shared" si="30"/>
        <v>22043017</v>
      </c>
    </row>
    <row r="30" spans="1:114" s="120" customFormat="1" ht="12" customHeight="1">
      <c r="A30" s="129" t="s">
        <v>123</v>
      </c>
      <c r="B30" s="130" t="s">
        <v>124</v>
      </c>
      <c r="C30" s="129" t="s">
        <v>42</v>
      </c>
      <c r="D30" s="118">
        <f t="shared" si="0"/>
        <v>4188102</v>
      </c>
      <c r="E30" s="118">
        <f t="shared" si="1"/>
        <v>3882276</v>
      </c>
      <c r="F30" s="118">
        <v>197941</v>
      </c>
      <c r="G30" s="118">
        <v>1325363</v>
      </c>
      <c r="H30" s="118">
        <v>1340100</v>
      </c>
      <c r="I30" s="118">
        <v>746818</v>
      </c>
      <c r="J30" s="118">
        <v>3671670</v>
      </c>
      <c r="K30" s="118">
        <v>272054</v>
      </c>
      <c r="L30" s="118">
        <v>305826</v>
      </c>
      <c r="M30" s="118">
        <f t="shared" si="2"/>
        <v>258928</v>
      </c>
      <c r="N30" s="118">
        <f t="shared" si="3"/>
        <v>240351</v>
      </c>
      <c r="O30" s="118">
        <v>0</v>
      </c>
      <c r="P30" s="118">
        <v>52</v>
      </c>
      <c r="Q30" s="118">
        <v>0</v>
      </c>
      <c r="R30" s="118">
        <v>19992</v>
      </c>
      <c r="S30" s="118">
        <v>2021613</v>
      </c>
      <c r="T30" s="118">
        <v>220307</v>
      </c>
      <c r="U30" s="118">
        <v>18577</v>
      </c>
      <c r="V30" s="118">
        <f aca="true" t="shared" si="91" ref="V30:AD30">+SUM(D30,M30)</f>
        <v>4447030</v>
      </c>
      <c r="W30" s="118">
        <f t="shared" si="91"/>
        <v>4122627</v>
      </c>
      <c r="X30" s="118">
        <f t="shared" si="91"/>
        <v>197941</v>
      </c>
      <c r="Y30" s="118">
        <f t="shared" si="91"/>
        <v>1325415</v>
      </c>
      <c r="Z30" s="118">
        <f t="shared" si="91"/>
        <v>1340100</v>
      </c>
      <c r="AA30" s="118">
        <f t="shared" si="91"/>
        <v>766810</v>
      </c>
      <c r="AB30" s="118">
        <f t="shared" si="91"/>
        <v>5693283</v>
      </c>
      <c r="AC30" s="118">
        <f t="shared" si="91"/>
        <v>492361</v>
      </c>
      <c r="AD30" s="118">
        <f t="shared" si="91"/>
        <v>324403</v>
      </c>
      <c r="AE30" s="118">
        <f t="shared" si="5"/>
        <v>2541775</v>
      </c>
      <c r="AF30" s="118">
        <f t="shared" si="6"/>
        <v>2497581</v>
      </c>
      <c r="AG30" s="118">
        <v>0</v>
      </c>
      <c r="AH30" s="118">
        <v>177985</v>
      </c>
      <c r="AI30" s="118">
        <v>0</v>
      </c>
      <c r="AJ30" s="118">
        <v>2319596</v>
      </c>
      <c r="AK30" s="118">
        <v>44194</v>
      </c>
      <c r="AL30" s="119" t="s">
        <v>333</v>
      </c>
      <c r="AM30" s="118">
        <f t="shared" si="7"/>
        <v>4692944</v>
      </c>
      <c r="AN30" s="118">
        <f t="shared" si="8"/>
        <v>1194465</v>
      </c>
      <c r="AO30" s="118">
        <v>515045</v>
      </c>
      <c r="AP30" s="118">
        <v>325340</v>
      </c>
      <c r="AQ30" s="118">
        <v>342253</v>
      </c>
      <c r="AR30" s="118">
        <v>11827</v>
      </c>
      <c r="AS30" s="118">
        <f t="shared" si="9"/>
        <v>2186968</v>
      </c>
      <c r="AT30" s="118">
        <v>111582</v>
      </c>
      <c r="AU30" s="118">
        <v>2049522</v>
      </c>
      <c r="AV30" s="118">
        <v>25864</v>
      </c>
      <c r="AW30" s="118">
        <v>4680</v>
      </c>
      <c r="AX30" s="118">
        <f t="shared" si="10"/>
        <v>1306335</v>
      </c>
      <c r="AY30" s="118">
        <v>244489</v>
      </c>
      <c r="AZ30" s="118">
        <v>1047355</v>
      </c>
      <c r="BA30" s="118">
        <v>3639</v>
      </c>
      <c r="BB30" s="118">
        <v>10852</v>
      </c>
      <c r="BC30" s="119" t="s">
        <v>333</v>
      </c>
      <c r="BD30" s="118">
        <v>496</v>
      </c>
      <c r="BE30" s="118">
        <v>625053</v>
      </c>
      <c r="BF30" s="118">
        <f t="shared" si="11"/>
        <v>7859772</v>
      </c>
      <c r="BG30" s="118">
        <f t="shared" si="12"/>
        <v>66261</v>
      </c>
      <c r="BH30" s="118">
        <f t="shared" si="13"/>
        <v>62271</v>
      </c>
      <c r="BI30" s="118">
        <v>7009</v>
      </c>
      <c r="BJ30" s="118">
        <v>0</v>
      </c>
      <c r="BK30" s="118">
        <v>0</v>
      </c>
      <c r="BL30" s="118">
        <v>55262</v>
      </c>
      <c r="BM30" s="118">
        <v>3990</v>
      </c>
      <c r="BN30" s="119" t="s">
        <v>333</v>
      </c>
      <c r="BO30" s="118">
        <f t="shared" si="14"/>
        <v>2029199</v>
      </c>
      <c r="BP30" s="118">
        <f t="shared" si="15"/>
        <v>286104</v>
      </c>
      <c r="BQ30" s="118">
        <v>258854</v>
      </c>
      <c r="BR30" s="118">
        <v>27250</v>
      </c>
      <c r="BS30" s="118">
        <v>0</v>
      </c>
      <c r="BT30" s="118">
        <v>0</v>
      </c>
      <c r="BU30" s="118">
        <f t="shared" si="16"/>
        <v>1137548</v>
      </c>
      <c r="BV30" s="118">
        <v>7564</v>
      </c>
      <c r="BW30" s="118">
        <v>1109969</v>
      </c>
      <c r="BX30" s="118">
        <v>20015</v>
      </c>
      <c r="BY30" s="118">
        <v>0</v>
      </c>
      <c r="BZ30" s="118">
        <f t="shared" si="17"/>
        <v>602698</v>
      </c>
      <c r="CA30" s="118">
        <v>0</v>
      </c>
      <c r="CB30" s="118">
        <v>582467</v>
      </c>
      <c r="CC30" s="118">
        <v>18126</v>
      </c>
      <c r="CD30" s="118">
        <v>2105</v>
      </c>
      <c r="CE30" s="119" t="s">
        <v>333</v>
      </c>
      <c r="CF30" s="118">
        <v>2849</v>
      </c>
      <c r="CG30" s="118">
        <v>185081</v>
      </c>
      <c r="CH30" s="118">
        <f t="shared" si="18"/>
        <v>2280541</v>
      </c>
      <c r="CI30" s="118">
        <f aca="true" t="shared" si="92" ref="CI30:CO30">SUM(AE30,+BG30)</f>
        <v>2608036</v>
      </c>
      <c r="CJ30" s="118">
        <f t="shared" si="92"/>
        <v>2559852</v>
      </c>
      <c r="CK30" s="118">
        <f t="shared" si="92"/>
        <v>7009</v>
      </c>
      <c r="CL30" s="118">
        <f t="shared" si="92"/>
        <v>177985</v>
      </c>
      <c r="CM30" s="118">
        <f t="shared" si="92"/>
        <v>0</v>
      </c>
      <c r="CN30" s="118">
        <f t="shared" si="92"/>
        <v>2374858</v>
      </c>
      <c r="CO30" s="118">
        <f t="shared" si="92"/>
        <v>48184</v>
      </c>
      <c r="CP30" s="119" t="s">
        <v>7</v>
      </c>
      <c r="CQ30" s="118">
        <f aca="true" t="shared" si="93" ref="CQ30:DE30">SUM(AM30,+BO30)</f>
        <v>6722143</v>
      </c>
      <c r="CR30" s="118">
        <f t="shared" si="93"/>
        <v>1480569</v>
      </c>
      <c r="CS30" s="118">
        <f t="shared" si="93"/>
        <v>773899</v>
      </c>
      <c r="CT30" s="118">
        <f t="shared" si="93"/>
        <v>352590</v>
      </c>
      <c r="CU30" s="118">
        <f t="shared" si="93"/>
        <v>342253</v>
      </c>
      <c r="CV30" s="118">
        <f t="shared" si="93"/>
        <v>11827</v>
      </c>
      <c r="CW30" s="118">
        <f t="shared" si="93"/>
        <v>3324516</v>
      </c>
      <c r="CX30" s="118">
        <f t="shared" si="93"/>
        <v>119146</v>
      </c>
      <c r="CY30" s="118">
        <f t="shared" si="93"/>
        <v>3159491</v>
      </c>
      <c r="CZ30" s="118">
        <f t="shared" si="93"/>
        <v>45879</v>
      </c>
      <c r="DA30" s="118">
        <f t="shared" si="93"/>
        <v>4680</v>
      </c>
      <c r="DB30" s="118">
        <f t="shared" si="93"/>
        <v>1909033</v>
      </c>
      <c r="DC30" s="118">
        <f t="shared" si="93"/>
        <v>244489</v>
      </c>
      <c r="DD30" s="118">
        <f t="shared" si="93"/>
        <v>1629822</v>
      </c>
      <c r="DE30" s="118">
        <f t="shared" si="93"/>
        <v>21765</v>
      </c>
      <c r="DF30" s="118">
        <f>SUM(BB30,+CD30)</f>
        <v>12957</v>
      </c>
      <c r="DG30" s="119" t="s">
        <v>7</v>
      </c>
      <c r="DH30" s="118">
        <f t="shared" si="28"/>
        <v>3345</v>
      </c>
      <c r="DI30" s="118">
        <f t="shared" si="29"/>
        <v>810134</v>
      </c>
      <c r="DJ30" s="118">
        <f t="shared" si="30"/>
        <v>10140313</v>
      </c>
    </row>
    <row r="31" spans="1:114" s="120" customFormat="1" ht="12" customHeight="1">
      <c r="A31" s="129" t="s">
        <v>125</v>
      </c>
      <c r="B31" s="130" t="s">
        <v>126</v>
      </c>
      <c r="C31" s="129" t="s">
        <v>42</v>
      </c>
      <c r="D31" s="118">
        <f t="shared" si="0"/>
        <v>875349</v>
      </c>
      <c r="E31" s="118">
        <f t="shared" si="1"/>
        <v>751443</v>
      </c>
      <c r="F31" s="118">
        <v>0</v>
      </c>
      <c r="G31" s="118">
        <v>922</v>
      </c>
      <c r="H31" s="118">
        <v>0</v>
      </c>
      <c r="I31" s="118">
        <v>734980</v>
      </c>
      <c r="J31" s="118">
        <v>2733896</v>
      </c>
      <c r="K31" s="118">
        <v>15541</v>
      </c>
      <c r="L31" s="118">
        <v>123906</v>
      </c>
      <c r="M31" s="118">
        <f t="shared" si="2"/>
        <v>794173</v>
      </c>
      <c r="N31" s="118">
        <f t="shared" si="3"/>
        <v>746290</v>
      </c>
      <c r="O31" s="118">
        <v>0</v>
      </c>
      <c r="P31" s="118">
        <v>0</v>
      </c>
      <c r="Q31" s="118">
        <v>61900</v>
      </c>
      <c r="R31" s="118">
        <v>534152</v>
      </c>
      <c r="S31" s="118">
        <v>1115905</v>
      </c>
      <c r="T31" s="118">
        <v>150238</v>
      </c>
      <c r="U31" s="118">
        <v>47883</v>
      </c>
      <c r="V31" s="118">
        <f aca="true" t="shared" si="94" ref="V31:AD31">+SUM(D31,M31)</f>
        <v>1669522</v>
      </c>
      <c r="W31" s="118">
        <f t="shared" si="94"/>
        <v>1497733</v>
      </c>
      <c r="X31" s="118">
        <f t="shared" si="94"/>
        <v>0</v>
      </c>
      <c r="Y31" s="118">
        <f t="shared" si="94"/>
        <v>922</v>
      </c>
      <c r="Z31" s="118">
        <f t="shared" si="94"/>
        <v>61900</v>
      </c>
      <c r="AA31" s="118">
        <f t="shared" si="94"/>
        <v>1269132</v>
      </c>
      <c r="AB31" s="118">
        <f t="shared" si="94"/>
        <v>3849801</v>
      </c>
      <c r="AC31" s="118">
        <f t="shared" si="94"/>
        <v>165779</v>
      </c>
      <c r="AD31" s="118">
        <f t="shared" si="94"/>
        <v>171789</v>
      </c>
      <c r="AE31" s="118">
        <f t="shared" si="5"/>
        <v>10799</v>
      </c>
      <c r="AF31" s="118">
        <f t="shared" si="6"/>
        <v>3752</v>
      </c>
      <c r="AG31" s="118">
        <v>0</v>
      </c>
      <c r="AH31" s="118">
        <v>0</v>
      </c>
      <c r="AI31" s="118">
        <v>1389</v>
      </c>
      <c r="AJ31" s="118">
        <v>2363</v>
      </c>
      <c r="AK31" s="118">
        <v>7047</v>
      </c>
      <c r="AL31" s="119" t="s">
        <v>333</v>
      </c>
      <c r="AM31" s="118">
        <f t="shared" si="7"/>
        <v>3440880</v>
      </c>
      <c r="AN31" s="118">
        <f t="shared" si="8"/>
        <v>638089</v>
      </c>
      <c r="AO31" s="118">
        <v>433294</v>
      </c>
      <c r="AP31" s="118">
        <v>67756</v>
      </c>
      <c r="AQ31" s="118">
        <v>69283</v>
      </c>
      <c r="AR31" s="118">
        <v>67756</v>
      </c>
      <c r="AS31" s="118">
        <f t="shared" si="9"/>
        <v>1450091</v>
      </c>
      <c r="AT31" s="118">
        <v>29138</v>
      </c>
      <c r="AU31" s="118">
        <v>1274840</v>
      </c>
      <c r="AV31" s="118">
        <v>146113</v>
      </c>
      <c r="AW31" s="118">
        <v>3465</v>
      </c>
      <c r="AX31" s="118">
        <f t="shared" si="10"/>
        <v>1328186</v>
      </c>
      <c r="AY31" s="118">
        <v>469980</v>
      </c>
      <c r="AZ31" s="118">
        <v>727647</v>
      </c>
      <c r="BA31" s="118">
        <v>127864</v>
      </c>
      <c r="BB31" s="118">
        <v>2695</v>
      </c>
      <c r="BC31" s="119" t="s">
        <v>333</v>
      </c>
      <c r="BD31" s="118">
        <v>21049</v>
      </c>
      <c r="BE31" s="118">
        <v>157566</v>
      </c>
      <c r="BF31" s="118">
        <f t="shared" si="11"/>
        <v>3609245</v>
      </c>
      <c r="BG31" s="118">
        <f t="shared" si="12"/>
        <v>90102</v>
      </c>
      <c r="BH31" s="118">
        <f t="shared" si="13"/>
        <v>79140</v>
      </c>
      <c r="BI31" s="118">
        <v>0</v>
      </c>
      <c r="BJ31" s="118">
        <v>77490</v>
      </c>
      <c r="BK31" s="118">
        <v>0</v>
      </c>
      <c r="BL31" s="118">
        <v>1650</v>
      </c>
      <c r="BM31" s="118">
        <v>10962</v>
      </c>
      <c r="BN31" s="119" t="s">
        <v>333</v>
      </c>
      <c r="BO31" s="118">
        <f t="shared" si="14"/>
        <v>1723590</v>
      </c>
      <c r="BP31" s="118">
        <f t="shared" si="15"/>
        <v>306157</v>
      </c>
      <c r="BQ31" s="118">
        <v>283371</v>
      </c>
      <c r="BR31" s="118">
        <v>0</v>
      </c>
      <c r="BS31" s="118">
        <v>22786</v>
      </c>
      <c r="BT31" s="118">
        <v>0</v>
      </c>
      <c r="BU31" s="118">
        <f t="shared" si="16"/>
        <v>657381</v>
      </c>
      <c r="BV31" s="118">
        <v>0</v>
      </c>
      <c r="BW31" s="118">
        <v>657381</v>
      </c>
      <c r="BX31" s="118">
        <v>0</v>
      </c>
      <c r="BY31" s="118">
        <v>0</v>
      </c>
      <c r="BZ31" s="118">
        <f t="shared" si="17"/>
        <v>754658</v>
      </c>
      <c r="CA31" s="118">
        <v>572832</v>
      </c>
      <c r="CB31" s="118">
        <v>111087</v>
      </c>
      <c r="CC31" s="118">
        <v>20035</v>
      </c>
      <c r="CD31" s="118">
        <v>50704</v>
      </c>
      <c r="CE31" s="119" t="s">
        <v>333</v>
      </c>
      <c r="CF31" s="118">
        <v>5394</v>
      </c>
      <c r="CG31" s="118">
        <v>96386</v>
      </c>
      <c r="CH31" s="118">
        <f t="shared" si="18"/>
        <v>1910078</v>
      </c>
      <c r="CI31" s="118">
        <f aca="true" t="shared" si="95" ref="CI31:CO31">SUM(AE31,+BG31)</f>
        <v>100901</v>
      </c>
      <c r="CJ31" s="118">
        <f t="shared" si="95"/>
        <v>82892</v>
      </c>
      <c r="CK31" s="118">
        <f t="shared" si="95"/>
        <v>0</v>
      </c>
      <c r="CL31" s="118">
        <f t="shared" si="95"/>
        <v>77490</v>
      </c>
      <c r="CM31" s="118">
        <f t="shared" si="95"/>
        <v>1389</v>
      </c>
      <c r="CN31" s="118">
        <f t="shared" si="95"/>
        <v>4013</v>
      </c>
      <c r="CO31" s="118">
        <f t="shared" si="95"/>
        <v>18009</v>
      </c>
      <c r="CP31" s="119" t="s">
        <v>7</v>
      </c>
      <c r="CQ31" s="118">
        <f aca="true" t="shared" si="96" ref="CQ31:DF31">SUM(AM31,+BO31)</f>
        <v>5164470</v>
      </c>
      <c r="CR31" s="118">
        <f t="shared" si="96"/>
        <v>944246</v>
      </c>
      <c r="CS31" s="118">
        <f t="shared" si="96"/>
        <v>716665</v>
      </c>
      <c r="CT31" s="118">
        <f t="shared" si="96"/>
        <v>67756</v>
      </c>
      <c r="CU31" s="118">
        <f t="shared" si="96"/>
        <v>92069</v>
      </c>
      <c r="CV31" s="118">
        <f t="shared" si="96"/>
        <v>67756</v>
      </c>
      <c r="CW31" s="118">
        <f t="shared" si="96"/>
        <v>2107472</v>
      </c>
      <c r="CX31" s="118">
        <f t="shared" si="96"/>
        <v>29138</v>
      </c>
      <c r="CY31" s="118">
        <f t="shared" si="96"/>
        <v>1932221</v>
      </c>
      <c r="CZ31" s="118">
        <f t="shared" si="96"/>
        <v>146113</v>
      </c>
      <c r="DA31" s="118">
        <f t="shared" si="96"/>
        <v>3465</v>
      </c>
      <c r="DB31" s="118">
        <f t="shared" si="96"/>
        <v>2082844</v>
      </c>
      <c r="DC31" s="118">
        <f t="shared" si="96"/>
        <v>1042812</v>
      </c>
      <c r="DD31" s="118">
        <f t="shared" si="96"/>
        <v>838734</v>
      </c>
      <c r="DE31" s="118">
        <f t="shared" si="96"/>
        <v>147899</v>
      </c>
      <c r="DF31" s="118">
        <f t="shared" si="96"/>
        <v>53399</v>
      </c>
      <c r="DG31" s="119" t="s">
        <v>7</v>
      </c>
      <c r="DH31" s="118">
        <f t="shared" si="28"/>
        <v>26443</v>
      </c>
      <c r="DI31" s="118">
        <f t="shared" si="29"/>
        <v>253952</v>
      </c>
      <c r="DJ31" s="118">
        <f t="shared" si="30"/>
        <v>5519323</v>
      </c>
    </row>
    <row r="32" spans="1:114" s="120" customFormat="1" ht="12" customHeight="1">
      <c r="A32" s="129" t="s">
        <v>127</v>
      </c>
      <c r="B32" s="130" t="s">
        <v>128</v>
      </c>
      <c r="C32" s="129" t="s">
        <v>42</v>
      </c>
      <c r="D32" s="118">
        <f t="shared" si="0"/>
        <v>1492209</v>
      </c>
      <c r="E32" s="118">
        <f t="shared" si="1"/>
        <v>1257567</v>
      </c>
      <c r="F32" s="118">
        <v>63171</v>
      </c>
      <c r="G32" s="118">
        <v>6729</v>
      </c>
      <c r="H32" s="118">
        <v>427600</v>
      </c>
      <c r="I32" s="118">
        <v>757039</v>
      </c>
      <c r="J32" s="118">
        <v>3742128</v>
      </c>
      <c r="K32" s="118">
        <v>3028</v>
      </c>
      <c r="L32" s="118">
        <v>234642</v>
      </c>
      <c r="M32" s="118">
        <f t="shared" si="2"/>
        <v>442066</v>
      </c>
      <c r="N32" s="118">
        <f t="shared" si="3"/>
        <v>339793</v>
      </c>
      <c r="O32" s="118">
        <v>0</v>
      </c>
      <c r="P32" s="118">
        <v>0</v>
      </c>
      <c r="Q32" s="118">
        <v>2000</v>
      </c>
      <c r="R32" s="118">
        <v>337793</v>
      </c>
      <c r="S32" s="118">
        <v>1244198</v>
      </c>
      <c r="T32" s="118">
        <v>0</v>
      </c>
      <c r="U32" s="118">
        <v>102273</v>
      </c>
      <c r="V32" s="118">
        <f aca="true" t="shared" si="97" ref="V32:AD32">+SUM(D32,M32)</f>
        <v>1934275</v>
      </c>
      <c r="W32" s="118">
        <f t="shared" si="97"/>
        <v>1597360</v>
      </c>
      <c r="X32" s="118">
        <f t="shared" si="97"/>
        <v>63171</v>
      </c>
      <c r="Y32" s="118">
        <f t="shared" si="97"/>
        <v>6729</v>
      </c>
      <c r="Z32" s="118">
        <f t="shared" si="97"/>
        <v>429600</v>
      </c>
      <c r="AA32" s="118">
        <f t="shared" si="97"/>
        <v>1094832</v>
      </c>
      <c r="AB32" s="118">
        <f t="shared" si="97"/>
        <v>4986326</v>
      </c>
      <c r="AC32" s="118">
        <f t="shared" si="97"/>
        <v>3028</v>
      </c>
      <c r="AD32" s="118">
        <f t="shared" si="97"/>
        <v>336915</v>
      </c>
      <c r="AE32" s="118">
        <f t="shared" si="5"/>
        <v>1209415</v>
      </c>
      <c r="AF32" s="118">
        <f t="shared" si="6"/>
        <v>1209415</v>
      </c>
      <c r="AG32" s="118">
        <v>0</v>
      </c>
      <c r="AH32" s="118">
        <v>1153276</v>
      </c>
      <c r="AI32" s="118">
        <v>56139</v>
      </c>
      <c r="AJ32" s="118">
        <v>0</v>
      </c>
      <c r="AK32" s="118">
        <v>0</v>
      </c>
      <c r="AL32" s="119" t="s">
        <v>333</v>
      </c>
      <c r="AM32" s="118">
        <f t="shared" si="7"/>
        <v>3697993</v>
      </c>
      <c r="AN32" s="118">
        <f t="shared" si="8"/>
        <v>1553066</v>
      </c>
      <c r="AO32" s="118">
        <v>646928</v>
      </c>
      <c r="AP32" s="118">
        <v>61578</v>
      </c>
      <c r="AQ32" s="118">
        <v>789148</v>
      </c>
      <c r="AR32" s="118">
        <v>55412</v>
      </c>
      <c r="AS32" s="118">
        <f t="shared" si="9"/>
        <v>893782</v>
      </c>
      <c r="AT32" s="118">
        <v>49412</v>
      </c>
      <c r="AU32" s="118">
        <v>811753</v>
      </c>
      <c r="AV32" s="118">
        <v>32617</v>
      </c>
      <c r="AW32" s="118">
        <v>0</v>
      </c>
      <c r="AX32" s="118">
        <f t="shared" si="10"/>
        <v>1246182</v>
      </c>
      <c r="AY32" s="118">
        <v>72720</v>
      </c>
      <c r="AZ32" s="118">
        <v>985968</v>
      </c>
      <c r="BA32" s="118">
        <v>129539</v>
      </c>
      <c r="BB32" s="118">
        <v>57955</v>
      </c>
      <c r="BC32" s="119" t="s">
        <v>333</v>
      </c>
      <c r="BD32" s="118">
        <v>4963</v>
      </c>
      <c r="BE32" s="118">
        <v>326929</v>
      </c>
      <c r="BF32" s="118">
        <f t="shared" si="11"/>
        <v>5234337</v>
      </c>
      <c r="BG32" s="118">
        <f t="shared" si="12"/>
        <v>2783</v>
      </c>
      <c r="BH32" s="118">
        <f t="shared" si="13"/>
        <v>2783</v>
      </c>
      <c r="BI32" s="118">
        <v>0</v>
      </c>
      <c r="BJ32" s="118">
        <v>2783</v>
      </c>
      <c r="BK32" s="118">
        <v>0</v>
      </c>
      <c r="BL32" s="118">
        <v>0</v>
      </c>
      <c r="BM32" s="118">
        <v>0</v>
      </c>
      <c r="BN32" s="119" t="s">
        <v>333</v>
      </c>
      <c r="BO32" s="118">
        <f t="shared" si="14"/>
        <v>1510672</v>
      </c>
      <c r="BP32" s="118">
        <f t="shared" si="15"/>
        <v>439898</v>
      </c>
      <c r="BQ32" s="118">
        <v>298256</v>
      </c>
      <c r="BR32" s="118">
        <v>74591</v>
      </c>
      <c r="BS32" s="118">
        <v>66555</v>
      </c>
      <c r="BT32" s="118">
        <v>496</v>
      </c>
      <c r="BU32" s="118">
        <f t="shared" si="16"/>
        <v>222757</v>
      </c>
      <c r="BV32" s="118">
        <v>3356</v>
      </c>
      <c r="BW32" s="118">
        <v>219401</v>
      </c>
      <c r="BX32" s="118">
        <v>0</v>
      </c>
      <c r="BY32" s="118">
        <v>110369</v>
      </c>
      <c r="BZ32" s="118">
        <f t="shared" si="17"/>
        <v>737648</v>
      </c>
      <c r="CA32" s="118">
        <v>641763</v>
      </c>
      <c r="CB32" s="118">
        <v>93327</v>
      </c>
      <c r="CC32" s="118">
        <v>2558</v>
      </c>
      <c r="CD32" s="118">
        <v>0</v>
      </c>
      <c r="CE32" s="119" t="s">
        <v>333</v>
      </c>
      <c r="CF32" s="118">
        <v>0</v>
      </c>
      <c r="CG32" s="118">
        <v>172809</v>
      </c>
      <c r="CH32" s="118">
        <f t="shared" si="18"/>
        <v>1686264</v>
      </c>
      <c r="CI32" s="118">
        <f aca="true" t="shared" si="98" ref="CI32:CO32">SUM(AE32,+BG32)</f>
        <v>1212198</v>
      </c>
      <c r="CJ32" s="118">
        <f t="shared" si="98"/>
        <v>1212198</v>
      </c>
      <c r="CK32" s="118">
        <f t="shared" si="98"/>
        <v>0</v>
      </c>
      <c r="CL32" s="118">
        <f t="shared" si="98"/>
        <v>1156059</v>
      </c>
      <c r="CM32" s="118">
        <f t="shared" si="98"/>
        <v>56139</v>
      </c>
      <c r="CN32" s="118">
        <f t="shared" si="98"/>
        <v>0</v>
      </c>
      <c r="CO32" s="118">
        <f t="shared" si="98"/>
        <v>0</v>
      </c>
      <c r="CP32" s="119" t="s">
        <v>7</v>
      </c>
      <c r="CQ32" s="118">
        <f aca="true" t="shared" si="99" ref="CQ32:DF32">SUM(AM32,+BO32)</f>
        <v>5208665</v>
      </c>
      <c r="CR32" s="118">
        <f t="shared" si="99"/>
        <v>1992964</v>
      </c>
      <c r="CS32" s="118">
        <f t="shared" si="99"/>
        <v>945184</v>
      </c>
      <c r="CT32" s="118">
        <f t="shared" si="99"/>
        <v>136169</v>
      </c>
      <c r="CU32" s="118">
        <f t="shared" si="99"/>
        <v>855703</v>
      </c>
      <c r="CV32" s="118">
        <f t="shared" si="99"/>
        <v>55908</v>
      </c>
      <c r="CW32" s="118">
        <f t="shared" si="99"/>
        <v>1116539</v>
      </c>
      <c r="CX32" s="118">
        <f t="shared" si="99"/>
        <v>52768</v>
      </c>
      <c r="CY32" s="118">
        <f t="shared" si="99"/>
        <v>1031154</v>
      </c>
      <c r="CZ32" s="118">
        <f t="shared" si="99"/>
        <v>32617</v>
      </c>
      <c r="DA32" s="118">
        <f t="shared" si="99"/>
        <v>110369</v>
      </c>
      <c r="DB32" s="118">
        <f t="shared" si="99"/>
        <v>1983830</v>
      </c>
      <c r="DC32" s="118">
        <f t="shared" si="99"/>
        <v>714483</v>
      </c>
      <c r="DD32" s="118">
        <f t="shared" si="99"/>
        <v>1079295</v>
      </c>
      <c r="DE32" s="118">
        <f t="shared" si="99"/>
        <v>132097</v>
      </c>
      <c r="DF32" s="118">
        <f t="shared" si="99"/>
        <v>57955</v>
      </c>
      <c r="DG32" s="119" t="s">
        <v>7</v>
      </c>
      <c r="DH32" s="118">
        <f t="shared" si="28"/>
        <v>4963</v>
      </c>
      <c r="DI32" s="118">
        <f t="shared" si="29"/>
        <v>499738</v>
      </c>
      <c r="DJ32" s="118">
        <f t="shared" si="30"/>
        <v>6920601</v>
      </c>
    </row>
    <row r="33" spans="1:114" s="120" customFormat="1" ht="12" customHeight="1">
      <c r="A33" s="129" t="s">
        <v>129</v>
      </c>
      <c r="B33" s="130" t="s">
        <v>130</v>
      </c>
      <c r="C33" s="129" t="s">
        <v>42</v>
      </c>
      <c r="D33" s="118">
        <f t="shared" si="0"/>
        <v>7342522</v>
      </c>
      <c r="E33" s="118">
        <f t="shared" si="1"/>
        <v>6059138</v>
      </c>
      <c r="F33" s="118">
        <v>1049938</v>
      </c>
      <c r="G33" s="118">
        <v>21105</v>
      </c>
      <c r="H33" s="118">
        <v>2007800</v>
      </c>
      <c r="I33" s="118">
        <v>1985777</v>
      </c>
      <c r="J33" s="118">
        <v>12433529</v>
      </c>
      <c r="K33" s="118">
        <v>994518</v>
      </c>
      <c r="L33" s="118">
        <v>1283384</v>
      </c>
      <c r="M33" s="118">
        <f t="shared" si="2"/>
        <v>256923</v>
      </c>
      <c r="N33" s="118">
        <f t="shared" si="3"/>
        <v>256923</v>
      </c>
      <c r="O33" s="118">
        <v>0</v>
      </c>
      <c r="P33" s="118">
        <v>0</v>
      </c>
      <c r="Q33" s="118">
        <v>72900</v>
      </c>
      <c r="R33" s="118">
        <v>405</v>
      </c>
      <c r="S33" s="118">
        <v>904999</v>
      </c>
      <c r="T33" s="118">
        <v>183618</v>
      </c>
      <c r="U33" s="118">
        <v>0</v>
      </c>
      <c r="V33" s="118">
        <f aca="true" t="shared" si="100" ref="V33:AD33">+SUM(D33,M33)</f>
        <v>7599445</v>
      </c>
      <c r="W33" s="118">
        <f t="shared" si="100"/>
        <v>6316061</v>
      </c>
      <c r="X33" s="118">
        <f t="shared" si="100"/>
        <v>1049938</v>
      </c>
      <c r="Y33" s="118">
        <f t="shared" si="100"/>
        <v>21105</v>
      </c>
      <c r="Z33" s="118">
        <f t="shared" si="100"/>
        <v>2080700</v>
      </c>
      <c r="AA33" s="118">
        <f t="shared" si="100"/>
        <v>1986182</v>
      </c>
      <c r="AB33" s="118">
        <f t="shared" si="100"/>
        <v>13338528</v>
      </c>
      <c r="AC33" s="118">
        <f t="shared" si="100"/>
        <v>1178136</v>
      </c>
      <c r="AD33" s="118">
        <f t="shared" si="100"/>
        <v>1283384</v>
      </c>
      <c r="AE33" s="118">
        <f t="shared" si="5"/>
        <v>5042455</v>
      </c>
      <c r="AF33" s="118">
        <f t="shared" si="6"/>
        <v>4891937</v>
      </c>
      <c r="AG33" s="118">
        <v>0</v>
      </c>
      <c r="AH33" s="118">
        <v>4457302</v>
      </c>
      <c r="AI33" s="118">
        <v>184550</v>
      </c>
      <c r="AJ33" s="118">
        <v>250085</v>
      </c>
      <c r="AK33" s="118">
        <v>150518</v>
      </c>
      <c r="AL33" s="119" t="s">
        <v>333</v>
      </c>
      <c r="AM33" s="118">
        <f t="shared" si="7"/>
        <v>13696395</v>
      </c>
      <c r="AN33" s="118">
        <f t="shared" si="8"/>
        <v>4272274</v>
      </c>
      <c r="AO33" s="118">
        <v>2007672</v>
      </c>
      <c r="AP33" s="118">
        <v>0</v>
      </c>
      <c r="AQ33" s="118">
        <v>2242832</v>
      </c>
      <c r="AR33" s="118">
        <v>21770</v>
      </c>
      <c r="AS33" s="118">
        <f t="shared" si="9"/>
        <v>5928043</v>
      </c>
      <c r="AT33" s="118">
        <v>0</v>
      </c>
      <c r="AU33" s="118">
        <v>5895083</v>
      </c>
      <c r="AV33" s="118">
        <v>32960</v>
      </c>
      <c r="AW33" s="118">
        <v>7249</v>
      </c>
      <c r="AX33" s="118">
        <f t="shared" si="10"/>
        <v>3462579</v>
      </c>
      <c r="AY33" s="118">
        <v>0</v>
      </c>
      <c r="AZ33" s="118">
        <v>2593214</v>
      </c>
      <c r="BA33" s="118">
        <v>190007</v>
      </c>
      <c r="BB33" s="118">
        <v>679358</v>
      </c>
      <c r="BC33" s="119" t="s">
        <v>333</v>
      </c>
      <c r="BD33" s="118">
        <v>26250</v>
      </c>
      <c r="BE33" s="118">
        <v>1037201</v>
      </c>
      <c r="BF33" s="118">
        <f t="shared" si="11"/>
        <v>19776051</v>
      </c>
      <c r="BG33" s="118">
        <f t="shared" si="12"/>
        <v>214321</v>
      </c>
      <c r="BH33" s="118">
        <f t="shared" si="13"/>
        <v>213837</v>
      </c>
      <c r="BI33" s="118">
        <v>0</v>
      </c>
      <c r="BJ33" s="118">
        <v>213837</v>
      </c>
      <c r="BK33" s="118">
        <v>0</v>
      </c>
      <c r="BL33" s="118">
        <v>0</v>
      </c>
      <c r="BM33" s="118">
        <v>484</v>
      </c>
      <c r="BN33" s="119" t="s">
        <v>333</v>
      </c>
      <c r="BO33" s="118">
        <f t="shared" si="14"/>
        <v>940298</v>
      </c>
      <c r="BP33" s="118">
        <f t="shared" si="15"/>
        <v>334121</v>
      </c>
      <c r="BQ33" s="118">
        <v>246271</v>
      </c>
      <c r="BR33" s="118">
        <v>0</v>
      </c>
      <c r="BS33" s="118">
        <v>87850</v>
      </c>
      <c r="BT33" s="118">
        <v>0</v>
      </c>
      <c r="BU33" s="118">
        <f t="shared" si="16"/>
        <v>367433</v>
      </c>
      <c r="BV33" s="118">
        <v>0</v>
      </c>
      <c r="BW33" s="118">
        <v>367433</v>
      </c>
      <c r="BX33" s="118">
        <v>0</v>
      </c>
      <c r="BY33" s="118">
        <v>0</v>
      </c>
      <c r="BZ33" s="118">
        <f t="shared" si="17"/>
        <v>238140</v>
      </c>
      <c r="CA33" s="118">
        <v>0</v>
      </c>
      <c r="CB33" s="118">
        <v>172523</v>
      </c>
      <c r="CC33" s="118">
        <v>64724</v>
      </c>
      <c r="CD33" s="118">
        <v>893</v>
      </c>
      <c r="CE33" s="119" t="s">
        <v>333</v>
      </c>
      <c r="CF33" s="118">
        <v>604</v>
      </c>
      <c r="CG33" s="118">
        <v>7303</v>
      </c>
      <c r="CH33" s="118">
        <f t="shared" si="18"/>
        <v>1161922</v>
      </c>
      <c r="CI33" s="118">
        <f aca="true" t="shared" si="101" ref="CI33:CO33">SUM(AE33,+BG33)</f>
        <v>5256776</v>
      </c>
      <c r="CJ33" s="118">
        <f t="shared" si="101"/>
        <v>5105774</v>
      </c>
      <c r="CK33" s="118">
        <f t="shared" si="101"/>
        <v>0</v>
      </c>
      <c r="CL33" s="118">
        <f t="shared" si="101"/>
        <v>4671139</v>
      </c>
      <c r="CM33" s="118">
        <f t="shared" si="101"/>
        <v>184550</v>
      </c>
      <c r="CN33" s="118">
        <f t="shared" si="101"/>
        <v>250085</v>
      </c>
      <c r="CO33" s="118">
        <f t="shared" si="101"/>
        <v>151002</v>
      </c>
      <c r="CP33" s="119" t="s">
        <v>7</v>
      </c>
      <c r="CQ33" s="118">
        <f aca="true" t="shared" si="102" ref="CQ33:DF33">SUM(AM33,+BO33)</f>
        <v>14636693</v>
      </c>
      <c r="CR33" s="118">
        <f t="shared" si="102"/>
        <v>4606395</v>
      </c>
      <c r="CS33" s="118">
        <f t="shared" si="102"/>
        <v>2253943</v>
      </c>
      <c r="CT33" s="118">
        <f t="shared" si="102"/>
        <v>0</v>
      </c>
      <c r="CU33" s="118">
        <f t="shared" si="102"/>
        <v>2330682</v>
      </c>
      <c r="CV33" s="118">
        <f t="shared" si="102"/>
        <v>21770</v>
      </c>
      <c r="CW33" s="118">
        <f t="shared" si="102"/>
        <v>6295476</v>
      </c>
      <c r="CX33" s="118">
        <f t="shared" si="102"/>
        <v>0</v>
      </c>
      <c r="CY33" s="118">
        <f t="shared" si="102"/>
        <v>6262516</v>
      </c>
      <c r="CZ33" s="118">
        <f t="shared" si="102"/>
        <v>32960</v>
      </c>
      <c r="DA33" s="118">
        <f t="shared" si="102"/>
        <v>7249</v>
      </c>
      <c r="DB33" s="118">
        <f t="shared" si="102"/>
        <v>3700719</v>
      </c>
      <c r="DC33" s="118">
        <f t="shared" si="102"/>
        <v>0</v>
      </c>
      <c r="DD33" s="118">
        <f t="shared" si="102"/>
        <v>2765737</v>
      </c>
      <c r="DE33" s="118">
        <f t="shared" si="102"/>
        <v>254731</v>
      </c>
      <c r="DF33" s="118">
        <f t="shared" si="102"/>
        <v>680251</v>
      </c>
      <c r="DG33" s="119" t="s">
        <v>7</v>
      </c>
      <c r="DH33" s="118">
        <f t="shared" si="28"/>
        <v>26854</v>
      </c>
      <c r="DI33" s="118">
        <f t="shared" si="29"/>
        <v>1044504</v>
      </c>
      <c r="DJ33" s="118">
        <f t="shared" si="30"/>
        <v>20937973</v>
      </c>
    </row>
    <row r="34" spans="1:114" s="120" customFormat="1" ht="12" customHeight="1">
      <c r="A34" s="129" t="s">
        <v>131</v>
      </c>
      <c r="B34" s="130" t="s">
        <v>132</v>
      </c>
      <c r="C34" s="129" t="s">
        <v>42</v>
      </c>
      <c r="D34" s="118">
        <f t="shared" si="0"/>
        <v>2003607</v>
      </c>
      <c r="E34" s="118">
        <f t="shared" si="1"/>
        <v>1477824</v>
      </c>
      <c r="F34" s="118">
        <v>62408</v>
      </c>
      <c r="G34" s="118">
        <v>0</v>
      </c>
      <c r="H34" s="118">
        <v>486437</v>
      </c>
      <c r="I34" s="118">
        <v>863661</v>
      </c>
      <c r="J34" s="118">
        <v>4924652</v>
      </c>
      <c r="K34" s="118">
        <v>65318</v>
      </c>
      <c r="L34" s="118">
        <v>525783</v>
      </c>
      <c r="M34" s="118">
        <f t="shared" si="2"/>
        <v>502510</v>
      </c>
      <c r="N34" s="118">
        <f t="shared" si="3"/>
        <v>493751</v>
      </c>
      <c r="O34" s="118">
        <v>0</v>
      </c>
      <c r="P34" s="118">
        <v>0</v>
      </c>
      <c r="Q34" s="118">
        <v>326900</v>
      </c>
      <c r="R34" s="118">
        <v>109601</v>
      </c>
      <c r="S34" s="118">
        <v>852292</v>
      </c>
      <c r="T34" s="118">
        <v>57250</v>
      </c>
      <c r="U34" s="118">
        <v>8759</v>
      </c>
      <c r="V34" s="118">
        <f aca="true" t="shared" si="103" ref="V34:AD34">+SUM(D34,M34)</f>
        <v>2506117</v>
      </c>
      <c r="W34" s="118">
        <f t="shared" si="103"/>
        <v>1971575</v>
      </c>
      <c r="X34" s="118">
        <f t="shared" si="103"/>
        <v>62408</v>
      </c>
      <c r="Y34" s="118">
        <f t="shared" si="103"/>
        <v>0</v>
      </c>
      <c r="Z34" s="118">
        <f t="shared" si="103"/>
        <v>813337</v>
      </c>
      <c r="AA34" s="118">
        <f t="shared" si="103"/>
        <v>973262</v>
      </c>
      <c r="AB34" s="118">
        <f t="shared" si="103"/>
        <v>5776944</v>
      </c>
      <c r="AC34" s="118">
        <f t="shared" si="103"/>
        <v>122568</v>
      </c>
      <c r="AD34" s="118">
        <f t="shared" si="103"/>
        <v>534542</v>
      </c>
      <c r="AE34" s="118">
        <f t="shared" si="5"/>
        <v>713085</v>
      </c>
      <c r="AF34" s="118">
        <f t="shared" si="6"/>
        <v>703846</v>
      </c>
      <c r="AG34" s="118">
        <v>0</v>
      </c>
      <c r="AH34" s="118">
        <v>394097</v>
      </c>
      <c r="AI34" s="118">
        <v>309749</v>
      </c>
      <c r="AJ34" s="118">
        <v>0</v>
      </c>
      <c r="AK34" s="118">
        <v>9239</v>
      </c>
      <c r="AL34" s="119" t="s">
        <v>333</v>
      </c>
      <c r="AM34" s="118">
        <f t="shared" si="7"/>
        <v>5862213</v>
      </c>
      <c r="AN34" s="118">
        <f t="shared" si="8"/>
        <v>1230514</v>
      </c>
      <c r="AO34" s="118">
        <v>516443</v>
      </c>
      <c r="AP34" s="118">
        <v>247465</v>
      </c>
      <c r="AQ34" s="118">
        <v>452199</v>
      </c>
      <c r="AR34" s="118">
        <v>14407</v>
      </c>
      <c r="AS34" s="118">
        <f t="shared" si="9"/>
        <v>2030696</v>
      </c>
      <c r="AT34" s="118">
        <v>49487</v>
      </c>
      <c r="AU34" s="118">
        <v>1954928</v>
      </c>
      <c r="AV34" s="118">
        <v>26281</v>
      </c>
      <c r="AW34" s="118">
        <v>26881</v>
      </c>
      <c r="AX34" s="118">
        <f t="shared" si="10"/>
        <v>2573465</v>
      </c>
      <c r="AY34" s="118">
        <v>407500</v>
      </c>
      <c r="AZ34" s="118">
        <v>1975815</v>
      </c>
      <c r="BA34" s="118">
        <v>171028</v>
      </c>
      <c r="BB34" s="118">
        <v>19122</v>
      </c>
      <c r="BC34" s="119" t="s">
        <v>333</v>
      </c>
      <c r="BD34" s="118">
        <v>657</v>
      </c>
      <c r="BE34" s="118">
        <v>352961</v>
      </c>
      <c r="BF34" s="118">
        <f t="shared" si="11"/>
        <v>6928259</v>
      </c>
      <c r="BG34" s="118">
        <f t="shared" si="12"/>
        <v>490512</v>
      </c>
      <c r="BH34" s="118">
        <f t="shared" si="13"/>
        <v>490512</v>
      </c>
      <c r="BI34" s="118">
        <v>0</v>
      </c>
      <c r="BJ34" s="118">
        <v>490512</v>
      </c>
      <c r="BK34" s="118">
        <v>0</v>
      </c>
      <c r="BL34" s="118">
        <v>0</v>
      </c>
      <c r="BM34" s="118">
        <v>0</v>
      </c>
      <c r="BN34" s="119" t="s">
        <v>333</v>
      </c>
      <c r="BO34" s="118">
        <f t="shared" si="14"/>
        <v>848299</v>
      </c>
      <c r="BP34" s="118">
        <f t="shared" si="15"/>
        <v>238336</v>
      </c>
      <c r="BQ34" s="118">
        <v>137578</v>
      </c>
      <c r="BR34" s="118">
        <v>0</v>
      </c>
      <c r="BS34" s="118">
        <v>100758</v>
      </c>
      <c r="BT34" s="118">
        <v>0</v>
      </c>
      <c r="BU34" s="118">
        <f t="shared" si="16"/>
        <v>432021</v>
      </c>
      <c r="BV34" s="118">
        <v>77</v>
      </c>
      <c r="BW34" s="118">
        <v>431944</v>
      </c>
      <c r="BX34" s="118">
        <v>0</v>
      </c>
      <c r="BY34" s="118">
        <v>0</v>
      </c>
      <c r="BZ34" s="118">
        <f t="shared" si="17"/>
        <v>177942</v>
      </c>
      <c r="CA34" s="118">
        <v>26250</v>
      </c>
      <c r="CB34" s="118">
        <v>148663</v>
      </c>
      <c r="CC34" s="118">
        <v>1531</v>
      </c>
      <c r="CD34" s="118">
        <v>1498</v>
      </c>
      <c r="CE34" s="119" t="s">
        <v>333</v>
      </c>
      <c r="CF34" s="118">
        <v>0</v>
      </c>
      <c r="CG34" s="118">
        <v>15991</v>
      </c>
      <c r="CH34" s="118">
        <f t="shared" si="18"/>
        <v>1354802</v>
      </c>
      <c r="CI34" s="118">
        <f aca="true" t="shared" si="104" ref="CI34:CO34">SUM(AE34,+BG34)</f>
        <v>1203597</v>
      </c>
      <c r="CJ34" s="118">
        <f t="shared" si="104"/>
        <v>1194358</v>
      </c>
      <c r="CK34" s="118">
        <f t="shared" si="104"/>
        <v>0</v>
      </c>
      <c r="CL34" s="118">
        <f t="shared" si="104"/>
        <v>884609</v>
      </c>
      <c r="CM34" s="118">
        <f t="shared" si="104"/>
        <v>309749</v>
      </c>
      <c r="CN34" s="118">
        <f t="shared" si="104"/>
        <v>0</v>
      </c>
      <c r="CO34" s="118">
        <f t="shared" si="104"/>
        <v>9239</v>
      </c>
      <c r="CP34" s="119" t="s">
        <v>7</v>
      </c>
      <c r="CQ34" s="118">
        <f aca="true" t="shared" si="105" ref="CQ34:DF34">SUM(AM34,+BO34)</f>
        <v>6710512</v>
      </c>
      <c r="CR34" s="118">
        <f t="shared" si="105"/>
        <v>1468850</v>
      </c>
      <c r="CS34" s="118">
        <f t="shared" si="105"/>
        <v>654021</v>
      </c>
      <c r="CT34" s="118">
        <f t="shared" si="105"/>
        <v>247465</v>
      </c>
      <c r="CU34" s="118">
        <f t="shared" si="105"/>
        <v>552957</v>
      </c>
      <c r="CV34" s="118">
        <f t="shared" si="105"/>
        <v>14407</v>
      </c>
      <c r="CW34" s="118">
        <f t="shared" si="105"/>
        <v>2462717</v>
      </c>
      <c r="CX34" s="118">
        <f t="shared" si="105"/>
        <v>49564</v>
      </c>
      <c r="CY34" s="118">
        <f t="shared" si="105"/>
        <v>2386872</v>
      </c>
      <c r="CZ34" s="118">
        <f t="shared" si="105"/>
        <v>26281</v>
      </c>
      <c r="DA34" s="118">
        <f t="shared" si="105"/>
        <v>26881</v>
      </c>
      <c r="DB34" s="118">
        <f t="shared" si="105"/>
        <v>2751407</v>
      </c>
      <c r="DC34" s="118">
        <f t="shared" si="105"/>
        <v>433750</v>
      </c>
      <c r="DD34" s="118">
        <f t="shared" si="105"/>
        <v>2124478</v>
      </c>
      <c r="DE34" s="118">
        <f t="shared" si="105"/>
        <v>172559</v>
      </c>
      <c r="DF34" s="118">
        <f t="shared" si="105"/>
        <v>20620</v>
      </c>
      <c r="DG34" s="119" t="s">
        <v>7</v>
      </c>
      <c r="DH34" s="118">
        <f t="shared" si="28"/>
        <v>657</v>
      </c>
      <c r="DI34" s="118">
        <f t="shared" si="29"/>
        <v>368952</v>
      </c>
      <c r="DJ34" s="118">
        <f t="shared" si="30"/>
        <v>8283061</v>
      </c>
    </row>
    <row r="35" spans="1:114" s="120" customFormat="1" ht="12" customHeight="1">
      <c r="A35" s="129" t="s">
        <v>133</v>
      </c>
      <c r="B35" s="130" t="s">
        <v>134</v>
      </c>
      <c r="C35" s="129" t="s">
        <v>42</v>
      </c>
      <c r="D35" s="118">
        <f t="shared" si="0"/>
        <v>472827</v>
      </c>
      <c r="E35" s="118">
        <f t="shared" si="1"/>
        <v>370303</v>
      </c>
      <c r="F35" s="118">
        <v>0</v>
      </c>
      <c r="G35" s="118">
        <v>0</v>
      </c>
      <c r="H35" s="118">
        <v>96694</v>
      </c>
      <c r="I35" s="118">
        <v>196380</v>
      </c>
      <c r="J35" s="118">
        <v>1584402</v>
      </c>
      <c r="K35" s="118">
        <v>77229</v>
      </c>
      <c r="L35" s="118">
        <v>102524</v>
      </c>
      <c r="M35" s="118">
        <f t="shared" si="2"/>
        <v>332722</v>
      </c>
      <c r="N35" s="118">
        <f t="shared" si="3"/>
        <v>61692</v>
      </c>
      <c r="O35" s="118">
        <v>0</v>
      </c>
      <c r="P35" s="118">
        <v>0</v>
      </c>
      <c r="Q35" s="118">
        <v>0</v>
      </c>
      <c r="R35" s="118">
        <v>59789</v>
      </c>
      <c r="S35" s="118">
        <v>1585912</v>
      </c>
      <c r="T35" s="118">
        <v>1903</v>
      </c>
      <c r="U35" s="118">
        <v>271030</v>
      </c>
      <c r="V35" s="118">
        <f aca="true" t="shared" si="106" ref="V35:AD35">+SUM(D35,M35)</f>
        <v>805549</v>
      </c>
      <c r="W35" s="118">
        <f t="shared" si="106"/>
        <v>431995</v>
      </c>
      <c r="X35" s="118">
        <f t="shared" si="106"/>
        <v>0</v>
      </c>
      <c r="Y35" s="118">
        <f t="shared" si="106"/>
        <v>0</v>
      </c>
      <c r="Z35" s="118">
        <f t="shared" si="106"/>
        <v>96694</v>
      </c>
      <c r="AA35" s="118">
        <f t="shared" si="106"/>
        <v>256169</v>
      </c>
      <c r="AB35" s="118">
        <f t="shared" si="106"/>
        <v>3170314</v>
      </c>
      <c r="AC35" s="118">
        <f t="shared" si="106"/>
        <v>79132</v>
      </c>
      <c r="AD35" s="118">
        <f t="shared" si="106"/>
        <v>373554</v>
      </c>
      <c r="AE35" s="118">
        <f t="shared" si="5"/>
        <v>465826</v>
      </c>
      <c r="AF35" s="118">
        <f t="shared" si="6"/>
        <v>452701</v>
      </c>
      <c r="AG35" s="118">
        <v>36796</v>
      </c>
      <c r="AH35" s="118">
        <v>377105</v>
      </c>
      <c r="AI35" s="118">
        <v>38800</v>
      </c>
      <c r="AJ35" s="118">
        <v>0</v>
      </c>
      <c r="AK35" s="118">
        <v>13125</v>
      </c>
      <c r="AL35" s="119" t="s">
        <v>333</v>
      </c>
      <c r="AM35" s="118">
        <f t="shared" si="7"/>
        <v>1339772</v>
      </c>
      <c r="AN35" s="118">
        <f t="shared" si="8"/>
        <v>463085</v>
      </c>
      <c r="AO35" s="118">
        <v>121317</v>
      </c>
      <c r="AP35" s="118">
        <v>163878</v>
      </c>
      <c r="AQ35" s="118">
        <v>165394</v>
      </c>
      <c r="AR35" s="118">
        <v>12496</v>
      </c>
      <c r="AS35" s="118">
        <f t="shared" si="9"/>
        <v>495658</v>
      </c>
      <c r="AT35" s="118">
        <v>38403</v>
      </c>
      <c r="AU35" s="118">
        <v>457255</v>
      </c>
      <c r="AV35" s="118">
        <v>0</v>
      </c>
      <c r="AW35" s="118">
        <v>0</v>
      </c>
      <c r="AX35" s="118">
        <f t="shared" si="10"/>
        <v>380465</v>
      </c>
      <c r="AY35" s="118">
        <v>116733</v>
      </c>
      <c r="AZ35" s="118">
        <v>235044</v>
      </c>
      <c r="BA35" s="118">
        <v>19631</v>
      </c>
      <c r="BB35" s="118">
        <v>9057</v>
      </c>
      <c r="BC35" s="119" t="s">
        <v>333</v>
      </c>
      <c r="BD35" s="118">
        <v>564</v>
      </c>
      <c r="BE35" s="118">
        <v>251631</v>
      </c>
      <c r="BF35" s="118">
        <f t="shared" si="11"/>
        <v>2057229</v>
      </c>
      <c r="BG35" s="118">
        <f t="shared" si="12"/>
        <v>0</v>
      </c>
      <c r="BH35" s="118">
        <f t="shared" si="13"/>
        <v>0</v>
      </c>
      <c r="BI35" s="118">
        <v>0</v>
      </c>
      <c r="BJ35" s="118">
        <v>0</v>
      </c>
      <c r="BK35" s="118">
        <v>0</v>
      </c>
      <c r="BL35" s="118">
        <v>0</v>
      </c>
      <c r="BM35" s="118">
        <v>0</v>
      </c>
      <c r="BN35" s="119" t="s">
        <v>333</v>
      </c>
      <c r="BO35" s="118">
        <f t="shared" si="14"/>
        <v>1158932</v>
      </c>
      <c r="BP35" s="118">
        <f t="shared" si="15"/>
        <v>91865</v>
      </c>
      <c r="BQ35" s="118">
        <v>46666</v>
      </c>
      <c r="BR35" s="118">
        <v>0</v>
      </c>
      <c r="BS35" s="118">
        <v>45199</v>
      </c>
      <c r="BT35" s="118">
        <v>0</v>
      </c>
      <c r="BU35" s="118">
        <f t="shared" si="16"/>
        <v>116099</v>
      </c>
      <c r="BV35" s="118">
        <v>0</v>
      </c>
      <c r="BW35" s="118">
        <v>116099</v>
      </c>
      <c r="BX35" s="118">
        <v>0</v>
      </c>
      <c r="BY35" s="118">
        <v>0</v>
      </c>
      <c r="BZ35" s="118">
        <f t="shared" si="17"/>
        <v>950968</v>
      </c>
      <c r="CA35" s="118">
        <v>251775</v>
      </c>
      <c r="CB35" s="118">
        <v>697108</v>
      </c>
      <c r="CC35" s="118">
        <v>1848</v>
      </c>
      <c r="CD35" s="118">
        <v>237</v>
      </c>
      <c r="CE35" s="119" t="s">
        <v>333</v>
      </c>
      <c r="CF35" s="118">
        <v>0</v>
      </c>
      <c r="CG35" s="118">
        <v>759702</v>
      </c>
      <c r="CH35" s="118">
        <f t="shared" si="18"/>
        <v>1918634</v>
      </c>
      <c r="CI35" s="118">
        <f aca="true" t="shared" si="107" ref="CI35:CO35">SUM(AE35,+BG35)</f>
        <v>465826</v>
      </c>
      <c r="CJ35" s="118">
        <f t="shared" si="107"/>
        <v>452701</v>
      </c>
      <c r="CK35" s="118">
        <f t="shared" si="107"/>
        <v>36796</v>
      </c>
      <c r="CL35" s="118">
        <f t="shared" si="107"/>
        <v>377105</v>
      </c>
      <c r="CM35" s="118">
        <f t="shared" si="107"/>
        <v>38800</v>
      </c>
      <c r="CN35" s="118">
        <f t="shared" si="107"/>
        <v>0</v>
      </c>
      <c r="CO35" s="118">
        <f t="shared" si="107"/>
        <v>13125</v>
      </c>
      <c r="CP35" s="119" t="s">
        <v>7</v>
      </c>
      <c r="CQ35" s="118">
        <f aca="true" t="shared" si="108" ref="CQ35:DE35">SUM(AM35,+BO35)</f>
        <v>2498704</v>
      </c>
      <c r="CR35" s="118">
        <f t="shared" si="108"/>
        <v>554950</v>
      </c>
      <c r="CS35" s="118">
        <f t="shared" si="108"/>
        <v>167983</v>
      </c>
      <c r="CT35" s="118">
        <f t="shared" si="108"/>
        <v>163878</v>
      </c>
      <c r="CU35" s="118">
        <f t="shared" si="108"/>
        <v>210593</v>
      </c>
      <c r="CV35" s="118">
        <f t="shared" si="108"/>
        <v>12496</v>
      </c>
      <c r="CW35" s="118">
        <f t="shared" si="108"/>
        <v>611757</v>
      </c>
      <c r="CX35" s="118">
        <f t="shared" si="108"/>
        <v>38403</v>
      </c>
      <c r="CY35" s="118">
        <f t="shared" si="108"/>
        <v>573354</v>
      </c>
      <c r="CZ35" s="118">
        <f t="shared" si="108"/>
        <v>0</v>
      </c>
      <c r="DA35" s="118">
        <f t="shared" si="108"/>
        <v>0</v>
      </c>
      <c r="DB35" s="118">
        <f t="shared" si="108"/>
        <v>1331433</v>
      </c>
      <c r="DC35" s="118">
        <f t="shared" si="108"/>
        <v>368508</v>
      </c>
      <c r="DD35" s="118">
        <f t="shared" si="108"/>
        <v>932152</v>
      </c>
      <c r="DE35" s="118">
        <f t="shared" si="108"/>
        <v>21479</v>
      </c>
      <c r="DF35" s="118">
        <f>SUM(BB35,+CD35)</f>
        <v>9294</v>
      </c>
      <c r="DG35" s="119" t="s">
        <v>7</v>
      </c>
      <c r="DH35" s="118">
        <f t="shared" si="28"/>
        <v>564</v>
      </c>
      <c r="DI35" s="118">
        <f t="shared" si="29"/>
        <v>1011333</v>
      </c>
      <c r="DJ35" s="118">
        <f t="shared" si="30"/>
        <v>3975863</v>
      </c>
    </row>
    <row r="36" spans="1:114" s="120" customFormat="1" ht="12" customHeight="1">
      <c r="A36" s="129" t="s">
        <v>135</v>
      </c>
      <c r="B36" s="130" t="s">
        <v>136</v>
      </c>
      <c r="C36" s="129" t="s">
        <v>42</v>
      </c>
      <c r="D36" s="118">
        <f t="shared" si="0"/>
        <v>337473</v>
      </c>
      <c r="E36" s="118">
        <f t="shared" si="1"/>
        <v>178945</v>
      </c>
      <c r="F36" s="118">
        <v>0</v>
      </c>
      <c r="G36" s="118">
        <v>15</v>
      </c>
      <c r="H36" s="118">
        <v>0</v>
      </c>
      <c r="I36" s="118">
        <v>89813</v>
      </c>
      <c r="J36" s="118">
        <v>2243376</v>
      </c>
      <c r="K36" s="118">
        <v>89117</v>
      </c>
      <c r="L36" s="118">
        <v>158528</v>
      </c>
      <c r="M36" s="118">
        <f t="shared" si="2"/>
        <v>508857</v>
      </c>
      <c r="N36" s="118">
        <f t="shared" si="3"/>
        <v>185180</v>
      </c>
      <c r="O36" s="118">
        <v>0</v>
      </c>
      <c r="P36" s="118">
        <v>0</v>
      </c>
      <c r="Q36" s="118">
        <v>23500</v>
      </c>
      <c r="R36" s="118">
        <v>13610</v>
      </c>
      <c r="S36" s="118">
        <v>2580102</v>
      </c>
      <c r="T36" s="118">
        <v>148070</v>
      </c>
      <c r="U36" s="118">
        <v>323677</v>
      </c>
      <c r="V36" s="118">
        <f aca="true" t="shared" si="109" ref="V36:AD36">+SUM(D36,M36)</f>
        <v>846330</v>
      </c>
      <c r="W36" s="118">
        <f t="shared" si="109"/>
        <v>364125</v>
      </c>
      <c r="X36" s="118">
        <f t="shared" si="109"/>
        <v>0</v>
      </c>
      <c r="Y36" s="118">
        <f t="shared" si="109"/>
        <v>15</v>
      </c>
      <c r="Z36" s="118">
        <f t="shared" si="109"/>
        <v>23500</v>
      </c>
      <c r="AA36" s="118">
        <f t="shared" si="109"/>
        <v>103423</v>
      </c>
      <c r="AB36" s="118">
        <f t="shared" si="109"/>
        <v>4823478</v>
      </c>
      <c r="AC36" s="118">
        <f t="shared" si="109"/>
        <v>237187</v>
      </c>
      <c r="AD36" s="118">
        <f t="shared" si="109"/>
        <v>482205</v>
      </c>
      <c r="AE36" s="118">
        <f t="shared" si="5"/>
        <v>4501</v>
      </c>
      <c r="AF36" s="118">
        <f t="shared" si="6"/>
        <v>0</v>
      </c>
      <c r="AG36" s="118">
        <v>0</v>
      </c>
      <c r="AH36" s="118">
        <v>0</v>
      </c>
      <c r="AI36" s="118">
        <v>0</v>
      </c>
      <c r="AJ36" s="118">
        <v>0</v>
      </c>
      <c r="AK36" s="118">
        <v>4501</v>
      </c>
      <c r="AL36" s="119" t="s">
        <v>333</v>
      </c>
      <c r="AM36" s="118">
        <f t="shared" si="7"/>
        <v>2156133</v>
      </c>
      <c r="AN36" s="118">
        <f t="shared" si="8"/>
        <v>353429</v>
      </c>
      <c r="AO36" s="118">
        <v>156828</v>
      </c>
      <c r="AP36" s="118">
        <v>22949</v>
      </c>
      <c r="AQ36" s="118">
        <v>160137</v>
      </c>
      <c r="AR36" s="118">
        <v>13515</v>
      </c>
      <c r="AS36" s="118">
        <f t="shared" si="9"/>
        <v>500758</v>
      </c>
      <c r="AT36" s="118">
        <v>1909</v>
      </c>
      <c r="AU36" s="118">
        <v>479762</v>
      </c>
      <c r="AV36" s="118">
        <v>19087</v>
      </c>
      <c r="AW36" s="118">
        <v>0</v>
      </c>
      <c r="AX36" s="118">
        <f t="shared" si="10"/>
        <v>1293695</v>
      </c>
      <c r="AY36" s="118">
        <v>13156</v>
      </c>
      <c r="AZ36" s="118">
        <v>1082501</v>
      </c>
      <c r="BA36" s="118">
        <v>92083</v>
      </c>
      <c r="BB36" s="118">
        <v>105955</v>
      </c>
      <c r="BC36" s="119" t="s">
        <v>333</v>
      </c>
      <c r="BD36" s="118">
        <v>8251</v>
      </c>
      <c r="BE36" s="118">
        <v>420215</v>
      </c>
      <c r="BF36" s="118">
        <f t="shared" si="11"/>
        <v>2580849</v>
      </c>
      <c r="BG36" s="118">
        <f t="shared" si="12"/>
        <v>35503</v>
      </c>
      <c r="BH36" s="118">
        <f t="shared" si="13"/>
        <v>34873</v>
      </c>
      <c r="BI36" s="118">
        <v>0</v>
      </c>
      <c r="BJ36" s="118">
        <v>29205</v>
      </c>
      <c r="BK36" s="118">
        <v>0</v>
      </c>
      <c r="BL36" s="118">
        <v>5668</v>
      </c>
      <c r="BM36" s="118">
        <v>630</v>
      </c>
      <c r="BN36" s="119" t="s">
        <v>333</v>
      </c>
      <c r="BO36" s="118">
        <f t="shared" si="14"/>
        <v>2403992</v>
      </c>
      <c r="BP36" s="118">
        <f t="shared" si="15"/>
        <v>703577</v>
      </c>
      <c r="BQ36" s="118">
        <v>410423</v>
      </c>
      <c r="BR36" s="118">
        <v>0</v>
      </c>
      <c r="BS36" s="118">
        <v>293154</v>
      </c>
      <c r="BT36" s="118">
        <v>0</v>
      </c>
      <c r="BU36" s="118">
        <f t="shared" si="16"/>
        <v>765228</v>
      </c>
      <c r="BV36" s="118">
        <v>0</v>
      </c>
      <c r="BW36" s="118">
        <v>760356</v>
      </c>
      <c r="BX36" s="118">
        <v>4872</v>
      </c>
      <c r="BY36" s="118">
        <v>0</v>
      </c>
      <c r="BZ36" s="118">
        <f t="shared" si="17"/>
        <v>933991</v>
      </c>
      <c r="CA36" s="118">
        <v>6556</v>
      </c>
      <c r="CB36" s="118">
        <v>493306</v>
      </c>
      <c r="CC36" s="118">
        <v>7493</v>
      </c>
      <c r="CD36" s="118">
        <v>426636</v>
      </c>
      <c r="CE36" s="119" t="s">
        <v>333</v>
      </c>
      <c r="CF36" s="118">
        <v>1196</v>
      </c>
      <c r="CG36" s="118">
        <v>649464</v>
      </c>
      <c r="CH36" s="118">
        <f t="shared" si="18"/>
        <v>3088959</v>
      </c>
      <c r="CI36" s="118">
        <f aca="true" t="shared" si="110" ref="CI36:CO36">SUM(AE36,+BG36)</f>
        <v>40004</v>
      </c>
      <c r="CJ36" s="118">
        <f t="shared" si="110"/>
        <v>34873</v>
      </c>
      <c r="CK36" s="118">
        <f t="shared" si="110"/>
        <v>0</v>
      </c>
      <c r="CL36" s="118">
        <f t="shared" si="110"/>
        <v>29205</v>
      </c>
      <c r="CM36" s="118">
        <f t="shared" si="110"/>
        <v>0</v>
      </c>
      <c r="CN36" s="118">
        <f t="shared" si="110"/>
        <v>5668</v>
      </c>
      <c r="CO36" s="118">
        <f t="shared" si="110"/>
        <v>5131</v>
      </c>
      <c r="CP36" s="119" t="s">
        <v>7</v>
      </c>
      <c r="CQ36" s="118">
        <f aca="true" t="shared" si="111" ref="CQ36:DF36">SUM(AM36,+BO36)</f>
        <v>4560125</v>
      </c>
      <c r="CR36" s="118">
        <f t="shared" si="111"/>
        <v>1057006</v>
      </c>
      <c r="CS36" s="118">
        <f t="shared" si="111"/>
        <v>567251</v>
      </c>
      <c r="CT36" s="118">
        <f t="shared" si="111"/>
        <v>22949</v>
      </c>
      <c r="CU36" s="118">
        <f t="shared" si="111"/>
        <v>453291</v>
      </c>
      <c r="CV36" s="118">
        <f t="shared" si="111"/>
        <v>13515</v>
      </c>
      <c r="CW36" s="118">
        <f t="shared" si="111"/>
        <v>1265986</v>
      </c>
      <c r="CX36" s="118">
        <f t="shared" si="111"/>
        <v>1909</v>
      </c>
      <c r="CY36" s="118">
        <f t="shared" si="111"/>
        <v>1240118</v>
      </c>
      <c r="CZ36" s="118">
        <f t="shared" si="111"/>
        <v>23959</v>
      </c>
      <c r="DA36" s="118">
        <f t="shared" si="111"/>
        <v>0</v>
      </c>
      <c r="DB36" s="118">
        <f t="shared" si="111"/>
        <v>2227686</v>
      </c>
      <c r="DC36" s="118">
        <f t="shared" si="111"/>
        <v>19712</v>
      </c>
      <c r="DD36" s="118">
        <f t="shared" si="111"/>
        <v>1575807</v>
      </c>
      <c r="DE36" s="118">
        <f t="shared" si="111"/>
        <v>99576</v>
      </c>
      <c r="DF36" s="118">
        <f t="shared" si="111"/>
        <v>532591</v>
      </c>
      <c r="DG36" s="119" t="s">
        <v>7</v>
      </c>
      <c r="DH36" s="118">
        <f t="shared" si="28"/>
        <v>9447</v>
      </c>
      <c r="DI36" s="118">
        <f t="shared" si="29"/>
        <v>1069679</v>
      </c>
      <c r="DJ36" s="118">
        <f t="shared" si="30"/>
        <v>5669808</v>
      </c>
    </row>
    <row r="37" spans="1:114" s="120" customFormat="1" ht="12" customHeight="1">
      <c r="A37" s="129" t="s">
        <v>302</v>
      </c>
      <c r="B37" s="130" t="s">
        <v>303</v>
      </c>
      <c r="C37" s="129" t="s">
        <v>42</v>
      </c>
      <c r="D37" s="118">
        <f t="shared" si="0"/>
        <v>390757</v>
      </c>
      <c r="E37" s="118">
        <f t="shared" si="1"/>
        <v>306668</v>
      </c>
      <c r="F37" s="118">
        <v>1484</v>
      </c>
      <c r="G37" s="118">
        <v>4720</v>
      </c>
      <c r="H37" s="118">
        <v>0</v>
      </c>
      <c r="I37" s="118">
        <v>157403</v>
      </c>
      <c r="J37" s="118">
        <v>1907942</v>
      </c>
      <c r="K37" s="118">
        <v>143061</v>
      </c>
      <c r="L37" s="118">
        <v>84089</v>
      </c>
      <c r="M37" s="118">
        <f t="shared" si="2"/>
        <v>41943</v>
      </c>
      <c r="N37" s="118">
        <f t="shared" si="3"/>
        <v>23729</v>
      </c>
      <c r="O37" s="118">
        <v>0</v>
      </c>
      <c r="P37" s="118">
        <v>0</v>
      </c>
      <c r="Q37" s="118">
        <v>20500</v>
      </c>
      <c r="R37" s="118">
        <v>13</v>
      </c>
      <c r="S37" s="118">
        <v>872205</v>
      </c>
      <c r="T37" s="118">
        <v>3216</v>
      </c>
      <c r="U37" s="118">
        <v>18214</v>
      </c>
      <c r="V37" s="118">
        <f aca="true" t="shared" si="112" ref="V37:AD37">+SUM(D37,M37)</f>
        <v>432700</v>
      </c>
      <c r="W37" s="118">
        <f t="shared" si="112"/>
        <v>330397</v>
      </c>
      <c r="X37" s="118">
        <f t="shared" si="112"/>
        <v>1484</v>
      </c>
      <c r="Y37" s="118">
        <f t="shared" si="112"/>
        <v>4720</v>
      </c>
      <c r="Z37" s="118">
        <f t="shared" si="112"/>
        <v>20500</v>
      </c>
      <c r="AA37" s="118">
        <f t="shared" si="112"/>
        <v>157416</v>
      </c>
      <c r="AB37" s="118">
        <f t="shared" si="112"/>
        <v>2780147</v>
      </c>
      <c r="AC37" s="118">
        <f t="shared" si="112"/>
        <v>146277</v>
      </c>
      <c r="AD37" s="118">
        <f t="shared" si="112"/>
        <v>102303</v>
      </c>
      <c r="AE37" s="118">
        <f t="shared" si="5"/>
        <v>165981</v>
      </c>
      <c r="AF37" s="118">
        <f t="shared" si="6"/>
        <v>161529</v>
      </c>
      <c r="AG37" s="118">
        <v>0</v>
      </c>
      <c r="AH37" s="118">
        <v>0</v>
      </c>
      <c r="AI37" s="118">
        <v>161529</v>
      </c>
      <c r="AJ37" s="118">
        <v>0</v>
      </c>
      <c r="AK37" s="118">
        <v>4452</v>
      </c>
      <c r="AL37" s="119" t="s">
        <v>333</v>
      </c>
      <c r="AM37" s="118">
        <f t="shared" si="7"/>
        <v>2099873</v>
      </c>
      <c r="AN37" s="118">
        <f t="shared" si="8"/>
        <v>265775</v>
      </c>
      <c r="AO37" s="118">
        <v>238341</v>
      </c>
      <c r="AP37" s="118">
        <v>0</v>
      </c>
      <c r="AQ37" s="118">
        <v>27434</v>
      </c>
      <c r="AR37" s="118">
        <v>0</v>
      </c>
      <c r="AS37" s="118">
        <f t="shared" si="9"/>
        <v>794244</v>
      </c>
      <c r="AT37" s="118">
        <v>0</v>
      </c>
      <c r="AU37" s="118">
        <v>764342</v>
      </c>
      <c r="AV37" s="118">
        <v>29902</v>
      </c>
      <c r="AW37" s="118">
        <v>0</v>
      </c>
      <c r="AX37" s="118">
        <f t="shared" si="10"/>
        <v>1026498</v>
      </c>
      <c r="AY37" s="118">
        <v>17126</v>
      </c>
      <c r="AZ37" s="118">
        <v>771816</v>
      </c>
      <c r="BA37" s="118">
        <v>219356</v>
      </c>
      <c r="BB37" s="118">
        <v>18200</v>
      </c>
      <c r="BC37" s="119" t="s">
        <v>333</v>
      </c>
      <c r="BD37" s="118">
        <v>13356</v>
      </c>
      <c r="BE37" s="118">
        <v>32845</v>
      </c>
      <c r="BF37" s="118">
        <f t="shared" si="11"/>
        <v>2298699</v>
      </c>
      <c r="BG37" s="118">
        <f t="shared" si="12"/>
        <v>386</v>
      </c>
      <c r="BH37" s="118">
        <f t="shared" si="13"/>
        <v>386</v>
      </c>
      <c r="BI37" s="118">
        <v>0</v>
      </c>
      <c r="BJ37" s="118">
        <v>386</v>
      </c>
      <c r="BK37" s="118">
        <v>0</v>
      </c>
      <c r="BL37" s="118">
        <v>0</v>
      </c>
      <c r="BM37" s="118">
        <v>0</v>
      </c>
      <c r="BN37" s="119" t="s">
        <v>333</v>
      </c>
      <c r="BO37" s="118">
        <f t="shared" si="14"/>
        <v>898631</v>
      </c>
      <c r="BP37" s="118">
        <f t="shared" si="15"/>
        <v>123159</v>
      </c>
      <c r="BQ37" s="118">
        <v>112016</v>
      </c>
      <c r="BR37" s="118">
        <v>0</v>
      </c>
      <c r="BS37" s="118">
        <v>11143</v>
      </c>
      <c r="BT37" s="118">
        <v>0</v>
      </c>
      <c r="BU37" s="118">
        <f t="shared" si="16"/>
        <v>270905</v>
      </c>
      <c r="BV37" s="118">
        <v>0</v>
      </c>
      <c r="BW37" s="118">
        <v>270905</v>
      </c>
      <c r="BX37" s="118">
        <v>0</v>
      </c>
      <c r="BY37" s="118">
        <v>0</v>
      </c>
      <c r="BZ37" s="118">
        <f t="shared" si="17"/>
        <v>503920</v>
      </c>
      <c r="CA37" s="118">
        <v>35407</v>
      </c>
      <c r="CB37" s="118">
        <v>468465</v>
      </c>
      <c r="CC37" s="118">
        <v>0</v>
      </c>
      <c r="CD37" s="118">
        <v>48</v>
      </c>
      <c r="CE37" s="119" t="s">
        <v>333</v>
      </c>
      <c r="CF37" s="118">
        <v>647</v>
      </c>
      <c r="CG37" s="118">
        <v>15131</v>
      </c>
      <c r="CH37" s="118">
        <f t="shared" si="18"/>
        <v>914148</v>
      </c>
      <c r="CI37" s="118">
        <f aca="true" t="shared" si="113" ref="CI37:CO37">SUM(AE37,+BG37)</f>
        <v>166367</v>
      </c>
      <c r="CJ37" s="118">
        <f t="shared" si="113"/>
        <v>161915</v>
      </c>
      <c r="CK37" s="118">
        <f t="shared" si="113"/>
        <v>0</v>
      </c>
      <c r="CL37" s="118">
        <f t="shared" si="113"/>
        <v>386</v>
      </c>
      <c r="CM37" s="118">
        <f t="shared" si="113"/>
        <v>161529</v>
      </c>
      <c r="CN37" s="118">
        <f t="shared" si="113"/>
        <v>0</v>
      </c>
      <c r="CO37" s="118">
        <f t="shared" si="113"/>
        <v>4452</v>
      </c>
      <c r="CP37" s="119" t="s">
        <v>7</v>
      </c>
      <c r="CQ37" s="118">
        <f aca="true" t="shared" si="114" ref="CQ37:DE37">SUM(AM37,+BO37)</f>
        <v>2998504</v>
      </c>
      <c r="CR37" s="118">
        <f t="shared" si="114"/>
        <v>388934</v>
      </c>
      <c r="CS37" s="118">
        <f t="shared" si="114"/>
        <v>350357</v>
      </c>
      <c r="CT37" s="118">
        <f t="shared" si="114"/>
        <v>0</v>
      </c>
      <c r="CU37" s="118">
        <f t="shared" si="114"/>
        <v>38577</v>
      </c>
      <c r="CV37" s="118">
        <f t="shared" si="114"/>
        <v>0</v>
      </c>
      <c r="CW37" s="118">
        <f t="shared" si="114"/>
        <v>1065149</v>
      </c>
      <c r="CX37" s="118">
        <f t="shared" si="114"/>
        <v>0</v>
      </c>
      <c r="CY37" s="118">
        <f t="shared" si="114"/>
        <v>1035247</v>
      </c>
      <c r="CZ37" s="118">
        <f t="shared" si="114"/>
        <v>29902</v>
      </c>
      <c r="DA37" s="118">
        <f t="shared" si="114"/>
        <v>0</v>
      </c>
      <c r="DB37" s="118">
        <f t="shared" si="114"/>
        <v>1530418</v>
      </c>
      <c r="DC37" s="118">
        <f t="shared" si="114"/>
        <v>52533</v>
      </c>
      <c r="DD37" s="118">
        <f t="shared" si="114"/>
        <v>1240281</v>
      </c>
      <c r="DE37" s="118">
        <f t="shared" si="114"/>
        <v>219356</v>
      </c>
      <c r="DF37" s="118">
        <f>SUM(BB37,+CD37)</f>
        <v>18248</v>
      </c>
      <c r="DG37" s="119" t="s">
        <v>7</v>
      </c>
      <c r="DH37" s="118">
        <f t="shared" si="28"/>
        <v>14003</v>
      </c>
      <c r="DI37" s="118">
        <f t="shared" si="29"/>
        <v>47976</v>
      </c>
      <c r="DJ37" s="118">
        <f t="shared" si="30"/>
        <v>3212847</v>
      </c>
    </row>
    <row r="38" spans="1:114" s="120" customFormat="1" ht="12" customHeight="1">
      <c r="A38" s="129" t="s">
        <v>304</v>
      </c>
      <c r="B38" s="130" t="s">
        <v>305</v>
      </c>
      <c r="C38" s="129" t="s">
        <v>42</v>
      </c>
      <c r="D38" s="118">
        <f t="shared" si="0"/>
        <v>790389</v>
      </c>
      <c r="E38" s="118">
        <f t="shared" si="1"/>
        <v>748585</v>
      </c>
      <c r="F38" s="118">
        <v>0</v>
      </c>
      <c r="G38" s="118">
        <v>0</v>
      </c>
      <c r="H38" s="118">
        <v>473900</v>
      </c>
      <c r="I38" s="118">
        <v>222663</v>
      </c>
      <c r="J38" s="118">
        <v>1970156</v>
      </c>
      <c r="K38" s="118">
        <v>52022</v>
      </c>
      <c r="L38" s="118">
        <v>41804</v>
      </c>
      <c r="M38" s="118">
        <f t="shared" si="2"/>
        <v>68775</v>
      </c>
      <c r="N38" s="118">
        <f t="shared" si="3"/>
        <v>54879</v>
      </c>
      <c r="O38" s="118">
        <v>0</v>
      </c>
      <c r="P38" s="118">
        <v>0</v>
      </c>
      <c r="Q38" s="118">
        <v>0</v>
      </c>
      <c r="R38" s="118">
        <v>34834</v>
      </c>
      <c r="S38" s="118">
        <v>347981</v>
      </c>
      <c r="T38" s="118">
        <v>20045</v>
      </c>
      <c r="U38" s="118">
        <v>13896</v>
      </c>
      <c r="V38" s="118">
        <f aca="true" t="shared" si="115" ref="V38:AD38">+SUM(D38,M38)</f>
        <v>859164</v>
      </c>
      <c r="W38" s="118">
        <f t="shared" si="115"/>
        <v>803464</v>
      </c>
      <c r="X38" s="118">
        <f t="shared" si="115"/>
        <v>0</v>
      </c>
      <c r="Y38" s="118">
        <f t="shared" si="115"/>
        <v>0</v>
      </c>
      <c r="Z38" s="118">
        <f t="shared" si="115"/>
        <v>473900</v>
      </c>
      <c r="AA38" s="118">
        <f t="shared" si="115"/>
        <v>257497</v>
      </c>
      <c r="AB38" s="118">
        <f t="shared" si="115"/>
        <v>2318137</v>
      </c>
      <c r="AC38" s="118">
        <f t="shared" si="115"/>
        <v>72067</v>
      </c>
      <c r="AD38" s="118">
        <f t="shared" si="115"/>
        <v>55700</v>
      </c>
      <c r="AE38" s="118">
        <f t="shared" si="5"/>
        <v>715531</v>
      </c>
      <c r="AF38" s="118">
        <f t="shared" si="6"/>
        <v>715531</v>
      </c>
      <c r="AG38" s="118">
        <v>0</v>
      </c>
      <c r="AH38" s="118">
        <v>715041</v>
      </c>
      <c r="AI38" s="118">
        <v>490</v>
      </c>
      <c r="AJ38" s="118">
        <v>0</v>
      </c>
      <c r="AK38" s="118">
        <v>0</v>
      </c>
      <c r="AL38" s="119" t="s">
        <v>333</v>
      </c>
      <c r="AM38" s="118">
        <f t="shared" si="7"/>
        <v>1868798</v>
      </c>
      <c r="AN38" s="118">
        <f t="shared" si="8"/>
        <v>303610</v>
      </c>
      <c r="AO38" s="118">
        <v>193500</v>
      </c>
      <c r="AP38" s="118">
        <v>7243</v>
      </c>
      <c r="AQ38" s="118">
        <v>102867</v>
      </c>
      <c r="AR38" s="118">
        <v>0</v>
      </c>
      <c r="AS38" s="118">
        <f t="shared" si="9"/>
        <v>272583</v>
      </c>
      <c r="AT38" s="118">
        <v>2047</v>
      </c>
      <c r="AU38" s="118">
        <v>262674</v>
      </c>
      <c r="AV38" s="118">
        <v>7862</v>
      </c>
      <c r="AW38" s="118">
        <v>0</v>
      </c>
      <c r="AX38" s="118">
        <f t="shared" si="10"/>
        <v>1267810</v>
      </c>
      <c r="AY38" s="118">
        <v>175092</v>
      </c>
      <c r="AZ38" s="118">
        <v>1082324</v>
      </c>
      <c r="BA38" s="118">
        <v>6839</v>
      </c>
      <c r="BB38" s="118">
        <v>3555</v>
      </c>
      <c r="BC38" s="119" t="s">
        <v>333</v>
      </c>
      <c r="BD38" s="118">
        <v>24795</v>
      </c>
      <c r="BE38" s="118">
        <v>176216</v>
      </c>
      <c r="BF38" s="118">
        <f t="shared" si="11"/>
        <v>2760545</v>
      </c>
      <c r="BG38" s="118">
        <f t="shared" si="12"/>
        <v>21294</v>
      </c>
      <c r="BH38" s="118">
        <f t="shared" si="13"/>
        <v>21294</v>
      </c>
      <c r="BI38" s="118">
        <v>0</v>
      </c>
      <c r="BJ38" s="118">
        <v>21294</v>
      </c>
      <c r="BK38" s="118">
        <v>0</v>
      </c>
      <c r="BL38" s="118">
        <v>0</v>
      </c>
      <c r="BM38" s="118">
        <v>0</v>
      </c>
      <c r="BN38" s="119" t="s">
        <v>333</v>
      </c>
      <c r="BO38" s="118">
        <f t="shared" si="14"/>
        <v>374425</v>
      </c>
      <c r="BP38" s="118">
        <f t="shared" si="15"/>
        <v>104205</v>
      </c>
      <c r="BQ38" s="118">
        <v>104205</v>
      </c>
      <c r="BR38" s="118">
        <v>0</v>
      </c>
      <c r="BS38" s="118">
        <v>0</v>
      </c>
      <c r="BT38" s="118">
        <v>0</v>
      </c>
      <c r="BU38" s="118">
        <f t="shared" si="16"/>
        <v>192218</v>
      </c>
      <c r="BV38" s="118">
        <v>7556</v>
      </c>
      <c r="BW38" s="118">
        <v>184662</v>
      </c>
      <c r="BX38" s="118">
        <v>0</v>
      </c>
      <c r="BY38" s="118">
        <v>0</v>
      </c>
      <c r="BZ38" s="118">
        <f t="shared" si="17"/>
        <v>76821</v>
      </c>
      <c r="CA38" s="118">
        <v>3029</v>
      </c>
      <c r="CB38" s="118">
        <v>70119</v>
      </c>
      <c r="CC38" s="118">
        <v>3673</v>
      </c>
      <c r="CD38" s="118">
        <v>0</v>
      </c>
      <c r="CE38" s="119" t="s">
        <v>333</v>
      </c>
      <c r="CF38" s="118">
        <v>1181</v>
      </c>
      <c r="CG38" s="118">
        <v>21037</v>
      </c>
      <c r="CH38" s="118">
        <f t="shared" si="18"/>
        <v>416756</v>
      </c>
      <c r="CI38" s="118">
        <f aca="true" t="shared" si="116" ref="CI38:CO38">SUM(AE38,+BG38)</f>
        <v>736825</v>
      </c>
      <c r="CJ38" s="118">
        <f t="shared" si="116"/>
        <v>736825</v>
      </c>
      <c r="CK38" s="118">
        <f t="shared" si="116"/>
        <v>0</v>
      </c>
      <c r="CL38" s="118">
        <f t="shared" si="116"/>
        <v>736335</v>
      </c>
      <c r="CM38" s="118">
        <f t="shared" si="116"/>
        <v>490</v>
      </c>
      <c r="CN38" s="118">
        <f t="shared" si="116"/>
        <v>0</v>
      </c>
      <c r="CO38" s="118">
        <f t="shared" si="116"/>
        <v>0</v>
      </c>
      <c r="CP38" s="119" t="s">
        <v>7</v>
      </c>
      <c r="CQ38" s="118">
        <f aca="true" t="shared" si="117" ref="CQ38:DF38">SUM(AM38,+BO38)</f>
        <v>2243223</v>
      </c>
      <c r="CR38" s="118">
        <f t="shared" si="117"/>
        <v>407815</v>
      </c>
      <c r="CS38" s="118">
        <f t="shared" si="117"/>
        <v>297705</v>
      </c>
      <c r="CT38" s="118">
        <f t="shared" si="117"/>
        <v>7243</v>
      </c>
      <c r="CU38" s="118">
        <f t="shared" si="117"/>
        <v>102867</v>
      </c>
      <c r="CV38" s="118">
        <f t="shared" si="117"/>
        <v>0</v>
      </c>
      <c r="CW38" s="118">
        <f t="shared" si="117"/>
        <v>464801</v>
      </c>
      <c r="CX38" s="118">
        <f t="shared" si="117"/>
        <v>9603</v>
      </c>
      <c r="CY38" s="118">
        <f t="shared" si="117"/>
        <v>447336</v>
      </c>
      <c r="CZ38" s="118">
        <f t="shared" si="117"/>
        <v>7862</v>
      </c>
      <c r="DA38" s="118">
        <f t="shared" si="117"/>
        <v>0</v>
      </c>
      <c r="DB38" s="118">
        <f t="shared" si="117"/>
        <v>1344631</v>
      </c>
      <c r="DC38" s="118">
        <f t="shared" si="117"/>
        <v>178121</v>
      </c>
      <c r="DD38" s="118">
        <f t="shared" si="117"/>
        <v>1152443</v>
      </c>
      <c r="DE38" s="118">
        <f t="shared" si="117"/>
        <v>10512</v>
      </c>
      <c r="DF38" s="118">
        <f t="shared" si="117"/>
        <v>3555</v>
      </c>
      <c r="DG38" s="119" t="s">
        <v>7</v>
      </c>
      <c r="DH38" s="118">
        <f t="shared" si="28"/>
        <v>25976</v>
      </c>
      <c r="DI38" s="118">
        <f t="shared" si="29"/>
        <v>197253</v>
      </c>
      <c r="DJ38" s="118">
        <f t="shared" si="30"/>
        <v>3177301</v>
      </c>
    </row>
    <row r="39" spans="1:114" s="120" customFormat="1" ht="12" customHeight="1">
      <c r="A39" s="129" t="s">
        <v>306</v>
      </c>
      <c r="B39" s="130" t="s">
        <v>307</v>
      </c>
      <c r="C39" s="129" t="s">
        <v>42</v>
      </c>
      <c r="D39" s="118">
        <f t="shared" si="0"/>
        <v>860782</v>
      </c>
      <c r="E39" s="118">
        <f t="shared" si="1"/>
        <v>645940</v>
      </c>
      <c r="F39" s="118">
        <v>34811</v>
      </c>
      <c r="G39" s="118">
        <v>0</v>
      </c>
      <c r="H39" s="118">
        <v>8300</v>
      </c>
      <c r="I39" s="118">
        <v>407116</v>
      </c>
      <c r="J39" s="118">
        <v>3475448</v>
      </c>
      <c r="K39" s="118">
        <v>195713</v>
      </c>
      <c r="L39" s="118">
        <v>214842</v>
      </c>
      <c r="M39" s="118">
        <f t="shared" si="2"/>
        <v>351848</v>
      </c>
      <c r="N39" s="118">
        <f t="shared" si="3"/>
        <v>197336</v>
      </c>
      <c r="O39" s="118">
        <v>0</v>
      </c>
      <c r="P39" s="118">
        <v>0</v>
      </c>
      <c r="Q39" s="118">
        <v>0</v>
      </c>
      <c r="R39" s="118">
        <v>114446</v>
      </c>
      <c r="S39" s="118">
        <v>1785175</v>
      </c>
      <c r="T39" s="118">
        <v>82890</v>
      </c>
      <c r="U39" s="118">
        <v>154512</v>
      </c>
      <c r="V39" s="118">
        <f aca="true" t="shared" si="118" ref="V39:AD39">+SUM(D39,M39)</f>
        <v>1212630</v>
      </c>
      <c r="W39" s="118">
        <f t="shared" si="118"/>
        <v>843276</v>
      </c>
      <c r="X39" s="118">
        <f t="shared" si="118"/>
        <v>34811</v>
      </c>
      <c r="Y39" s="118">
        <f t="shared" si="118"/>
        <v>0</v>
      </c>
      <c r="Z39" s="118">
        <f t="shared" si="118"/>
        <v>8300</v>
      </c>
      <c r="AA39" s="118">
        <f t="shared" si="118"/>
        <v>521562</v>
      </c>
      <c r="AB39" s="118">
        <f t="shared" si="118"/>
        <v>5260623</v>
      </c>
      <c r="AC39" s="118">
        <f t="shared" si="118"/>
        <v>278603</v>
      </c>
      <c r="AD39" s="118">
        <f t="shared" si="118"/>
        <v>369354</v>
      </c>
      <c r="AE39" s="118">
        <f t="shared" si="5"/>
        <v>61379</v>
      </c>
      <c r="AF39" s="118">
        <f t="shared" si="6"/>
        <v>13936</v>
      </c>
      <c r="AG39" s="118">
        <v>0</v>
      </c>
      <c r="AH39" s="118">
        <v>13932</v>
      </c>
      <c r="AI39" s="118">
        <v>4</v>
      </c>
      <c r="AJ39" s="118">
        <v>0</v>
      </c>
      <c r="AK39" s="118">
        <v>47443</v>
      </c>
      <c r="AL39" s="119" t="s">
        <v>333</v>
      </c>
      <c r="AM39" s="118">
        <f t="shared" si="7"/>
        <v>3815644</v>
      </c>
      <c r="AN39" s="118">
        <f t="shared" si="8"/>
        <v>698340</v>
      </c>
      <c r="AO39" s="118">
        <v>336248</v>
      </c>
      <c r="AP39" s="118">
        <v>108962</v>
      </c>
      <c r="AQ39" s="118">
        <v>234791</v>
      </c>
      <c r="AR39" s="118">
        <v>18339</v>
      </c>
      <c r="AS39" s="118">
        <f t="shared" si="9"/>
        <v>1664339</v>
      </c>
      <c r="AT39" s="118">
        <v>55554</v>
      </c>
      <c r="AU39" s="118">
        <v>1585795</v>
      </c>
      <c r="AV39" s="118">
        <v>22990</v>
      </c>
      <c r="AW39" s="118">
        <v>0</v>
      </c>
      <c r="AX39" s="118">
        <f t="shared" si="10"/>
        <v>1450267</v>
      </c>
      <c r="AY39" s="118">
        <v>60695</v>
      </c>
      <c r="AZ39" s="118">
        <v>1233731</v>
      </c>
      <c r="BA39" s="118">
        <v>84367</v>
      </c>
      <c r="BB39" s="118">
        <v>71474</v>
      </c>
      <c r="BC39" s="119" t="s">
        <v>333</v>
      </c>
      <c r="BD39" s="118">
        <v>2698</v>
      </c>
      <c r="BE39" s="118">
        <v>459207</v>
      </c>
      <c r="BF39" s="118">
        <f t="shared" si="11"/>
        <v>4336230</v>
      </c>
      <c r="BG39" s="118">
        <f t="shared" si="12"/>
        <v>85680</v>
      </c>
      <c r="BH39" s="118">
        <f t="shared" si="13"/>
        <v>85680</v>
      </c>
      <c r="BI39" s="118">
        <v>0</v>
      </c>
      <c r="BJ39" s="118">
        <v>85680</v>
      </c>
      <c r="BK39" s="118">
        <v>0</v>
      </c>
      <c r="BL39" s="118">
        <v>0</v>
      </c>
      <c r="BM39" s="118">
        <v>0</v>
      </c>
      <c r="BN39" s="119" t="s">
        <v>333</v>
      </c>
      <c r="BO39" s="118">
        <f t="shared" si="14"/>
        <v>1832817</v>
      </c>
      <c r="BP39" s="118">
        <f t="shared" si="15"/>
        <v>337284</v>
      </c>
      <c r="BQ39" s="118">
        <v>244833</v>
      </c>
      <c r="BR39" s="118">
        <v>0</v>
      </c>
      <c r="BS39" s="118">
        <v>92451</v>
      </c>
      <c r="BT39" s="118">
        <v>0</v>
      </c>
      <c r="BU39" s="118">
        <f t="shared" si="16"/>
        <v>697037</v>
      </c>
      <c r="BV39" s="118">
        <v>0</v>
      </c>
      <c r="BW39" s="118">
        <v>697037</v>
      </c>
      <c r="BX39" s="118">
        <v>0</v>
      </c>
      <c r="BY39" s="118">
        <v>7235</v>
      </c>
      <c r="BZ39" s="118">
        <f t="shared" si="17"/>
        <v>791261</v>
      </c>
      <c r="CA39" s="118">
        <v>161087</v>
      </c>
      <c r="CB39" s="118">
        <v>564351</v>
      </c>
      <c r="CC39" s="118">
        <v>35396</v>
      </c>
      <c r="CD39" s="118">
        <v>30427</v>
      </c>
      <c r="CE39" s="119" t="s">
        <v>333</v>
      </c>
      <c r="CF39" s="118">
        <v>0</v>
      </c>
      <c r="CG39" s="118">
        <v>218526</v>
      </c>
      <c r="CH39" s="118">
        <f t="shared" si="18"/>
        <v>2137023</v>
      </c>
      <c r="CI39" s="118">
        <f aca="true" t="shared" si="119" ref="CI39:CO39">SUM(AE39,+BG39)</f>
        <v>147059</v>
      </c>
      <c r="CJ39" s="118">
        <f t="shared" si="119"/>
        <v>99616</v>
      </c>
      <c r="CK39" s="118">
        <f t="shared" si="119"/>
        <v>0</v>
      </c>
      <c r="CL39" s="118">
        <f t="shared" si="119"/>
        <v>99612</v>
      </c>
      <c r="CM39" s="118">
        <f t="shared" si="119"/>
        <v>4</v>
      </c>
      <c r="CN39" s="118">
        <f t="shared" si="119"/>
        <v>0</v>
      </c>
      <c r="CO39" s="118">
        <f t="shared" si="119"/>
        <v>47443</v>
      </c>
      <c r="CP39" s="119" t="s">
        <v>7</v>
      </c>
      <c r="CQ39" s="118">
        <f aca="true" t="shared" si="120" ref="CQ39:DF39">SUM(AM39,+BO39)</f>
        <v>5648461</v>
      </c>
      <c r="CR39" s="118">
        <f t="shared" si="120"/>
        <v>1035624</v>
      </c>
      <c r="CS39" s="118">
        <f t="shared" si="120"/>
        <v>581081</v>
      </c>
      <c r="CT39" s="118">
        <f t="shared" si="120"/>
        <v>108962</v>
      </c>
      <c r="CU39" s="118">
        <f t="shared" si="120"/>
        <v>327242</v>
      </c>
      <c r="CV39" s="118">
        <f t="shared" si="120"/>
        <v>18339</v>
      </c>
      <c r="CW39" s="118">
        <f t="shared" si="120"/>
        <v>2361376</v>
      </c>
      <c r="CX39" s="118">
        <f t="shared" si="120"/>
        <v>55554</v>
      </c>
      <c r="CY39" s="118">
        <f t="shared" si="120"/>
        <v>2282832</v>
      </c>
      <c r="CZ39" s="118">
        <f t="shared" si="120"/>
        <v>22990</v>
      </c>
      <c r="DA39" s="118">
        <f t="shared" si="120"/>
        <v>7235</v>
      </c>
      <c r="DB39" s="118">
        <f t="shared" si="120"/>
        <v>2241528</v>
      </c>
      <c r="DC39" s="118">
        <f t="shared" si="120"/>
        <v>221782</v>
      </c>
      <c r="DD39" s="118">
        <f t="shared" si="120"/>
        <v>1798082</v>
      </c>
      <c r="DE39" s="118">
        <f t="shared" si="120"/>
        <v>119763</v>
      </c>
      <c r="DF39" s="118">
        <f t="shared" si="120"/>
        <v>101901</v>
      </c>
      <c r="DG39" s="119" t="s">
        <v>7</v>
      </c>
      <c r="DH39" s="118">
        <f t="shared" si="28"/>
        <v>2698</v>
      </c>
      <c r="DI39" s="118">
        <f t="shared" si="29"/>
        <v>677733</v>
      </c>
      <c r="DJ39" s="118">
        <f t="shared" si="30"/>
        <v>6473253</v>
      </c>
    </row>
    <row r="40" spans="1:114" s="120" customFormat="1" ht="12" customHeight="1">
      <c r="A40" s="129" t="s">
        <v>308</v>
      </c>
      <c r="B40" s="130" t="s">
        <v>309</v>
      </c>
      <c r="C40" s="129" t="s">
        <v>42</v>
      </c>
      <c r="D40" s="118">
        <f t="shared" si="0"/>
        <v>561149</v>
      </c>
      <c r="E40" s="118">
        <f t="shared" si="1"/>
        <v>516787</v>
      </c>
      <c r="F40" s="118">
        <v>0</v>
      </c>
      <c r="G40" s="118">
        <v>0</v>
      </c>
      <c r="H40" s="118">
        <v>82300</v>
      </c>
      <c r="I40" s="118">
        <v>262010</v>
      </c>
      <c r="J40" s="118">
        <v>2754523</v>
      </c>
      <c r="K40" s="118">
        <v>172477</v>
      </c>
      <c r="L40" s="118">
        <v>44362</v>
      </c>
      <c r="M40" s="118">
        <f t="shared" si="2"/>
        <v>359882</v>
      </c>
      <c r="N40" s="118">
        <f t="shared" si="3"/>
        <v>283874</v>
      </c>
      <c r="O40" s="118">
        <v>0</v>
      </c>
      <c r="P40" s="118">
        <v>0</v>
      </c>
      <c r="Q40" s="118">
        <v>0</v>
      </c>
      <c r="R40" s="118">
        <v>283872</v>
      </c>
      <c r="S40" s="118">
        <v>806986</v>
      </c>
      <c r="T40" s="118">
        <v>2</v>
      </c>
      <c r="U40" s="118">
        <v>76008</v>
      </c>
      <c r="V40" s="118">
        <f aca="true" t="shared" si="121" ref="V40:AD40">+SUM(D40,M40)</f>
        <v>921031</v>
      </c>
      <c r="W40" s="118">
        <f t="shared" si="121"/>
        <v>800661</v>
      </c>
      <c r="X40" s="118">
        <f t="shared" si="121"/>
        <v>0</v>
      </c>
      <c r="Y40" s="118">
        <f t="shared" si="121"/>
        <v>0</v>
      </c>
      <c r="Z40" s="118">
        <f t="shared" si="121"/>
        <v>82300</v>
      </c>
      <c r="AA40" s="118">
        <f t="shared" si="121"/>
        <v>545882</v>
      </c>
      <c r="AB40" s="118">
        <f t="shared" si="121"/>
        <v>3561509</v>
      </c>
      <c r="AC40" s="118">
        <f t="shared" si="121"/>
        <v>172479</v>
      </c>
      <c r="AD40" s="118">
        <f t="shared" si="121"/>
        <v>120370</v>
      </c>
      <c r="AE40" s="118">
        <f t="shared" si="5"/>
        <v>114975</v>
      </c>
      <c r="AF40" s="118">
        <f t="shared" si="6"/>
        <v>114975</v>
      </c>
      <c r="AG40" s="118">
        <v>0</v>
      </c>
      <c r="AH40" s="118">
        <v>109935</v>
      </c>
      <c r="AI40" s="118">
        <v>5040</v>
      </c>
      <c r="AJ40" s="118">
        <v>0</v>
      </c>
      <c r="AK40" s="118">
        <v>0</v>
      </c>
      <c r="AL40" s="119" t="s">
        <v>333</v>
      </c>
      <c r="AM40" s="118">
        <f t="shared" si="7"/>
        <v>3108794</v>
      </c>
      <c r="AN40" s="118">
        <f t="shared" si="8"/>
        <v>374407</v>
      </c>
      <c r="AO40" s="118">
        <v>330837</v>
      </c>
      <c r="AP40" s="118">
        <v>0</v>
      </c>
      <c r="AQ40" s="118">
        <v>40285</v>
      </c>
      <c r="AR40" s="118">
        <v>3285</v>
      </c>
      <c r="AS40" s="118">
        <f t="shared" si="9"/>
        <v>1220944</v>
      </c>
      <c r="AT40" s="118">
        <v>18191</v>
      </c>
      <c r="AU40" s="118">
        <v>1169683</v>
      </c>
      <c r="AV40" s="118">
        <v>33070</v>
      </c>
      <c r="AW40" s="118">
        <v>7860</v>
      </c>
      <c r="AX40" s="118">
        <f t="shared" si="10"/>
        <v>1505583</v>
      </c>
      <c r="AY40" s="118">
        <v>102139</v>
      </c>
      <c r="AZ40" s="118">
        <v>1246932</v>
      </c>
      <c r="BA40" s="118">
        <v>107253</v>
      </c>
      <c r="BB40" s="118">
        <v>49259</v>
      </c>
      <c r="BC40" s="119" t="s">
        <v>333</v>
      </c>
      <c r="BD40" s="118">
        <v>0</v>
      </c>
      <c r="BE40" s="118">
        <v>91903</v>
      </c>
      <c r="BF40" s="118">
        <f t="shared" si="11"/>
        <v>3315672</v>
      </c>
      <c r="BG40" s="118">
        <f t="shared" si="12"/>
        <v>4641</v>
      </c>
      <c r="BH40" s="118">
        <f t="shared" si="13"/>
        <v>4641</v>
      </c>
      <c r="BI40" s="118">
        <v>0</v>
      </c>
      <c r="BJ40" s="118">
        <v>4641</v>
      </c>
      <c r="BK40" s="118">
        <v>0</v>
      </c>
      <c r="BL40" s="118">
        <v>0</v>
      </c>
      <c r="BM40" s="118">
        <v>0</v>
      </c>
      <c r="BN40" s="119" t="s">
        <v>333</v>
      </c>
      <c r="BO40" s="118">
        <f t="shared" si="14"/>
        <v>1063741</v>
      </c>
      <c r="BP40" s="118">
        <f t="shared" si="15"/>
        <v>214195</v>
      </c>
      <c r="BQ40" s="118">
        <v>198145</v>
      </c>
      <c r="BR40" s="118">
        <v>16050</v>
      </c>
      <c r="BS40" s="118">
        <v>0</v>
      </c>
      <c r="BT40" s="118">
        <v>0</v>
      </c>
      <c r="BU40" s="118">
        <f t="shared" si="16"/>
        <v>325976</v>
      </c>
      <c r="BV40" s="118">
        <v>2557</v>
      </c>
      <c r="BW40" s="118">
        <v>323419</v>
      </c>
      <c r="BX40" s="118">
        <v>0</v>
      </c>
      <c r="BY40" s="118">
        <v>0</v>
      </c>
      <c r="BZ40" s="118">
        <f t="shared" si="17"/>
        <v>523570</v>
      </c>
      <c r="CA40" s="118">
        <v>0</v>
      </c>
      <c r="CB40" s="118">
        <v>512119</v>
      </c>
      <c r="CC40" s="118">
        <v>0</v>
      </c>
      <c r="CD40" s="118">
        <v>11451</v>
      </c>
      <c r="CE40" s="119" t="s">
        <v>333</v>
      </c>
      <c r="CF40" s="118">
        <v>0</v>
      </c>
      <c r="CG40" s="118">
        <v>98486</v>
      </c>
      <c r="CH40" s="118">
        <f t="shared" si="18"/>
        <v>1166868</v>
      </c>
      <c r="CI40" s="118">
        <f aca="true" t="shared" si="122" ref="CI40:CO40">SUM(AE40,+BG40)</f>
        <v>119616</v>
      </c>
      <c r="CJ40" s="118">
        <f t="shared" si="122"/>
        <v>119616</v>
      </c>
      <c r="CK40" s="118">
        <f t="shared" si="122"/>
        <v>0</v>
      </c>
      <c r="CL40" s="118">
        <f t="shared" si="122"/>
        <v>114576</v>
      </c>
      <c r="CM40" s="118">
        <f t="shared" si="122"/>
        <v>5040</v>
      </c>
      <c r="CN40" s="118">
        <f t="shared" si="122"/>
        <v>0</v>
      </c>
      <c r="CO40" s="118">
        <f t="shared" si="122"/>
        <v>0</v>
      </c>
      <c r="CP40" s="119" t="s">
        <v>7</v>
      </c>
      <c r="CQ40" s="118">
        <f aca="true" t="shared" si="123" ref="CQ40:DF40">SUM(AM40,+BO40)</f>
        <v>4172535</v>
      </c>
      <c r="CR40" s="118">
        <f t="shared" si="123"/>
        <v>588602</v>
      </c>
      <c r="CS40" s="118">
        <f t="shared" si="123"/>
        <v>528982</v>
      </c>
      <c r="CT40" s="118">
        <f t="shared" si="123"/>
        <v>16050</v>
      </c>
      <c r="CU40" s="118">
        <f t="shared" si="123"/>
        <v>40285</v>
      </c>
      <c r="CV40" s="118">
        <f t="shared" si="123"/>
        <v>3285</v>
      </c>
      <c r="CW40" s="118">
        <f t="shared" si="123"/>
        <v>1546920</v>
      </c>
      <c r="CX40" s="118">
        <f t="shared" si="123"/>
        <v>20748</v>
      </c>
      <c r="CY40" s="118">
        <f t="shared" si="123"/>
        <v>1493102</v>
      </c>
      <c r="CZ40" s="118">
        <f t="shared" si="123"/>
        <v>33070</v>
      </c>
      <c r="DA40" s="118">
        <f t="shared" si="123"/>
        <v>7860</v>
      </c>
      <c r="DB40" s="118">
        <f t="shared" si="123"/>
        <v>2029153</v>
      </c>
      <c r="DC40" s="118">
        <f t="shared" si="123"/>
        <v>102139</v>
      </c>
      <c r="DD40" s="118">
        <f t="shared" si="123"/>
        <v>1759051</v>
      </c>
      <c r="DE40" s="118">
        <f t="shared" si="123"/>
        <v>107253</v>
      </c>
      <c r="DF40" s="118">
        <f t="shared" si="123"/>
        <v>60710</v>
      </c>
      <c r="DG40" s="119" t="s">
        <v>7</v>
      </c>
      <c r="DH40" s="118">
        <f t="shared" si="28"/>
        <v>0</v>
      </c>
      <c r="DI40" s="118">
        <f t="shared" si="29"/>
        <v>190389</v>
      </c>
      <c r="DJ40" s="118">
        <f t="shared" si="30"/>
        <v>4482540</v>
      </c>
    </row>
    <row r="41" spans="1:114" s="120" customFormat="1" ht="12" customHeight="1">
      <c r="A41" s="129" t="s">
        <v>310</v>
      </c>
      <c r="B41" s="130" t="s">
        <v>311</v>
      </c>
      <c r="C41" s="129" t="s">
        <v>42</v>
      </c>
      <c r="D41" s="118">
        <f t="shared" si="0"/>
        <v>925786</v>
      </c>
      <c r="E41" s="118">
        <f t="shared" si="1"/>
        <v>601328</v>
      </c>
      <c r="F41" s="118">
        <v>26129</v>
      </c>
      <c r="G41" s="118">
        <v>0</v>
      </c>
      <c r="H41" s="118">
        <v>63200</v>
      </c>
      <c r="I41" s="118">
        <v>476723</v>
      </c>
      <c r="J41" s="118">
        <v>2695745</v>
      </c>
      <c r="K41" s="118">
        <v>35276</v>
      </c>
      <c r="L41" s="118">
        <v>324458</v>
      </c>
      <c r="M41" s="118">
        <f t="shared" si="2"/>
        <v>44530</v>
      </c>
      <c r="N41" s="118">
        <f t="shared" si="3"/>
        <v>43921</v>
      </c>
      <c r="O41" s="118">
        <v>0</v>
      </c>
      <c r="P41" s="118">
        <v>0</v>
      </c>
      <c r="Q41" s="118">
        <v>8500</v>
      </c>
      <c r="R41" s="118">
        <v>33198</v>
      </c>
      <c r="S41" s="118">
        <v>758014</v>
      </c>
      <c r="T41" s="118">
        <v>2223</v>
      </c>
      <c r="U41" s="118">
        <v>609</v>
      </c>
      <c r="V41" s="118">
        <f aca="true" t="shared" si="124" ref="V41:AD41">+SUM(D41,M41)</f>
        <v>970316</v>
      </c>
      <c r="W41" s="118">
        <f t="shared" si="124"/>
        <v>645249</v>
      </c>
      <c r="X41" s="118">
        <f t="shared" si="124"/>
        <v>26129</v>
      </c>
      <c r="Y41" s="118">
        <f t="shared" si="124"/>
        <v>0</v>
      </c>
      <c r="Z41" s="118">
        <f t="shared" si="124"/>
        <v>71700</v>
      </c>
      <c r="AA41" s="118">
        <f t="shared" si="124"/>
        <v>509921</v>
      </c>
      <c r="AB41" s="118">
        <f t="shared" si="124"/>
        <v>3453759</v>
      </c>
      <c r="AC41" s="118">
        <f t="shared" si="124"/>
        <v>37499</v>
      </c>
      <c r="AD41" s="118">
        <f t="shared" si="124"/>
        <v>325067</v>
      </c>
      <c r="AE41" s="118">
        <f t="shared" si="5"/>
        <v>157433</v>
      </c>
      <c r="AF41" s="118">
        <f t="shared" si="6"/>
        <v>128128</v>
      </c>
      <c r="AG41" s="118">
        <v>0</v>
      </c>
      <c r="AH41" s="118">
        <v>84307</v>
      </c>
      <c r="AI41" s="118">
        <v>43821</v>
      </c>
      <c r="AJ41" s="118">
        <v>0</v>
      </c>
      <c r="AK41" s="118">
        <v>29305</v>
      </c>
      <c r="AL41" s="119" t="s">
        <v>333</v>
      </c>
      <c r="AM41" s="118">
        <f t="shared" si="7"/>
        <v>2602428</v>
      </c>
      <c r="AN41" s="118">
        <f t="shared" si="8"/>
        <v>503861</v>
      </c>
      <c r="AO41" s="118">
        <v>385750</v>
      </c>
      <c r="AP41" s="118">
        <v>0</v>
      </c>
      <c r="AQ41" s="118">
        <v>118111</v>
      </c>
      <c r="AR41" s="118">
        <v>0</v>
      </c>
      <c r="AS41" s="118">
        <f t="shared" si="9"/>
        <v>1250583</v>
      </c>
      <c r="AT41" s="118">
        <v>11745</v>
      </c>
      <c r="AU41" s="118">
        <v>1230759</v>
      </c>
      <c r="AV41" s="118">
        <v>8079</v>
      </c>
      <c r="AW41" s="118">
        <v>0</v>
      </c>
      <c r="AX41" s="118">
        <f t="shared" si="10"/>
        <v>847984</v>
      </c>
      <c r="AY41" s="118">
        <v>67591</v>
      </c>
      <c r="AZ41" s="118">
        <v>705579</v>
      </c>
      <c r="BA41" s="118">
        <v>70314</v>
      </c>
      <c r="BB41" s="118">
        <v>4500</v>
      </c>
      <c r="BC41" s="119" t="s">
        <v>333</v>
      </c>
      <c r="BD41" s="118">
        <v>0</v>
      </c>
      <c r="BE41" s="118">
        <v>861670</v>
      </c>
      <c r="BF41" s="118">
        <f t="shared" si="11"/>
        <v>3621531</v>
      </c>
      <c r="BG41" s="118">
        <f t="shared" si="12"/>
        <v>11414</v>
      </c>
      <c r="BH41" s="118">
        <f t="shared" si="13"/>
        <v>11414</v>
      </c>
      <c r="BI41" s="118">
        <v>0</v>
      </c>
      <c r="BJ41" s="118">
        <v>9765</v>
      </c>
      <c r="BK41" s="118">
        <v>0</v>
      </c>
      <c r="BL41" s="118">
        <v>1649</v>
      </c>
      <c r="BM41" s="118">
        <v>0</v>
      </c>
      <c r="BN41" s="119" t="s">
        <v>333</v>
      </c>
      <c r="BO41" s="118">
        <f t="shared" si="14"/>
        <v>764732</v>
      </c>
      <c r="BP41" s="118">
        <f t="shared" si="15"/>
        <v>96625</v>
      </c>
      <c r="BQ41" s="118">
        <v>88111</v>
      </c>
      <c r="BR41" s="118">
        <v>0</v>
      </c>
      <c r="BS41" s="118">
        <v>8514</v>
      </c>
      <c r="BT41" s="118">
        <v>0</v>
      </c>
      <c r="BU41" s="118">
        <f t="shared" si="16"/>
        <v>497660</v>
      </c>
      <c r="BV41" s="118">
        <v>33142</v>
      </c>
      <c r="BW41" s="118">
        <v>464518</v>
      </c>
      <c r="BX41" s="118">
        <v>0</v>
      </c>
      <c r="BY41" s="118">
        <v>0</v>
      </c>
      <c r="BZ41" s="118">
        <f t="shared" si="17"/>
        <v>170447</v>
      </c>
      <c r="CA41" s="118">
        <v>53333</v>
      </c>
      <c r="CB41" s="118">
        <v>79408</v>
      </c>
      <c r="CC41" s="118">
        <v>11039</v>
      </c>
      <c r="CD41" s="118">
        <v>26667</v>
      </c>
      <c r="CE41" s="119" t="s">
        <v>333</v>
      </c>
      <c r="CF41" s="118">
        <v>0</v>
      </c>
      <c r="CG41" s="118">
        <v>26398</v>
      </c>
      <c r="CH41" s="118">
        <f t="shared" si="18"/>
        <v>802544</v>
      </c>
      <c r="CI41" s="118">
        <f aca="true" t="shared" si="125" ref="CI41:CO41">SUM(AE41,+BG41)</f>
        <v>168847</v>
      </c>
      <c r="CJ41" s="118">
        <f t="shared" si="125"/>
        <v>139542</v>
      </c>
      <c r="CK41" s="118">
        <f t="shared" si="125"/>
        <v>0</v>
      </c>
      <c r="CL41" s="118">
        <f t="shared" si="125"/>
        <v>94072</v>
      </c>
      <c r="CM41" s="118">
        <f t="shared" si="125"/>
        <v>43821</v>
      </c>
      <c r="CN41" s="118">
        <f t="shared" si="125"/>
        <v>1649</v>
      </c>
      <c r="CO41" s="118">
        <f t="shared" si="125"/>
        <v>29305</v>
      </c>
      <c r="CP41" s="119" t="s">
        <v>7</v>
      </c>
      <c r="CQ41" s="118">
        <f aca="true" t="shared" si="126" ref="CQ41:DF41">SUM(AM41,+BO41)</f>
        <v>3367160</v>
      </c>
      <c r="CR41" s="118">
        <f t="shared" si="126"/>
        <v>600486</v>
      </c>
      <c r="CS41" s="118">
        <f t="shared" si="126"/>
        <v>473861</v>
      </c>
      <c r="CT41" s="118">
        <f t="shared" si="126"/>
        <v>0</v>
      </c>
      <c r="CU41" s="118">
        <f t="shared" si="126"/>
        <v>126625</v>
      </c>
      <c r="CV41" s="118">
        <f t="shared" si="126"/>
        <v>0</v>
      </c>
      <c r="CW41" s="118">
        <f t="shared" si="126"/>
        <v>1748243</v>
      </c>
      <c r="CX41" s="118">
        <f t="shared" si="126"/>
        <v>44887</v>
      </c>
      <c r="CY41" s="118">
        <f t="shared" si="126"/>
        <v>1695277</v>
      </c>
      <c r="CZ41" s="118">
        <f t="shared" si="126"/>
        <v>8079</v>
      </c>
      <c r="DA41" s="118">
        <f t="shared" si="126"/>
        <v>0</v>
      </c>
      <c r="DB41" s="118">
        <f t="shared" si="126"/>
        <v>1018431</v>
      </c>
      <c r="DC41" s="118">
        <f t="shared" si="126"/>
        <v>120924</v>
      </c>
      <c r="DD41" s="118">
        <f t="shared" si="126"/>
        <v>784987</v>
      </c>
      <c r="DE41" s="118">
        <f t="shared" si="126"/>
        <v>81353</v>
      </c>
      <c r="DF41" s="118">
        <f t="shared" si="126"/>
        <v>31167</v>
      </c>
      <c r="DG41" s="119" t="s">
        <v>7</v>
      </c>
      <c r="DH41" s="118">
        <f t="shared" si="28"/>
        <v>0</v>
      </c>
      <c r="DI41" s="118">
        <f t="shared" si="29"/>
        <v>888068</v>
      </c>
      <c r="DJ41" s="118">
        <f t="shared" si="30"/>
        <v>4424075</v>
      </c>
    </row>
    <row r="42" spans="1:114" s="120" customFormat="1" ht="12" customHeight="1">
      <c r="A42" s="129" t="s">
        <v>312</v>
      </c>
      <c r="B42" s="130" t="s">
        <v>313</v>
      </c>
      <c r="C42" s="129" t="s">
        <v>42</v>
      </c>
      <c r="D42" s="118">
        <f t="shared" si="0"/>
        <v>246372</v>
      </c>
      <c r="E42" s="118">
        <f t="shared" si="1"/>
        <v>180722</v>
      </c>
      <c r="F42" s="118">
        <v>0</v>
      </c>
      <c r="G42" s="118">
        <v>0</v>
      </c>
      <c r="H42" s="118">
        <v>0</v>
      </c>
      <c r="I42" s="118">
        <v>149344</v>
      </c>
      <c r="J42" s="118">
        <v>2490108</v>
      </c>
      <c r="K42" s="118">
        <v>31378</v>
      </c>
      <c r="L42" s="118">
        <v>65650</v>
      </c>
      <c r="M42" s="118">
        <f t="shared" si="2"/>
        <v>279777</v>
      </c>
      <c r="N42" s="118">
        <f t="shared" si="3"/>
        <v>230318</v>
      </c>
      <c r="O42" s="118">
        <v>0</v>
      </c>
      <c r="P42" s="118">
        <v>0</v>
      </c>
      <c r="Q42" s="118">
        <v>4400</v>
      </c>
      <c r="R42" s="118">
        <v>225673</v>
      </c>
      <c r="S42" s="118">
        <v>711376</v>
      </c>
      <c r="T42" s="118">
        <v>245</v>
      </c>
      <c r="U42" s="118">
        <v>49459</v>
      </c>
      <c r="V42" s="118">
        <f aca="true" t="shared" si="127" ref="V42:AD42">+SUM(D42,M42)</f>
        <v>526149</v>
      </c>
      <c r="W42" s="118">
        <f t="shared" si="127"/>
        <v>411040</v>
      </c>
      <c r="X42" s="118">
        <f t="shared" si="127"/>
        <v>0</v>
      </c>
      <c r="Y42" s="118">
        <f t="shared" si="127"/>
        <v>0</v>
      </c>
      <c r="Z42" s="118">
        <f t="shared" si="127"/>
        <v>4400</v>
      </c>
      <c r="AA42" s="118">
        <f t="shared" si="127"/>
        <v>375017</v>
      </c>
      <c r="AB42" s="118">
        <f t="shared" si="127"/>
        <v>3201484</v>
      </c>
      <c r="AC42" s="118">
        <f t="shared" si="127"/>
        <v>31623</v>
      </c>
      <c r="AD42" s="118">
        <f t="shared" si="127"/>
        <v>115109</v>
      </c>
      <c r="AE42" s="118">
        <f t="shared" si="5"/>
        <v>51282</v>
      </c>
      <c r="AF42" s="118">
        <f t="shared" si="6"/>
        <v>0</v>
      </c>
      <c r="AG42" s="118">
        <v>0</v>
      </c>
      <c r="AH42" s="118">
        <v>0</v>
      </c>
      <c r="AI42" s="118">
        <v>0</v>
      </c>
      <c r="AJ42" s="118">
        <v>0</v>
      </c>
      <c r="AK42" s="118">
        <v>51282</v>
      </c>
      <c r="AL42" s="119" t="s">
        <v>333</v>
      </c>
      <c r="AM42" s="118">
        <f t="shared" si="7"/>
        <v>2611621</v>
      </c>
      <c r="AN42" s="118">
        <f t="shared" si="8"/>
        <v>582622</v>
      </c>
      <c r="AO42" s="118">
        <v>156417</v>
      </c>
      <c r="AP42" s="118">
        <v>142301</v>
      </c>
      <c r="AQ42" s="118">
        <v>256759</v>
      </c>
      <c r="AR42" s="118">
        <v>27145</v>
      </c>
      <c r="AS42" s="118">
        <f t="shared" si="9"/>
        <v>1214837</v>
      </c>
      <c r="AT42" s="118">
        <v>36753</v>
      </c>
      <c r="AU42" s="118">
        <v>1152319</v>
      </c>
      <c r="AV42" s="118">
        <v>25765</v>
      </c>
      <c r="AW42" s="118">
        <v>6195</v>
      </c>
      <c r="AX42" s="118">
        <f t="shared" si="10"/>
        <v>807967</v>
      </c>
      <c r="AY42" s="118">
        <v>41013</v>
      </c>
      <c r="AZ42" s="118">
        <v>642384</v>
      </c>
      <c r="BA42" s="118">
        <v>52955</v>
      </c>
      <c r="BB42" s="118">
        <v>71615</v>
      </c>
      <c r="BC42" s="119" t="s">
        <v>333</v>
      </c>
      <c r="BD42" s="118">
        <v>0</v>
      </c>
      <c r="BE42" s="118">
        <v>73577</v>
      </c>
      <c r="BF42" s="118">
        <f t="shared" si="11"/>
        <v>2736480</v>
      </c>
      <c r="BG42" s="118">
        <f t="shared" si="12"/>
        <v>20769</v>
      </c>
      <c r="BH42" s="118">
        <f t="shared" si="13"/>
        <v>20769</v>
      </c>
      <c r="BI42" s="118">
        <v>0</v>
      </c>
      <c r="BJ42" s="118">
        <v>20769</v>
      </c>
      <c r="BK42" s="118">
        <v>0</v>
      </c>
      <c r="BL42" s="118">
        <v>0</v>
      </c>
      <c r="BM42" s="118">
        <v>0</v>
      </c>
      <c r="BN42" s="119" t="s">
        <v>333</v>
      </c>
      <c r="BO42" s="118">
        <f t="shared" si="14"/>
        <v>868145</v>
      </c>
      <c r="BP42" s="118">
        <f t="shared" si="15"/>
        <v>308246</v>
      </c>
      <c r="BQ42" s="118">
        <v>138841</v>
      </c>
      <c r="BR42" s="118">
        <v>57566</v>
      </c>
      <c r="BS42" s="118">
        <v>111839</v>
      </c>
      <c r="BT42" s="118">
        <v>0</v>
      </c>
      <c r="BU42" s="118">
        <f t="shared" si="16"/>
        <v>413151</v>
      </c>
      <c r="BV42" s="118">
        <v>8958</v>
      </c>
      <c r="BW42" s="118">
        <v>404193</v>
      </c>
      <c r="BX42" s="118">
        <v>0</v>
      </c>
      <c r="BY42" s="118">
        <v>6062</v>
      </c>
      <c r="BZ42" s="118">
        <f t="shared" si="17"/>
        <v>140686</v>
      </c>
      <c r="CA42" s="118">
        <v>0</v>
      </c>
      <c r="CB42" s="118">
        <v>129510</v>
      </c>
      <c r="CC42" s="118">
        <v>4051</v>
      </c>
      <c r="CD42" s="118">
        <v>7125</v>
      </c>
      <c r="CE42" s="119" t="s">
        <v>333</v>
      </c>
      <c r="CF42" s="118">
        <v>0</v>
      </c>
      <c r="CG42" s="118">
        <v>102239</v>
      </c>
      <c r="CH42" s="118">
        <f t="shared" si="18"/>
        <v>991153</v>
      </c>
      <c r="CI42" s="118">
        <f aca="true" t="shared" si="128" ref="CI42:CO42">SUM(AE42,+BG42)</f>
        <v>72051</v>
      </c>
      <c r="CJ42" s="118">
        <f t="shared" si="128"/>
        <v>20769</v>
      </c>
      <c r="CK42" s="118">
        <f t="shared" si="128"/>
        <v>0</v>
      </c>
      <c r="CL42" s="118">
        <f t="shared" si="128"/>
        <v>20769</v>
      </c>
      <c r="CM42" s="118">
        <f t="shared" si="128"/>
        <v>0</v>
      </c>
      <c r="CN42" s="118">
        <f t="shared" si="128"/>
        <v>0</v>
      </c>
      <c r="CO42" s="118">
        <f t="shared" si="128"/>
        <v>51282</v>
      </c>
      <c r="CP42" s="119" t="s">
        <v>7</v>
      </c>
      <c r="CQ42" s="118">
        <f aca="true" t="shared" si="129" ref="CQ42:DF42">SUM(AM42,+BO42)</f>
        <v>3479766</v>
      </c>
      <c r="CR42" s="118">
        <f t="shared" si="129"/>
        <v>890868</v>
      </c>
      <c r="CS42" s="118">
        <f t="shared" si="129"/>
        <v>295258</v>
      </c>
      <c r="CT42" s="118">
        <f t="shared" si="129"/>
        <v>199867</v>
      </c>
      <c r="CU42" s="118">
        <f t="shared" si="129"/>
        <v>368598</v>
      </c>
      <c r="CV42" s="118">
        <f t="shared" si="129"/>
        <v>27145</v>
      </c>
      <c r="CW42" s="118">
        <f t="shared" si="129"/>
        <v>1627988</v>
      </c>
      <c r="CX42" s="118">
        <f t="shared" si="129"/>
        <v>45711</v>
      </c>
      <c r="CY42" s="118">
        <f t="shared" si="129"/>
        <v>1556512</v>
      </c>
      <c r="CZ42" s="118">
        <f t="shared" si="129"/>
        <v>25765</v>
      </c>
      <c r="DA42" s="118">
        <f t="shared" si="129"/>
        <v>12257</v>
      </c>
      <c r="DB42" s="118">
        <f t="shared" si="129"/>
        <v>948653</v>
      </c>
      <c r="DC42" s="118">
        <f t="shared" si="129"/>
        <v>41013</v>
      </c>
      <c r="DD42" s="118">
        <f t="shared" si="129"/>
        <v>771894</v>
      </c>
      <c r="DE42" s="118">
        <f t="shared" si="129"/>
        <v>57006</v>
      </c>
      <c r="DF42" s="118">
        <f t="shared" si="129"/>
        <v>78740</v>
      </c>
      <c r="DG42" s="119" t="s">
        <v>7</v>
      </c>
      <c r="DH42" s="118">
        <f t="shared" si="28"/>
        <v>0</v>
      </c>
      <c r="DI42" s="118">
        <f t="shared" si="29"/>
        <v>175816</v>
      </c>
      <c r="DJ42" s="118">
        <f t="shared" si="30"/>
        <v>3727633</v>
      </c>
    </row>
    <row r="43" spans="1:114" s="120" customFormat="1" ht="12" customHeight="1">
      <c r="A43" s="129" t="s">
        <v>22</v>
      </c>
      <c r="B43" s="130" t="s">
        <v>23</v>
      </c>
      <c r="C43" s="129" t="s">
        <v>42</v>
      </c>
      <c r="D43" s="118">
        <f t="shared" si="0"/>
        <v>624400</v>
      </c>
      <c r="E43" s="118">
        <f t="shared" si="1"/>
        <v>550402</v>
      </c>
      <c r="F43" s="118">
        <v>0</v>
      </c>
      <c r="G43" s="118">
        <v>0</v>
      </c>
      <c r="H43" s="118">
        <v>0</v>
      </c>
      <c r="I43" s="118">
        <v>539508</v>
      </c>
      <c r="J43" s="118">
        <v>2148990</v>
      </c>
      <c r="K43" s="118">
        <v>10894</v>
      </c>
      <c r="L43" s="118">
        <v>73998</v>
      </c>
      <c r="M43" s="118">
        <f t="shared" si="2"/>
        <v>1097319</v>
      </c>
      <c r="N43" s="118">
        <f t="shared" si="3"/>
        <v>980449</v>
      </c>
      <c r="O43" s="118">
        <v>300000</v>
      </c>
      <c r="P43" s="118">
        <v>0</v>
      </c>
      <c r="Q43" s="118">
        <v>478900</v>
      </c>
      <c r="R43" s="118">
        <v>201395</v>
      </c>
      <c r="S43" s="118">
        <v>893369</v>
      </c>
      <c r="T43" s="118">
        <v>154</v>
      </c>
      <c r="U43" s="118">
        <v>116870</v>
      </c>
      <c r="V43" s="118">
        <f aca="true" t="shared" si="130" ref="V43:AD43">+SUM(D43,M43)</f>
        <v>1721719</v>
      </c>
      <c r="W43" s="118">
        <f t="shared" si="130"/>
        <v>1530851</v>
      </c>
      <c r="X43" s="118">
        <f t="shared" si="130"/>
        <v>300000</v>
      </c>
      <c r="Y43" s="118">
        <f t="shared" si="130"/>
        <v>0</v>
      </c>
      <c r="Z43" s="118">
        <f t="shared" si="130"/>
        <v>478900</v>
      </c>
      <c r="AA43" s="118">
        <f t="shared" si="130"/>
        <v>740903</v>
      </c>
      <c r="AB43" s="118">
        <f t="shared" si="130"/>
        <v>3042359</v>
      </c>
      <c r="AC43" s="118">
        <f t="shared" si="130"/>
        <v>11048</v>
      </c>
      <c r="AD43" s="118">
        <f t="shared" si="130"/>
        <v>190868</v>
      </c>
      <c r="AE43" s="118">
        <f t="shared" si="5"/>
        <v>0</v>
      </c>
      <c r="AF43" s="118">
        <f t="shared" si="6"/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0</v>
      </c>
      <c r="AL43" s="119" t="s">
        <v>333</v>
      </c>
      <c r="AM43" s="118">
        <f t="shared" si="7"/>
        <v>2661973</v>
      </c>
      <c r="AN43" s="118">
        <f t="shared" si="8"/>
        <v>424687</v>
      </c>
      <c r="AO43" s="118">
        <v>216997</v>
      </c>
      <c r="AP43" s="118">
        <v>5398</v>
      </c>
      <c r="AQ43" s="118">
        <v>187646</v>
      </c>
      <c r="AR43" s="118">
        <v>14646</v>
      </c>
      <c r="AS43" s="118">
        <f t="shared" si="9"/>
        <v>1192785</v>
      </c>
      <c r="AT43" s="118">
        <v>2230</v>
      </c>
      <c r="AU43" s="118">
        <v>1135432</v>
      </c>
      <c r="AV43" s="118">
        <v>55123</v>
      </c>
      <c r="AW43" s="118">
        <v>0</v>
      </c>
      <c r="AX43" s="118">
        <f t="shared" si="10"/>
        <v>1044501</v>
      </c>
      <c r="AY43" s="118">
        <v>0</v>
      </c>
      <c r="AZ43" s="118">
        <v>958231</v>
      </c>
      <c r="BA43" s="118">
        <v>40476</v>
      </c>
      <c r="BB43" s="118">
        <v>45794</v>
      </c>
      <c r="BC43" s="119" t="s">
        <v>333</v>
      </c>
      <c r="BD43" s="118">
        <v>0</v>
      </c>
      <c r="BE43" s="118">
        <v>111417</v>
      </c>
      <c r="BF43" s="118">
        <f t="shared" si="11"/>
        <v>2773390</v>
      </c>
      <c r="BG43" s="118">
        <f t="shared" si="12"/>
        <v>985745</v>
      </c>
      <c r="BH43" s="118">
        <f t="shared" si="13"/>
        <v>964010</v>
      </c>
      <c r="BI43" s="118">
        <v>0</v>
      </c>
      <c r="BJ43" s="118">
        <v>964010</v>
      </c>
      <c r="BK43" s="118">
        <v>0</v>
      </c>
      <c r="BL43" s="118">
        <v>0</v>
      </c>
      <c r="BM43" s="118">
        <v>21735</v>
      </c>
      <c r="BN43" s="119" t="s">
        <v>333</v>
      </c>
      <c r="BO43" s="118">
        <f t="shared" si="14"/>
        <v>973243</v>
      </c>
      <c r="BP43" s="118">
        <f t="shared" si="15"/>
        <v>178312</v>
      </c>
      <c r="BQ43" s="118">
        <v>95867</v>
      </c>
      <c r="BR43" s="118">
        <v>0</v>
      </c>
      <c r="BS43" s="118">
        <v>82445</v>
      </c>
      <c r="BT43" s="118">
        <v>0</v>
      </c>
      <c r="BU43" s="118">
        <f t="shared" si="16"/>
        <v>669207</v>
      </c>
      <c r="BV43" s="118">
        <v>76992</v>
      </c>
      <c r="BW43" s="118">
        <v>592215</v>
      </c>
      <c r="BX43" s="118">
        <v>0</v>
      </c>
      <c r="BY43" s="118">
        <v>0</v>
      </c>
      <c r="BZ43" s="118">
        <f t="shared" si="17"/>
        <v>125724</v>
      </c>
      <c r="CA43" s="118">
        <v>0</v>
      </c>
      <c r="CB43" s="118">
        <v>118744</v>
      </c>
      <c r="CC43" s="118">
        <v>0</v>
      </c>
      <c r="CD43" s="118">
        <v>6980</v>
      </c>
      <c r="CE43" s="119" t="s">
        <v>333</v>
      </c>
      <c r="CF43" s="118">
        <v>0</v>
      </c>
      <c r="CG43" s="118">
        <v>31700</v>
      </c>
      <c r="CH43" s="118">
        <f t="shared" si="18"/>
        <v>1990688</v>
      </c>
      <c r="CI43" s="118">
        <f aca="true" t="shared" si="131" ref="CI43:CO43">SUM(AE43,+BG43)</f>
        <v>985745</v>
      </c>
      <c r="CJ43" s="118">
        <f t="shared" si="131"/>
        <v>964010</v>
      </c>
      <c r="CK43" s="118">
        <f t="shared" si="131"/>
        <v>0</v>
      </c>
      <c r="CL43" s="118">
        <f t="shared" si="131"/>
        <v>964010</v>
      </c>
      <c r="CM43" s="118">
        <f t="shared" si="131"/>
        <v>0</v>
      </c>
      <c r="CN43" s="118">
        <f t="shared" si="131"/>
        <v>0</v>
      </c>
      <c r="CO43" s="118">
        <f t="shared" si="131"/>
        <v>21735</v>
      </c>
      <c r="CP43" s="119" t="s">
        <v>7</v>
      </c>
      <c r="CQ43" s="118">
        <f aca="true" t="shared" si="132" ref="CQ43:DF43">SUM(AM43,+BO43)</f>
        <v>3635216</v>
      </c>
      <c r="CR43" s="118">
        <f t="shared" si="132"/>
        <v>602999</v>
      </c>
      <c r="CS43" s="118">
        <f t="shared" si="132"/>
        <v>312864</v>
      </c>
      <c r="CT43" s="118">
        <f t="shared" si="132"/>
        <v>5398</v>
      </c>
      <c r="CU43" s="118">
        <f t="shared" si="132"/>
        <v>270091</v>
      </c>
      <c r="CV43" s="118">
        <f t="shared" si="132"/>
        <v>14646</v>
      </c>
      <c r="CW43" s="118">
        <f t="shared" si="132"/>
        <v>1861992</v>
      </c>
      <c r="CX43" s="118">
        <f t="shared" si="132"/>
        <v>79222</v>
      </c>
      <c r="CY43" s="118">
        <f t="shared" si="132"/>
        <v>1727647</v>
      </c>
      <c r="CZ43" s="118">
        <f t="shared" si="132"/>
        <v>55123</v>
      </c>
      <c r="DA43" s="118">
        <f t="shared" si="132"/>
        <v>0</v>
      </c>
      <c r="DB43" s="118">
        <f t="shared" si="132"/>
        <v>1170225</v>
      </c>
      <c r="DC43" s="118">
        <f t="shared" si="132"/>
        <v>0</v>
      </c>
      <c r="DD43" s="118">
        <f t="shared" si="132"/>
        <v>1076975</v>
      </c>
      <c r="DE43" s="118">
        <f t="shared" si="132"/>
        <v>40476</v>
      </c>
      <c r="DF43" s="118">
        <f t="shared" si="132"/>
        <v>52774</v>
      </c>
      <c r="DG43" s="119" t="s">
        <v>7</v>
      </c>
      <c r="DH43" s="118">
        <f t="shared" si="28"/>
        <v>0</v>
      </c>
      <c r="DI43" s="118">
        <f t="shared" si="29"/>
        <v>143117</v>
      </c>
      <c r="DJ43" s="118">
        <f t="shared" si="30"/>
        <v>4764078</v>
      </c>
    </row>
    <row r="44" spans="1:114" s="120" customFormat="1" ht="12" customHeight="1">
      <c r="A44" s="129" t="s">
        <v>24</v>
      </c>
      <c r="B44" s="130" t="s">
        <v>25</v>
      </c>
      <c r="C44" s="129" t="s">
        <v>42</v>
      </c>
      <c r="D44" s="118">
        <f t="shared" si="0"/>
        <v>153323</v>
      </c>
      <c r="E44" s="118">
        <f t="shared" si="1"/>
        <v>145460</v>
      </c>
      <c r="F44" s="118">
        <v>3731</v>
      </c>
      <c r="G44" s="118">
        <v>0</v>
      </c>
      <c r="H44" s="118">
        <v>0</v>
      </c>
      <c r="I44" s="118">
        <v>70635</v>
      </c>
      <c r="J44" s="118">
        <v>557587</v>
      </c>
      <c r="K44" s="118">
        <v>71094</v>
      </c>
      <c r="L44" s="118">
        <v>7863</v>
      </c>
      <c r="M44" s="118">
        <f t="shared" si="2"/>
        <v>85587</v>
      </c>
      <c r="N44" s="118">
        <f t="shared" si="3"/>
        <v>61076</v>
      </c>
      <c r="O44" s="118">
        <v>0</v>
      </c>
      <c r="P44" s="118">
        <v>0</v>
      </c>
      <c r="Q44" s="118">
        <v>0</v>
      </c>
      <c r="R44" s="118">
        <v>42374</v>
      </c>
      <c r="S44" s="118">
        <v>1211439</v>
      </c>
      <c r="T44" s="118">
        <v>18702</v>
      </c>
      <c r="U44" s="118">
        <v>24511</v>
      </c>
      <c r="V44" s="118">
        <f aca="true" t="shared" si="133" ref="V44:AD44">+SUM(D44,M44)</f>
        <v>238910</v>
      </c>
      <c r="W44" s="118">
        <f t="shared" si="133"/>
        <v>206536</v>
      </c>
      <c r="X44" s="118">
        <f t="shared" si="133"/>
        <v>3731</v>
      </c>
      <c r="Y44" s="118">
        <f t="shared" si="133"/>
        <v>0</v>
      </c>
      <c r="Z44" s="118">
        <f t="shared" si="133"/>
        <v>0</v>
      </c>
      <c r="AA44" s="118">
        <f t="shared" si="133"/>
        <v>113009</v>
      </c>
      <c r="AB44" s="118">
        <f t="shared" si="133"/>
        <v>1769026</v>
      </c>
      <c r="AC44" s="118">
        <f t="shared" si="133"/>
        <v>89796</v>
      </c>
      <c r="AD44" s="118">
        <f t="shared" si="133"/>
        <v>32374</v>
      </c>
      <c r="AE44" s="118">
        <f t="shared" si="5"/>
        <v>70945</v>
      </c>
      <c r="AF44" s="118">
        <f t="shared" si="6"/>
        <v>38640</v>
      </c>
      <c r="AG44" s="118">
        <v>0</v>
      </c>
      <c r="AH44" s="118">
        <v>38640</v>
      </c>
      <c r="AI44" s="118">
        <v>0</v>
      </c>
      <c r="AJ44" s="118">
        <v>0</v>
      </c>
      <c r="AK44" s="118">
        <v>32305</v>
      </c>
      <c r="AL44" s="119" t="s">
        <v>333</v>
      </c>
      <c r="AM44" s="118">
        <f t="shared" si="7"/>
        <v>563963</v>
      </c>
      <c r="AN44" s="118">
        <f t="shared" si="8"/>
        <v>94994</v>
      </c>
      <c r="AO44" s="118">
        <v>83882</v>
      </c>
      <c r="AP44" s="118">
        <v>0</v>
      </c>
      <c r="AQ44" s="118">
        <v>11112</v>
      </c>
      <c r="AR44" s="118">
        <v>0</v>
      </c>
      <c r="AS44" s="118">
        <f t="shared" si="9"/>
        <v>242706</v>
      </c>
      <c r="AT44" s="118">
        <v>0</v>
      </c>
      <c r="AU44" s="118">
        <v>242501</v>
      </c>
      <c r="AV44" s="118">
        <v>205</v>
      </c>
      <c r="AW44" s="118">
        <v>0</v>
      </c>
      <c r="AX44" s="118">
        <f t="shared" si="10"/>
        <v>226263</v>
      </c>
      <c r="AY44" s="118">
        <v>59430</v>
      </c>
      <c r="AZ44" s="118">
        <v>152040</v>
      </c>
      <c r="BA44" s="118">
        <v>11806</v>
      </c>
      <c r="BB44" s="118">
        <v>2987</v>
      </c>
      <c r="BC44" s="119" t="s">
        <v>333</v>
      </c>
      <c r="BD44" s="118">
        <v>0</v>
      </c>
      <c r="BE44" s="118">
        <v>76002</v>
      </c>
      <c r="BF44" s="118">
        <f t="shared" si="11"/>
        <v>710910</v>
      </c>
      <c r="BG44" s="118">
        <f t="shared" si="12"/>
        <v>168243</v>
      </c>
      <c r="BH44" s="118">
        <f t="shared" si="13"/>
        <v>167931</v>
      </c>
      <c r="BI44" s="118">
        <v>167931</v>
      </c>
      <c r="BJ44" s="118">
        <v>0</v>
      </c>
      <c r="BK44" s="118">
        <v>0</v>
      </c>
      <c r="BL44" s="118">
        <v>0</v>
      </c>
      <c r="BM44" s="118">
        <v>312</v>
      </c>
      <c r="BN44" s="119" t="s">
        <v>333</v>
      </c>
      <c r="BO44" s="118">
        <f t="shared" si="14"/>
        <v>1038293</v>
      </c>
      <c r="BP44" s="118">
        <f t="shared" si="15"/>
        <v>266061</v>
      </c>
      <c r="BQ44" s="118">
        <v>191309</v>
      </c>
      <c r="BR44" s="118">
        <v>0</v>
      </c>
      <c r="BS44" s="118">
        <v>74752</v>
      </c>
      <c r="BT44" s="118">
        <v>0</v>
      </c>
      <c r="BU44" s="118">
        <f t="shared" si="16"/>
        <v>627001</v>
      </c>
      <c r="BV44" s="118">
        <v>0</v>
      </c>
      <c r="BW44" s="118">
        <v>627001</v>
      </c>
      <c r="BX44" s="118">
        <v>0</v>
      </c>
      <c r="BY44" s="118">
        <v>0</v>
      </c>
      <c r="BZ44" s="118">
        <f t="shared" si="17"/>
        <v>145231</v>
      </c>
      <c r="CA44" s="118">
        <v>60</v>
      </c>
      <c r="CB44" s="118">
        <v>120007</v>
      </c>
      <c r="CC44" s="118">
        <v>4788</v>
      </c>
      <c r="CD44" s="118">
        <v>20376</v>
      </c>
      <c r="CE44" s="119" t="s">
        <v>333</v>
      </c>
      <c r="CF44" s="118">
        <v>0</v>
      </c>
      <c r="CG44" s="118">
        <v>90490</v>
      </c>
      <c r="CH44" s="118">
        <f t="shared" si="18"/>
        <v>1297026</v>
      </c>
      <c r="CI44" s="118">
        <f aca="true" t="shared" si="134" ref="CI44:CO44">SUM(AE44,+BG44)</f>
        <v>239188</v>
      </c>
      <c r="CJ44" s="118">
        <f t="shared" si="134"/>
        <v>206571</v>
      </c>
      <c r="CK44" s="118">
        <f t="shared" si="134"/>
        <v>167931</v>
      </c>
      <c r="CL44" s="118">
        <f t="shared" si="134"/>
        <v>38640</v>
      </c>
      <c r="CM44" s="118">
        <f t="shared" si="134"/>
        <v>0</v>
      </c>
      <c r="CN44" s="118">
        <f t="shared" si="134"/>
        <v>0</v>
      </c>
      <c r="CO44" s="118">
        <f t="shared" si="134"/>
        <v>32617</v>
      </c>
      <c r="CP44" s="119" t="s">
        <v>7</v>
      </c>
      <c r="CQ44" s="118">
        <f aca="true" t="shared" si="135" ref="CQ44:DF44">SUM(AM44,+BO44)</f>
        <v>1602256</v>
      </c>
      <c r="CR44" s="118">
        <f t="shared" si="135"/>
        <v>361055</v>
      </c>
      <c r="CS44" s="118">
        <f t="shared" si="135"/>
        <v>275191</v>
      </c>
      <c r="CT44" s="118">
        <f t="shared" si="135"/>
        <v>0</v>
      </c>
      <c r="CU44" s="118">
        <f t="shared" si="135"/>
        <v>85864</v>
      </c>
      <c r="CV44" s="118">
        <f t="shared" si="135"/>
        <v>0</v>
      </c>
      <c r="CW44" s="118">
        <f t="shared" si="135"/>
        <v>869707</v>
      </c>
      <c r="CX44" s="118">
        <f t="shared" si="135"/>
        <v>0</v>
      </c>
      <c r="CY44" s="118">
        <f t="shared" si="135"/>
        <v>869502</v>
      </c>
      <c r="CZ44" s="118">
        <f t="shared" si="135"/>
        <v>205</v>
      </c>
      <c r="DA44" s="118">
        <f t="shared" si="135"/>
        <v>0</v>
      </c>
      <c r="DB44" s="118">
        <f t="shared" si="135"/>
        <v>371494</v>
      </c>
      <c r="DC44" s="118">
        <f t="shared" si="135"/>
        <v>59490</v>
      </c>
      <c r="DD44" s="118">
        <f t="shared" si="135"/>
        <v>272047</v>
      </c>
      <c r="DE44" s="118">
        <f t="shared" si="135"/>
        <v>16594</v>
      </c>
      <c r="DF44" s="118">
        <f t="shared" si="135"/>
        <v>23363</v>
      </c>
      <c r="DG44" s="119" t="s">
        <v>7</v>
      </c>
      <c r="DH44" s="118">
        <f t="shared" si="28"/>
        <v>0</v>
      </c>
      <c r="DI44" s="118">
        <f t="shared" si="29"/>
        <v>166492</v>
      </c>
      <c r="DJ44" s="118">
        <f t="shared" si="30"/>
        <v>2007936</v>
      </c>
    </row>
    <row r="45" spans="1:114" s="120" customFormat="1" ht="12" customHeight="1">
      <c r="A45" s="129" t="s">
        <v>26</v>
      </c>
      <c r="B45" s="130" t="s">
        <v>27</v>
      </c>
      <c r="C45" s="129" t="s">
        <v>42</v>
      </c>
      <c r="D45" s="118">
        <f t="shared" si="0"/>
        <v>548141</v>
      </c>
      <c r="E45" s="118">
        <f t="shared" si="1"/>
        <v>383234</v>
      </c>
      <c r="F45" s="118">
        <v>0</v>
      </c>
      <c r="G45" s="118">
        <v>0</v>
      </c>
      <c r="H45" s="118">
        <v>0</v>
      </c>
      <c r="I45" s="118">
        <v>278751</v>
      </c>
      <c r="J45" s="118">
        <v>2531525</v>
      </c>
      <c r="K45" s="118">
        <v>104483</v>
      </c>
      <c r="L45" s="118">
        <v>164907</v>
      </c>
      <c r="M45" s="118">
        <f t="shared" si="2"/>
        <v>423326</v>
      </c>
      <c r="N45" s="118">
        <f t="shared" si="3"/>
        <v>310544</v>
      </c>
      <c r="O45" s="118">
        <v>0</v>
      </c>
      <c r="P45" s="118">
        <v>0</v>
      </c>
      <c r="Q45" s="118">
        <v>0</v>
      </c>
      <c r="R45" s="118">
        <v>306022</v>
      </c>
      <c r="S45" s="118">
        <v>683153</v>
      </c>
      <c r="T45" s="118">
        <v>4522</v>
      </c>
      <c r="U45" s="118">
        <v>112782</v>
      </c>
      <c r="V45" s="118">
        <f aca="true" t="shared" si="136" ref="V45:AD45">+SUM(D45,M45)</f>
        <v>971467</v>
      </c>
      <c r="W45" s="118">
        <f t="shared" si="136"/>
        <v>693778</v>
      </c>
      <c r="X45" s="118">
        <f t="shared" si="136"/>
        <v>0</v>
      </c>
      <c r="Y45" s="118">
        <f t="shared" si="136"/>
        <v>0</v>
      </c>
      <c r="Z45" s="118">
        <f t="shared" si="136"/>
        <v>0</v>
      </c>
      <c r="AA45" s="118">
        <f t="shared" si="136"/>
        <v>584773</v>
      </c>
      <c r="AB45" s="118">
        <f t="shared" si="136"/>
        <v>3214678</v>
      </c>
      <c r="AC45" s="118">
        <f t="shared" si="136"/>
        <v>109005</v>
      </c>
      <c r="AD45" s="118">
        <f t="shared" si="136"/>
        <v>277689</v>
      </c>
      <c r="AE45" s="118">
        <f t="shared" si="5"/>
        <v>4614</v>
      </c>
      <c r="AF45" s="118">
        <f t="shared" si="6"/>
        <v>4614</v>
      </c>
      <c r="AG45" s="118">
        <v>0</v>
      </c>
      <c r="AH45" s="118">
        <v>3249</v>
      </c>
      <c r="AI45" s="118">
        <v>0</v>
      </c>
      <c r="AJ45" s="118">
        <v>1365</v>
      </c>
      <c r="AK45" s="118">
        <v>0</v>
      </c>
      <c r="AL45" s="119" t="s">
        <v>333</v>
      </c>
      <c r="AM45" s="118">
        <f t="shared" si="7"/>
        <v>2928687</v>
      </c>
      <c r="AN45" s="118">
        <f t="shared" si="8"/>
        <v>561000</v>
      </c>
      <c r="AO45" s="118">
        <v>231027</v>
      </c>
      <c r="AP45" s="118">
        <v>0</v>
      </c>
      <c r="AQ45" s="118">
        <v>320704</v>
      </c>
      <c r="AR45" s="118">
        <v>9269</v>
      </c>
      <c r="AS45" s="118">
        <f t="shared" si="9"/>
        <v>1353126</v>
      </c>
      <c r="AT45" s="118">
        <v>5503</v>
      </c>
      <c r="AU45" s="118">
        <v>1328995</v>
      </c>
      <c r="AV45" s="118">
        <v>18628</v>
      </c>
      <c r="AW45" s="118">
        <v>0</v>
      </c>
      <c r="AX45" s="118">
        <f t="shared" si="10"/>
        <v>1014561</v>
      </c>
      <c r="AY45" s="118">
        <v>28839</v>
      </c>
      <c r="AZ45" s="118">
        <v>901019</v>
      </c>
      <c r="BA45" s="118">
        <v>78083</v>
      </c>
      <c r="BB45" s="118">
        <v>6620</v>
      </c>
      <c r="BC45" s="119" t="s">
        <v>333</v>
      </c>
      <c r="BD45" s="118">
        <v>0</v>
      </c>
      <c r="BE45" s="118">
        <v>146365</v>
      </c>
      <c r="BF45" s="118">
        <f t="shared" si="11"/>
        <v>3079666</v>
      </c>
      <c r="BG45" s="118">
        <f t="shared" si="12"/>
        <v>48181</v>
      </c>
      <c r="BH45" s="118">
        <f t="shared" si="13"/>
        <v>48181</v>
      </c>
      <c r="BI45" s="118">
        <v>0</v>
      </c>
      <c r="BJ45" s="118">
        <v>48181</v>
      </c>
      <c r="BK45" s="118">
        <v>0</v>
      </c>
      <c r="BL45" s="118">
        <v>0</v>
      </c>
      <c r="BM45" s="118">
        <v>0</v>
      </c>
      <c r="BN45" s="119" t="s">
        <v>333</v>
      </c>
      <c r="BO45" s="118">
        <f t="shared" si="14"/>
        <v>1034103</v>
      </c>
      <c r="BP45" s="118">
        <f t="shared" si="15"/>
        <v>247106</v>
      </c>
      <c r="BQ45" s="118">
        <v>197578</v>
      </c>
      <c r="BR45" s="118">
        <v>0</v>
      </c>
      <c r="BS45" s="118">
        <v>49528</v>
      </c>
      <c r="BT45" s="118">
        <v>0</v>
      </c>
      <c r="BU45" s="118">
        <f t="shared" si="16"/>
        <v>582073</v>
      </c>
      <c r="BV45" s="118">
        <v>0</v>
      </c>
      <c r="BW45" s="118">
        <v>582073</v>
      </c>
      <c r="BX45" s="118">
        <v>0</v>
      </c>
      <c r="BY45" s="118">
        <v>0</v>
      </c>
      <c r="BZ45" s="118">
        <f t="shared" si="17"/>
        <v>204763</v>
      </c>
      <c r="CA45" s="118">
        <v>70530</v>
      </c>
      <c r="CB45" s="118">
        <v>129682</v>
      </c>
      <c r="CC45" s="118">
        <v>0</v>
      </c>
      <c r="CD45" s="118">
        <v>4551</v>
      </c>
      <c r="CE45" s="119" t="s">
        <v>333</v>
      </c>
      <c r="CF45" s="118">
        <v>161</v>
      </c>
      <c r="CG45" s="118">
        <v>24195</v>
      </c>
      <c r="CH45" s="118">
        <f t="shared" si="18"/>
        <v>1106479</v>
      </c>
      <c r="CI45" s="118">
        <f aca="true" t="shared" si="137" ref="CI45:CO45">SUM(AE45,+BG45)</f>
        <v>52795</v>
      </c>
      <c r="CJ45" s="118">
        <f t="shared" si="137"/>
        <v>52795</v>
      </c>
      <c r="CK45" s="118">
        <f t="shared" si="137"/>
        <v>0</v>
      </c>
      <c r="CL45" s="118">
        <f t="shared" si="137"/>
        <v>51430</v>
      </c>
      <c r="CM45" s="118">
        <f t="shared" si="137"/>
        <v>0</v>
      </c>
      <c r="CN45" s="118">
        <f t="shared" si="137"/>
        <v>1365</v>
      </c>
      <c r="CO45" s="118">
        <f t="shared" si="137"/>
        <v>0</v>
      </c>
      <c r="CP45" s="119" t="s">
        <v>7</v>
      </c>
      <c r="CQ45" s="118">
        <f aca="true" t="shared" si="138" ref="CQ45:DF45">SUM(AM45,+BO45)</f>
        <v>3962790</v>
      </c>
      <c r="CR45" s="118">
        <f t="shared" si="138"/>
        <v>808106</v>
      </c>
      <c r="CS45" s="118">
        <f t="shared" si="138"/>
        <v>428605</v>
      </c>
      <c r="CT45" s="118">
        <f t="shared" si="138"/>
        <v>0</v>
      </c>
      <c r="CU45" s="118">
        <f t="shared" si="138"/>
        <v>370232</v>
      </c>
      <c r="CV45" s="118">
        <f t="shared" si="138"/>
        <v>9269</v>
      </c>
      <c r="CW45" s="118">
        <f t="shared" si="138"/>
        <v>1935199</v>
      </c>
      <c r="CX45" s="118">
        <f t="shared" si="138"/>
        <v>5503</v>
      </c>
      <c r="CY45" s="118">
        <f t="shared" si="138"/>
        <v>1911068</v>
      </c>
      <c r="CZ45" s="118">
        <f t="shared" si="138"/>
        <v>18628</v>
      </c>
      <c r="DA45" s="118">
        <f t="shared" si="138"/>
        <v>0</v>
      </c>
      <c r="DB45" s="118">
        <f t="shared" si="138"/>
        <v>1219324</v>
      </c>
      <c r="DC45" s="118">
        <f t="shared" si="138"/>
        <v>99369</v>
      </c>
      <c r="DD45" s="118">
        <f t="shared" si="138"/>
        <v>1030701</v>
      </c>
      <c r="DE45" s="118">
        <f t="shared" si="138"/>
        <v>78083</v>
      </c>
      <c r="DF45" s="118">
        <f t="shared" si="138"/>
        <v>11171</v>
      </c>
      <c r="DG45" s="119" t="s">
        <v>7</v>
      </c>
      <c r="DH45" s="118">
        <f t="shared" si="28"/>
        <v>161</v>
      </c>
      <c r="DI45" s="118">
        <f t="shared" si="29"/>
        <v>170560</v>
      </c>
      <c r="DJ45" s="118">
        <f t="shared" si="30"/>
        <v>4186145</v>
      </c>
    </row>
    <row r="46" spans="1:114" s="120" customFormat="1" ht="12" customHeight="1">
      <c r="A46" s="129" t="s">
        <v>28</v>
      </c>
      <c r="B46" s="130" t="s">
        <v>29</v>
      </c>
      <c r="C46" s="129" t="s">
        <v>42</v>
      </c>
      <c r="D46" s="118">
        <f t="shared" si="0"/>
        <v>4349864</v>
      </c>
      <c r="E46" s="118">
        <f t="shared" si="1"/>
        <v>3004246</v>
      </c>
      <c r="F46" s="118">
        <v>208733</v>
      </c>
      <c r="G46" s="118">
        <v>0</v>
      </c>
      <c r="H46" s="118">
        <v>352700</v>
      </c>
      <c r="I46" s="118">
        <v>1188455</v>
      </c>
      <c r="J46" s="118">
        <v>13397020</v>
      </c>
      <c r="K46" s="118">
        <v>1254358</v>
      </c>
      <c r="L46" s="118">
        <v>1345618</v>
      </c>
      <c r="M46" s="118">
        <f t="shared" si="2"/>
        <v>508779</v>
      </c>
      <c r="N46" s="118">
        <f t="shared" si="3"/>
        <v>360582</v>
      </c>
      <c r="O46" s="118">
        <v>0</v>
      </c>
      <c r="P46" s="118">
        <v>0</v>
      </c>
      <c r="Q46" s="118">
        <v>0</v>
      </c>
      <c r="R46" s="118">
        <v>360314</v>
      </c>
      <c r="S46" s="118">
        <v>2775041</v>
      </c>
      <c r="T46" s="118">
        <v>268</v>
      </c>
      <c r="U46" s="118">
        <v>148197</v>
      </c>
      <c r="V46" s="118">
        <f aca="true" t="shared" si="139" ref="V46:AD46">+SUM(D46,M46)</f>
        <v>4858643</v>
      </c>
      <c r="W46" s="118">
        <f t="shared" si="139"/>
        <v>3364828</v>
      </c>
      <c r="X46" s="118">
        <f t="shared" si="139"/>
        <v>208733</v>
      </c>
      <c r="Y46" s="118">
        <f t="shared" si="139"/>
        <v>0</v>
      </c>
      <c r="Z46" s="118">
        <f t="shared" si="139"/>
        <v>352700</v>
      </c>
      <c r="AA46" s="118">
        <f t="shared" si="139"/>
        <v>1548769</v>
      </c>
      <c r="AB46" s="118">
        <f t="shared" si="139"/>
        <v>16172061</v>
      </c>
      <c r="AC46" s="118">
        <f t="shared" si="139"/>
        <v>1254626</v>
      </c>
      <c r="AD46" s="118">
        <f t="shared" si="139"/>
        <v>1493815</v>
      </c>
      <c r="AE46" s="118">
        <f t="shared" si="5"/>
        <v>2161544</v>
      </c>
      <c r="AF46" s="118">
        <f t="shared" si="6"/>
        <v>1715683</v>
      </c>
      <c r="AG46" s="118">
        <v>0</v>
      </c>
      <c r="AH46" s="118">
        <v>519386</v>
      </c>
      <c r="AI46" s="118">
        <v>655700</v>
      </c>
      <c r="AJ46" s="118">
        <v>540597</v>
      </c>
      <c r="AK46" s="118">
        <v>445861</v>
      </c>
      <c r="AL46" s="119" t="s">
        <v>333</v>
      </c>
      <c r="AM46" s="118">
        <f t="shared" si="7"/>
        <v>13914600</v>
      </c>
      <c r="AN46" s="118">
        <f t="shared" si="8"/>
        <v>1231757</v>
      </c>
      <c r="AO46" s="118">
        <v>815107</v>
      </c>
      <c r="AP46" s="118">
        <v>0</v>
      </c>
      <c r="AQ46" s="118">
        <v>408755</v>
      </c>
      <c r="AR46" s="118">
        <v>7895</v>
      </c>
      <c r="AS46" s="118">
        <f t="shared" si="9"/>
        <v>4011697</v>
      </c>
      <c r="AT46" s="118">
        <v>121</v>
      </c>
      <c r="AU46" s="118">
        <v>3882445</v>
      </c>
      <c r="AV46" s="118">
        <v>129131</v>
      </c>
      <c r="AW46" s="118">
        <v>0</v>
      </c>
      <c r="AX46" s="118">
        <f t="shared" si="10"/>
        <v>8671146</v>
      </c>
      <c r="AY46" s="118">
        <v>720954</v>
      </c>
      <c r="AZ46" s="118">
        <v>6882409</v>
      </c>
      <c r="BA46" s="118">
        <v>963629</v>
      </c>
      <c r="BB46" s="118">
        <v>104154</v>
      </c>
      <c r="BC46" s="119" t="s">
        <v>333</v>
      </c>
      <c r="BD46" s="118">
        <v>0</v>
      </c>
      <c r="BE46" s="118">
        <v>1670740</v>
      </c>
      <c r="BF46" s="118">
        <f t="shared" si="11"/>
        <v>17746884</v>
      </c>
      <c r="BG46" s="118">
        <f t="shared" si="12"/>
        <v>92375</v>
      </c>
      <c r="BH46" s="118">
        <f t="shared" si="13"/>
        <v>92375</v>
      </c>
      <c r="BI46" s="118">
        <v>0</v>
      </c>
      <c r="BJ46" s="118">
        <v>92375</v>
      </c>
      <c r="BK46" s="118">
        <v>0</v>
      </c>
      <c r="BL46" s="118">
        <v>0</v>
      </c>
      <c r="BM46" s="118">
        <v>0</v>
      </c>
      <c r="BN46" s="119" t="s">
        <v>333</v>
      </c>
      <c r="BO46" s="118">
        <f t="shared" si="14"/>
        <v>2993418</v>
      </c>
      <c r="BP46" s="118">
        <f t="shared" si="15"/>
        <v>800666</v>
      </c>
      <c r="BQ46" s="118">
        <v>317007</v>
      </c>
      <c r="BR46" s="118">
        <v>0</v>
      </c>
      <c r="BS46" s="118">
        <v>483659</v>
      </c>
      <c r="BT46" s="118">
        <v>0</v>
      </c>
      <c r="BU46" s="118">
        <f t="shared" si="16"/>
        <v>1397153</v>
      </c>
      <c r="BV46" s="118">
        <v>0</v>
      </c>
      <c r="BW46" s="118">
        <v>1397153</v>
      </c>
      <c r="BX46" s="118">
        <v>0</v>
      </c>
      <c r="BY46" s="118">
        <v>0</v>
      </c>
      <c r="BZ46" s="118">
        <f t="shared" si="17"/>
        <v>795599</v>
      </c>
      <c r="CA46" s="118">
        <v>340524</v>
      </c>
      <c r="CB46" s="118">
        <v>373118</v>
      </c>
      <c r="CC46" s="118">
        <v>77296</v>
      </c>
      <c r="CD46" s="118">
        <v>4661</v>
      </c>
      <c r="CE46" s="119" t="s">
        <v>333</v>
      </c>
      <c r="CF46" s="118">
        <v>0</v>
      </c>
      <c r="CG46" s="118">
        <v>198027</v>
      </c>
      <c r="CH46" s="118">
        <f t="shared" si="18"/>
        <v>3283820</v>
      </c>
      <c r="CI46" s="118">
        <f aca="true" t="shared" si="140" ref="CI46:CO46">SUM(AE46,+BG46)</f>
        <v>2253919</v>
      </c>
      <c r="CJ46" s="118">
        <f t="shared" si="140"/>
        <v>1808058</v>
      </c>
      <c r="CK46" s="118">
        <f t="shared" si="140"/>
        <v>0</v>
      </c>
      <c r="CL46" s="118">
        <f t="shared" si="140"/>
        <v>611761</v>
      </c>
      <c r="CM46" s="118">
        <f t="shared" si="140"/>
        <v>655700</v>
      </c>
      <c r="CN46" s="118">
        <f t="shared" si="140"/>
        <v>540597</v>
      </c>
      <c r="CO46" s="118">
        <f t="shared" si="140"/>
        <v>445861</v>
      </c>
      <c r="CP46" s="119" t="s">
        <v>7</v>
      </c>
      <c r="CQ46" s="118">
        <f aca="true" t="shared" si="141" ref="CQ46:DE46">SUM(AM46,+BO46)</f>
        <v>16908018</v>
      </c>
      <c r="CR46" s="118">
        <f t="shared" si="141"/>
        <v>2032423</v>
      </c>
      <c r="CS46" s="118">
        <f t="shared" si="141"/>
        <v>1132114</v>
      </c>
      <c r="CT46" s="118">
        <f t="shared" si="141"/>
        <v>0</v>
      </c>
      <c r="CU46" s="118">
        <f t="shared" si="141"/>
        <v>892414</v>
      </c>
      <c r="CV46" s="118">
        <f t="shared" si="141"/>
        <v>7895</v>
      </c>
      <c r="CW46" s="118">
        <f t="shared" si="141"/>
        <v>5408850</v>
      </c>
      <c r="CX46" s="118">
        <f t="shared" si="141"/>
        <v>121</v>
      </c>
      <c r="CY46" s="118">
        <f t="shared" si="141"/>
        <v>5279598</v>
      </c>
      <c r="CZ46" s="118">
        <f t="shared" si="141"/>
        <v>129131</v>
      </c>
      <c r="DA46" s="118">
        <f t="shared" si="141"/>
        <v>0</v>
      </c>
      <c r="DB46" s="118">
        <f t="shared" si="141"/>
        <v>9466745</v>
      </c>
      <c r="DC46" s="118">
        <f t="shared" si="141"/>
        <v>1061478</v>
      </c>
      <c r="DD46" s="118">
        <f t="shared" si="141"/>
        <v>7255527</v>
      </c>
      <c r="DE46" s="118">
        <f t="shared" si="141"/>
        <v>1040925</v>
      </c>
      <c r="DF46" s="118">
        <f>SUM(BB46,+CD46)</f>
        <v>108815</v>
      </c>
      <c r="DG46" s="119" t="s">
        <v>7</v>
      </c>
      <c r="DH46" s="118">
        <f t="shared" si="28"/>
        <v>0</v>
      </c>
      <c r="DI46" s="118">
        <f t="shared" si="29"/>
        <v>1868767</v>
      </c>
      <c r="DJ46" s="118">
        <f t="shared" si="30"/>
        <v>21030704</v>
      </c>
    </row>
    <row r="47" spans="1:114" s="120" customFormat="1" ht="12" customHeight="1">
      <c r="A47" s="129" t="s">
        <v>30</v>
      </c>
      <c r="B47" s="130" t="s">
        <v>31</v>
      </c>
      <c r="C47" s="129" t="s">
        <v>42</v>
      </c>
      <c r="D47" s="118">
        <f t="shared" si="0"/>
        <v>540559</v>
      </c>
      <c r="E47" s="118">
        <f t="shared" si="1"/>
        <v>438843</v>
      </c>
      <c r="F47" s="118">
        <v>61951</v>
      </c>
      <c r="G47" s="118">
        <v>0</v>
      </c>
      <c r="H47" s="118">
        <v>0</v>
      </c>
      <c r="I47" s="118">
        <v>173245</v>
      </c>
      <c r="J47" s="118">
        <v>2216923</v>
      </c>
      <c r="K47" s="118">
        <v>203647</v>
      </c>
      <c r="L47" s="118">
        <v>101716</v>
      </c>
      <c r="M47" s="118">
        <f t="shared" si="2"/>
        <v>179858</v>
      </c>
      <c r="N47" s="118">
        <f t="shared" si="3"/>
        <v>2404</v>
      </c>
      <c r="O47" s="118">
        <v>0</v>
      </c>
      <c r="P47" s="118">
        <v>0</v>
      </c>
      <c r="Q47" s="118">
        <v>0</v>
      </c>
      <c r="R47" s="118">
        <v>0</v>
      </c>
      <c r="S47" s="118">
        <v>1347607</v>
      </c>
      <c r="T47" s="118">
        <v>2404</v>
      </c>
      <c r="U47" s="118">
        <v>177454</v>
      </c>
      <c r="V47" s="118">
        <f aca="true" t="shared" si="142" ref="V47:AD47">+SUM(D47,M47)</f>
        <v>720417</v>
      </c>
      <c r="W47" s="118">
        <f t="shared" si="142"/>
        <v>441247</v>
      </c>
      <c r="X47" s="118">
        <f t="shared" si="142"/>
        <v>61951</v>
      </c>
      <c r="Y47" s="118">
        <f t="shared" si="142"/>
        <v>0</v>
      </c>
      <c r="Z47" s="118">
        <f t="shared" si="142"/>
        <v>0</v>
      </c>
      <c r="AA47" s="118">
        <f t="shared" si="142"/>
        <v>173245</v>
      </c>
      <c r="AB47" s="118">
        <f t="shared" si="142"/>
        <v>3564530</v>
      </c>
      <c r="AC47" s="118">
        <f t="shared" si="142"/>
        <v>206051</v>
      </c>
      <c r="AD47" s="118">
        <f t="shared" si="142"/>
        <v>279170</v>
      </c>
      <c r="AE47" s="118">
        <f t="shared" si="5"/>
        <v>111689</v>
      </c>
      <c r="AF47" s="118">
        <f t="shared" si="6"/>
        <v>18795</v>
      </c>
      <c r="AG47" s="118">
        <v>0</v>
      </c>
      <c r="AH47" s="118">
        <v>0</v>
      </c>
      <c r="AI47" s="118">
        <v>18795</v>
      </c>
      <c r="AJ47" s="118">
        <v>0</v>
      </c>
      <c r="AK47" s="118">
        <v>92894</v>
      </c>
      <c r="AL47" s="119" t="s">
        <v>333</v>
      </c>
      <c r="AM47" s="118">
        <f t="shared" si="7"/>
        <v>2187196</v>
      </c>
      <c r="AN47" s="118">
        <f t="shared" si="8"/>
        <v>239354</v>
      </c>
      <c r="AO47" s="118">
        <v>114977</v>
      </c>
      <c r="AP47" s="118">
        <v>0</v>
      </c>
      <c r="AQ47" s="118">
        <v>111339</v>
      </c>
      <c r="AR47" s="118">
        <v>13038</v>
      </c>
      <c r="AS47" s="118">
        <f t="shared" si="9"/>
        <v>677664</v>
      </c>
      <c r="AT47" s="118">
        <v>0</v>
      </c>
      <c r="AU47" s="118">
        <v>640767</v>
      </c>
      <c r="AV47" s="118">
        <v>36897</v>
      </c>
      <c r="AW47" s="118">
        <v>0</v>
      </c>
      <c r="AX47" s="118">
        <f t="shared" si="10"/>
        <v>1260507</v>
      </c>
      <c r="AY47" s="118">
        <v>128491</v>
      </c>
      <c r="AZ47" s="118">
        <v>1114061</v>
      </c>
      <c r="BA47" s="118">
        <v>3501</v>
      </c>
      <c r="BB47" s="118">
        <v>14454</v>
      </c>
      <c r="BC47" s="119" t="s">
        <v>333</v>
      </c>
      <c r="BD47" s="118">
        <v>9671</v>
      </c>
      <c r="BE47" s="118">
        <v>458597</v>
      </c>
      <c r="BF47" s="118">
        <f t="shared" si="11"/>
        <v>2757482</v>
      </c>
      <c r="BG47" s="118">
        <f t="shared" si="12"/>
        <v>0</v>
      </c>
      <c r="BH47" s="118">
        <f t="shared" si="13"/>
        <v>0</v>
      </c>
      <c r="BI47" s="118">
        <v>0</v>
      </c>
      <c r="BJ47" s="118">
        <v>0</v>
      </c>
      <c r="BK47" s="118">
        <v>0</v>
      </c>
      <c r="BL47" s="118">
        <v>0</v>
      </c>
      <c r="BM47" s="118">
        <v>0</v>
      </c>
      <c r="BN47" s="119" t="s">
        <v>333</v>
      </c>
      <c r="BO47" s="118">
        <f t="shared" si="14"/>
        <v>1332187</v>
      </c>
      <c r="BP47" s="118">
        <f t="shared" si="15"/>
        <v>273132</v>
      </c>
      <c r="BQ47" s="118">
        <v>248856</v>
      </c>
      <c r="BR47" s="118">
        <v>0</v>
      </c>
      <c r="BS47" s="118">
        <v>24276</v>
      </c>
      <c r="BT47" s="118">
        <v>0</v>
      </c>
      <c r="BU47" s="118">
        <f t="shared" si="16"/>
        <v>843187</v>
      </c>
      <c r="BV47" s="118">
        <v>0</v>
      </c>
      <c r="BW47" s="118">
        <v>843187</v>
      </c>
      <c r="BX47" s="118">
        <v>0</v>
      </c>
      <c r="BY47" s="118">
        <v>0</v>
      </c>
      <c r="BZ47" s="118">
        <f t="shared" si="17"/>
        <v>215868</v>
      </c>
      <c r="CA47" s="118">
        <v>40044</v>
      </c>
      <c r="CB47" s="118">
        <v>158732</v>
      </c>
      <c r="CC47" s="118">
        <v>4568</v>
      </c>
      <c r="CD47" s="118">
        <v>12524</v>
      </c>
      <c r="CE47" s="119" t="s">
        <v>333</v>
      </c>
      <c r="CF47" s="118">
        <v>0</v>
      </c>
      <c r="CG47" s="118">
        <v>195278</v>
      </c>
      <c r="CH47" s="118">
        <f t="shared" si="18"/>
        <v>1527465</v>
      </c>
      <c r="CI47" s="118">
        <f aca="true" t="shared" si="143" ref="CI47:CO47">SUM(AE47,+BG47)</f>
        <v>111689</v>
      </c>
      <c r="CJ47" s="118">
        <f t="shared" si="143"/>
        <v>18795</v>
      </c>
      <c r="CK47" s="118">
        <f t="shared" si="143"/>
        <v>0</v>
      </c>
      <c r="CL47" s="118">
        <f t="shared" si="143"/>
        <v>0</v>
      </c>
      <c r="CM47" s="118">
        <f t="shared" si="143"/>
        <v>18795</v>
      </c>
      <c r="CN47" s="118">
        <f t="shared" si="143"/>
        <v>0</v>
      </c>
      <c r="CO47" s="118">
        <f t="shared" si="143"/>
        <v>92894</v>
      </c>
      <c r="CP47" s="119" t="s">
        <v>7</v>
      </c>
      <c r="CQ47" s="118">
        <f aca="true" t="shared" si="144" ref="CQ47:DE47">SUM(AM47,+BO47)</f>
        <v>3519383</v>
      </c>
      <c r="CR47" s="118">
        <f t="shared" si="144"/>
        <v>512486</v>
      </c>
      <c r="CS47" s="118">
        <f t="shared" si="144"/>
        <v>363833</v>
      </c>
      <c r="CT47" s="118">
        <f t="shared" si="144"/>
        <v>0</v>
      </c>
      <c r="CU47" s="118">
        <f t="shared" si="144"/>
        <v>135615</v>
      </c>
      <c r="CV47" s="118">
        <f t="shared" si="144"/>
        <v>13038</v>
      </c>
      <c r="CW47" s="118">
        <f t="shared" si="144"/>
        <v>1520851</v>
      </c>
      <c r="CX47" s="118">
        <f t="shared" si="144"/>
        <v>0</v>
      </c>
      <c r="CY47" s="118">
        <f t="shared" si="144"/>
        <v>1483954</v>
      </c>
      <c r="CZ47" s="118">
        <f t="shared" si="144"/>
        <v>36897</v>
      </c>
      <c r="DA47" s="118">
        <f t="shared" si="144"/>
        <v>0</v>
      </c>
      <c r="DB47" s="118">
        <f t="shared" si="144"/>
        <v>1476375</v>
      </c>
      <c r="DC47" s="118">
        <f t="shared" si="144"/>
        <v>168535</v>
      </c>
      <c r="DD47" s="118">
        <f t="shared" si="144"/>
        <v>1272793</v>
      </c>
      <c r="DE47" s="118">
        <f t="shared" si="144"/>
        <v>8069</v>
      </c>
      <c r="DF47" s="118">
        <f>SUM(BB47,+CD47)</f>
        <v>26978</v>
      </c>
      <c r="DG47" s="119" t="s">
        <v>7</v>
      </c>
      <c r="DH47" s="118">
        <f t="shared" si="28"/>
        <v>9671</v>
      </c>
      <c r="DI47" s="118">
        <f t="shared" si="29"/>
        <v>653875</v>
      </c>
      <c r="DJ47" s="118">
        <f t="shared" si="30"/>
        <v>4284947</v>
      </c>
    </row>
    <row r="48" spans="1:114" s="120" customFormat="1" ht="12" customHeight="1">
      <c r="A48" s="129" t="s">
        <v>32</v>
      </c>
      <c r="B48" s="130" t="s">
        <v>33</v>
      </c>
      <c r="C48" s="129" t="s">
        <v>42</v>
      </c>
      <c r="D48" s="118">
        <f t="shared" si="0"/>
        <v>1525535</v>
      </c>
      <c r="E48" s="118">
        <f t="shared" si="1"/>
        <v>901278</v>
      </c>
      <c r="F48" s="118">
        <v>148903</v>
      </c>
      <c r="G48" s="118">
        <v>0</v>
      </c>
      <c r="H48" s="118">
        <v>298100</v>
      </c>
      <c r="I48" s="118">
        <v>305553</v>
      </c>
      <c r="J48" s="118">
        <v>2600495</v>
      </c>
      <c r="K48" s="118">
        <v>148722</v>
      </c>
      <c r="L48" s="118">
        <v>624257</v>
      </c>
      <c r="M48" s="118">
        <f t="shared" si="2"/>
        <v>275308</v>
      </c>
      <c r="N48" s="118">
        <f t="shared" si="3"/>
        <v>194376</v>
      </c>
      <c r="O48" s="118">
        <v>0</v>
      </c>
      <c r="P48" s="118">
        <v>0</v>
      </c>
      <c r="Q48" s="118">
        <v>0</v>
      </c>
      <c r="R48" s="118">
        <v>191843</v>
      </c>
      <c r="S48" s="118">
        <v>815041</v>
      </c>
      <c r="T48" s="118">
        <v>2533</v>
      </c>
      <c r="U48" s="118">
        <v>80932</v>
      </c>
      <c r="V48" s="118">
        <f aca="true" t="shared" si="145" ref="V48:AD48">+SUM(D48,M48)</f>
        <v>1800843</v>
      </c>
      <c r="W48" s="118">
        <f t="shared" si="145"/>
        <v>1095654</v>
      </c>
      <c r="X48" s="118">
        <f t="shared" si="145"/>
        <v>148903</v>
      </c>
      <c r="Y48" s="118">
        <f t="shared" si="145"/>
        <v>0</v>
      </c>
      <c r="Z48" s="118">
        <f t="shared" si="145"/>
        <v>298100</v>
      </c>
      <c r="AA48" s="118">
        <f t="shared" si="145"/>
        <v>497396</v>
      </c>
      <c r="AB48" s="118">
        <f t="shared" si="145"/>
        <v>3415536</v>
      </c>
      <c r="AC48" s="118">
        <f t="shared" si="145"/>
        <v>151255</v>
      </c>
      <c r="AD48" s="118">
        <f t="shared" si="145"/>
        <v>705189</v>
      </c>
      <c r="AE48" s="118">
        <f t="shared" si="5"/>
        <v>536886</v>
      </c>
      <c r="AF48" s="118">
        <f t="shared" si="6"/>
        <v>505596</v>
      </c>
      <c r="AG48" s="118">
        <v>0</v>
      </c>
      <c r="AH48" s="118">
        <v>502142</v>
      </c>
      <c r="AI48" s="118">
        <v>3454</v>
      </c>
      <c r="AJ48" s="118">
        <v>0</v>
      </c>
      <c r="AK48" s="118">
        <v>31290</v>
      </c>
      <c r="AL48" s="119" t="s">
        <v>333</v>
      </c>
      <c r="AM48" s="118">
        <f t="shared" si="7"/>
        <v>2802460</v>
      </c>
      <c r="AN48" s="118">
        <f t="shared" si="8"/>
        <v>450547</v>
      </c>
      <c r="AO48" s="118">
        <v>308525</v>
      </c>
      <c r="AP48" s="118">
        <v>30178</v>
      </c>
      <c r="AQ48" s="118">
        <v>92910</v>
      </c>
      <c r="AR48" s="118">
        <v>18934</v>
      </c>
      <c r="AS48" s="118">
        <f t="shared" si="9"/>
        <v>842736</v>
      </c>
      <c r="AT48" s="118">
        <v>6134</v>
      </c>
      <c r="AU48" s="118">
        <v>816265</v>
      </c>
      <c r="AV48" s="118">
        <v>20337</v>
      </c>
      <c r="AW48" s="118">
        <v>0</v>
      </c>
      <c r="AX48" s="118">
        <f t="shared" si="10"/>
        <v>1489970</v>
      </c>
      <c r="AY48" s="118">
        <v>118754</v>
      </c>
      <c r="AZ48" s="118">
        <v>1286124</v>
      </c>
      <c r="BA48" s="118">
        <v>16319</v>
      </c>
      <c r="BB48" s="118">
        <v>68773</v>
      </c>
      <c r="BC48" s="119" t="s">
        <v>333</v>
      </c>
      <c r="BD48" s="118">
        <v>19207</v>
      </c>
      <c r="BE48" s="118">
        <v>786684</v>
      </c>
      <c r="BF48" s="118">
        <f t="shared" si="11"/>
        <v>4126030</v>
      </c>
      <c r="BG48" s="118">
        <f t="shared" si="12"/>
        <v>0</v>
      </c>
      <c r="BH48" s="118">
        <f t="shared" si="13"/>
        <v>0</v>
      </c>
      <c r="BI48" s="118">
        <v>0</v>
      </c>
      <c r="BJ48" s="118">
        <v>0</v>
      </c>
      <c r="BK48" s="118">
        <v>0</v>
      </c>
      <c r="BL48" s="118">
        <v>0</v>
      </c>
      <c r="BM48" s="118">
        <v>0</v>
      </c>
      <c r="BN48" s="119" t="s">
        <v>333</v>
      </c>
      <c r="BO48" s="118">
        <f t="shared" si="14"/>
        <v>992483</v>
      </c>
      <c r="BP48" s="118">
        <f t="shared" si="15"/>
        <v>328395</v>
      </c>
      <c r="BQ48" s="118">
        <v>160738</v>
      </c>
      <c r="BR48" s="118">
        <v>112652</v>
      </c>
      <c r="BS48" s="118">
        <v>55005</v>
      </c>
      <c r="BT48" s="118">
        <v>0</v>
      </c>
      <c r="BU48" s="118">
        <f t="shared" si="16"/>
        <v>440729</v>
      </c>
      <c r="BV48" s="118">
        <v>18933</v>
      </c>
      <c r="BW48" s="118">
        <v>421796</v>
      </c>
      <c r="BX48" s="118">
        <v>0</v>
      </c>
      <c r="BY48" s="118">
        <v>7573</v>
      </c>
      <c r="BZ48" s="118">
        <f t="shared" si="17"/>
        <v>213358</v>
      </c>
      <c r="CA48" s="118">
        <v>0</v>
      </c>
      <c r="CB48" s="118">
        <v>200899</v>
      </c>
      <c r="CC48" s="118">
        <v>888</v>
      </c>
      <c r="CD48" s="118">
        <v>11571</v>
      </c>
      <c r="CE48" s="119" t="s">
        <v>333</v>
      </c>
      <c r="CF48" s="118">
        <v>2428</v>
      </c>
      <c r="CG48" s="118">
        <v>97866</v>
      </c>
      <c r="CH48" s="118">
        <f t="shared" si="18"/>
        <v>1090349</v>
      </c>
      <c r="CI48" s="118">
        <f aca="true" t="shared" si="146" ref="CI48:CO48">SUM(AE48,+BG48)</f>
        <v>536886</v>
      </c>
      <c r="CJ48" s="118">
        <f t="shared" si="146"/>
        <v>505596</v>
      </c>
      <c r="CK48" s="118">
        <f t="shared" si="146"/>
        <v>0</v>
      </c>
      <c r="CL48" s="118">
        <f t="shared" si="146"/>
        <v>502142</v>
      </c>
      <c r="CM48" s="118">
        <f t="shared" si="146"/>
        <v>3454</v>
      </c>
      <c r="CN48" s="118">
        <f t="shared" si="146"/>
        <v>0</v>
      </c>
      <c r="CO48" s="118">
        <f t="shared" si="146"/>
        <v>31290</v>
      </c>
      <c r="CP48" s="119" t="s">
        <v>7</v>
      </c>
      <c r="CQ48" s="118">
        <f aca="true" t="shared" si="147" ref="CQ48:DF48">SUM(AM48,+BO48)</f>
        <v>3794943</v>
      </c>
      <c r="CR48" s="118">
        <f t="shared" si="147"/>
        <v>778942</v>
      </c>
      <c r="CS48" s="118">
        <f t="shared" si="147"/>
        <v>469263</v>
      </c>
      <c r="CT48" s="118">
        <f t="shared" si="147"/>
        <v>142830</v>
      </c>
      <c r="CU48" s="118">
        <f t="shared" si="147"/>
        <v>147915</v>
      </c>
      <c r="CV48" s="118">
        <f t="shared" si="147"/>
        <v>18934</v>
      </c>
      <c r="CW48" s="118">
        <f t="shared" si="147"/>
        <v>1283465</v>
      </c>
      <c r="CX48" s="118">
        <f t="shared" si="147"/>
        <v>25067</v>
      </c>
      <c r="CY48" s="118">
        <f t="shared" si="147"/>
        <v>1238061</v>
      </c>
      <c r="CZ48" s="118">
        <f t="shared" si="147"/>
        <v>20337</v>
      </c>
      <c r="DA48" s="118">
        <f t="shared" si="147"/>
        <v>7573</v>
      </c>
      <c r="DB48" s="118">
        <f t="shared" si="147"/>
        <v>1703328</v>
      </c>
      <c r="DC48" s="118">
        <f t="shared" si="147"/>
        <v>118754</v>
      </c>
      <c r="DD48" s="118">
        <f t="shared" si="147"/>
        <v>1487023</v>
      </c>
      <c r="DE48" s="118">
        <f t="shared" si="147"/>
        <v>17207</v>
      </c>
      <c r="DF48" s="118">
        <f t="shared" si="147"/>
        <v>80344</v>
      </c>
      <c r="DG48" s="119" t="s">
        <v>7</v>
      </c>
      <c r="DH48" s="118">
        <f t="shared" si="28"/>
        <v>21635</v>
      </c>
      <c r="DI48" s="118">
        <f t="shared" si="29"/>
        <v>884550</v>
      </c>
      <c r="DJ48" s="118">
        <f t="shared" si="30"/>
        <v>5216379</v>
      </c>
    </row>
    <row r="49" spans="1:114" s="120" customFormat="1" ht="12" customHeight="1">
      <c r="A49" s="129" t="s">
        <v>34</v>
      </c>
      <c r="B49" s="130" t="s">
        <v>35</v>
      </c>
      <c r="C49" s="129" t="s">
        <v>42</v>
      </c>
      <c r="D49" s="118">
        <f t="shared" si="0"/>
        <v>1514103</v>
      </c>
      <c r="E49" s="118">
        <f t="shared" si="1"/>
        <v>1333160</v>
      </c>
      <c r="F49" s="118">
        <v>88085</v>
      </c>
      <c r="G49" s="118">
        <v>0</v>
      </c>
      <c r="H49" s="118">
        <v>280700</v>
      </c>
      <c r="I49" s="118">
        <v>747764</v>
      </c>
      <c r="J49" s="118">
        <v>5904098</v>
      </c>
      <c r="K49" s="118">
        <v>216611</v>
      </c>
      <c r="L49" s="118">
        <v>180943</v>
      </c>
      <c r="M49" s="118">
        <f t="shared" si="2"/>
        <v>73841</v>
      </c>
      <c r="N49" s="118">
        <f t="shared" si="3"/>
        <v>18901</v>
      </c>
      <c r="O49" s="118">
        <v>0</v>
      </c>
      <c r="P49" s="118">
        <v>0</v>
      </c>
      <c r="Q49" s="118">
        <v>0</v>
      </c>
      <c r="R49" s="118">
        <v>3790</v>
      </c>
      <c r="S49" s="118">
        <v>2050792</v>
      </c>
      <c r="T49" s="118">
        <v>15111</v>
      </c>
      <c r="U49" s="118">
        <v>54940</v>
      </c>
      <c r="V49" s="118">
        <f aca="true" t="shared" si="148" ref="V49:AD49">+SUM(D49,M49)</f>
        <v>1587944</v>
      </c>
      <c r="W49" s="118">
        <f t="shared" si="148"/>
        <v>1352061</v>
      </c>
      <c r="X49" s="118">
        <f t="shared" si="148"/>
        <v>88085</v>
      </c>
      <c r="Y49" s="118">
        <f t="shared" si="148"/>
        <v>0</v>
      </c>
      <c r="Z49" s="118">
        <f t="shared" si="148"/>
        <v>280700</v>
      </c>
      <c r="AA49" s="118">
        <f t="shared" si="148"/>
        <v>751554</v>
      </c>
      <c r="AB49" s="118">
        <f t="shared" si="148"/>
        <v>7954890</v>
      </c>
      <c r="AC49" s="118">
        <f t="shared" si="148"/>
        <v>231722</v>
      </c>
      <c r="AD49" s="118">
        <f t="shared" si="148"/>
        <v>235883</v>
      </c>
      <c r="AE49" s="118">
        <f t="shared" si="5"/>
        <v>625761</v>
      </c>
      <c r="AF49" s="118">
        <f t="shared" si="6"/>
        <v>610249</v>
      </c>
      <c r="AG49" s="118">
        <v>0</v>
      </c>
      <c r="AH49" s="118">
        <v>203580</v>
      </c>
      <c r="AI49" s="118">
        <v>156984</v>
      </c>
      <c r="AJ49" s="118">
        <v>249685</v>
      </c>
      <c r="AK49" s="118">
        <v>15512</v>
      </c>
      <c r="AL49" s="119" t="s">
        <v>333</v>
      </c>
      <c r="AM49" s="118">
        <f t="shared" si="7"/>
        <v>6617418</v>
      </c>
      <c r="AN49" s="118">
        <f t="shared" si="8"/>
        <v>1074665</v>
      </c>
      <c r="AO49" s="118">
        <v>829344</v>
      </c>
      <c r="AP49" s="118">
        <v>0</v>
      </c>
      <c r="AQ49" s="118">
        <v>243068</v>
      </c>
      <c r="AR49" s="118">
        <v>2253</v>
      </c>
      <c r="AS49" s="118">
        <f t="shared" si="9"/>
        <v>3296427</v>
      </c>
      <c r="AT49" s="118">
        <v>8605</v>
      </c>
      <c r="AU49" s="118">
        <v>3136075</v>
      </c>
      <c r="AV49" s="118">
        <v>151747</v>
      </c>
      <c r="AW49" s="118">
        <v>0</v>
      </c>
      <c r="AX49" s="118">
        <f t="shared" si="10"/>
        <v>2240802</v>
      </c>
      <c r="AY49" s="118">
        <v>120486</v>
      </c>
      <c r="AZ49" s="118">
        <v>1672982</v>
      </c>
      <c r="BA49" s="118">
        <v>254696</v>
      </c>
      <c r="BB49" s="118">
        <v>192638</v>
      </c>
      <c r="BC49" s="119" t="s">
        <v>333</v>
      </c>
      <c r="BD49" s="118">
        <v>5524</v>
      </c>
      <c r="BE49" s="118">
        <v>175022</v>
      </c>
      <c r="BF49" s="118">
        <f t="shared" si="11"/>
        <v>7418201</v>
      </c>
      <c r="BG49" s="118">
        <f t="shared" si="12"/>
        <v>68648</v>
      </c>
      <c r="BH49" s="118">
        <f t="shared" si="13"/>
        <v>67812</v>
      </c>
      <c r="BI49" s="118">
        <v>0</v>
      </c>
      <c r="BJ49" s="118">
        <v>60882</v>
      </c>
      <c r="BK49" s="118">
        <v>0</v>
      </c>
      <c r="BL49" s="118">
        <v>6930</v>
      </c>
      <c r="BM49" s="118">
        <v>836</v>
      </c>
      <c r="BN49" s="119" t="s">
        <v>333</v>
      </c>
      <c r="BO49" s="118">
        <f t="shared" si="14"/>
        <v>1811717</v>
      </c>
      <c r="BP49" s="118">
        <f t="shared" si="15"/>
        <v>382718</v>
      </c>
      <c r="BQ49" s="118">
        <v>370089</v>
      </c>
      <c r="BR49" s="118">
        <v>0</v>
      </c>
      <c r="BS49" s="118">
        <v>12629</v>
      </c>
      <c r="BT49" s="118">
        <v>0</v>
      </c>
      <c r="BU49" s="118">
        <f t="shared" si="16"/>
        <v>684702</v>
      </c>
      <c r="BV49" s="118">
        <v>794</v>
      </c>
      <c r="BW49" s="118">
        <v>680368</v>
      </c>
      <c r="BX49" s="118">
        <v>3540</v>
      </c>
      <c r="BY49" s="118">
        <v>0</v>
      </c>
      <c r="BZ49" s="118">
        <f t="shared" si="17"/>
        <v>742318</v>
      </c>
      <c r="CA49" s="118">
        <v>0</v>
      </c>
      <c r="CB49" s="118">
        <v>678268</v>
      </c>
      <c r="CC49" s="118">
        <v>2648</v>
      </c>
      <c r="CD49" s="118">
        <v>61402</v>
      </c>
      <c r="CE49" s="119" t="s">
        <v>333</v>
      </c>
      <c r="CF49" s="118">
        <v>1979</v>
      </c>
      <c r="CG49" s="118">
        <v>244268</v>
      </c>
      <c r="CH49" s="118">
        <f t="shared" si="18"/>
        <v>2124633</v>
      </c>
      <c r="CI49" s="118">
        <f aca="true" t="shared" si="149" ref="CI49:CO49">SUM(AE49,+BG49)</f>
        <v>694409</v>
      </c>
      <c r="CJ49" s="118">
        <f t="shared" si="149"/>
        <v>678061</v>
      </c>
      <c r="CK49" s="118">
        <f t="shared" si="149"/>
        <v>0</v>
      </c>
      <c r="CL49" s="118">
        <f t="shared" si="149"/>
        <v>264462</v>
      </c>
      <c r="CM49" s="118">
        <f t="shared" si="149"/>
        <v>156984</v>
      </c>
      <c r="CN49" s="118">
        <f t="shared" si="149"/>
        <v>256615</v>
      </c>
      <c r="CO49" s="118">
        <f t="shared" si="149"/>
        <v>16348</v>
      </c>
      <c r="CP49" s="119" t="s">
        <v>7</v>
      </c>
      <c r="CQ49" s="118">
        <f aca="true" t="shared" si="150" ref="CQ49:DF49">SUM(AM49,+BO49)</f>
        <v>8429135</v>
      </c>
      <c r="CR49" s="118">
        <f t="shared" si="150"/>
        <v>1457383</v>
      </c>
      <c r="CS49" s="118">
        <f t="shared" si="150"/>
        <v>1199433</v>
      </c>
      <c r="CT49" s="118">
        <f t="shared" si="150"/>
        <v>0</v>
      </c>
      <c r="CU49" s="118">
        <f t="shared" si="150"/>
        <v>255697</v>
      </c>
      <c r="CV49" s="118">
        <f t="shared" si="150"/>
        <v>2253</v>
      </c>
      <c r="CW49" s="118">
        <f t="shared" si="150"/>
        <v>3981129</v>
      </c>
      <c r="CX49" s="118">
        <f t="shared" si="150"/>
        <v>9399</v>
      </c>
      <c r="CY49" s="118">
        <f t="shared" si="150"/>
        <v>3816443</v>
      </c>
      <c r="CZ49" s="118">
        <f t="shared" si="150"/>
        <v>155287</v>
      </c>
      <c r="DA49" s="118">
        <f t="shared" si="150"/>
        <v>0</v>
      </c>
      <c r="DB49" s="118">
        <f t="shared" si="150"/>
        <v>2983120</v>
      </c>
      <c r="DC49" s="118">
        <f t="shared" si="150"/>
        <v>120486</v>
      </c>
      <c r="DD49" s="118">
        <f t="shared" si="150"/>
        <v>2351250</v>
      </c>
      <c r="DE49" s="118">
        <f t="shared" si="150"/>
        <v>257344</v>
      </c>
      <c r="DF49" s="118">
        <f t="shared" si="150"/>
        <v>254040</v>
      </c>
      <c r="DG49" s="119" t="s">
        <v>7</v>
      </c>
      <c r="DH49" s="118">
        <f t="shared" si="28"/>
        <v>7503</v>
      </c>
      <c r="DI49" s="118">
        <f t="shared" si="29"/>
        <v>419290</v>
      </c>
      <c r="DJ49" s="118">
        <f t="shared" si="30"/>
        <v>9542834</v>
      </c>
    </row>
    <row r="50" spans="1:114" s="120" customFormat="1" ht="12" customHeight="1">
      <c r="A50" s="129" t="s">
        <v>318</v>
      </c>
      <c r="B50" s="130" t="s">
        <v>319</v>
      </c>
      <c r="C50" s="129" t="s">
        <v>42</v>
      </c>
      <c r="D50" s="118">
        <f t="shared" si="0"/>
        <v>666980</v>
      </c>
      <c r="E50" s="118">
        <f t="shared" si="1"/>
        <v>666126</v>
      </c>
      <c r="F50" s="118">
        <v>363940</v>
      </c>
      <c r="G50" s="118">
        <v>0</v>
      </c>
      <c r="H50" s="118">
        <v>0</v>
      </c>
      <c r="I50" s="118">
        <v>265495</v>
      </c>
      <c r="J50" s="118">
        <v>1294662</v>
      </c>
      <c r="K50" s="118">
        <v>36691</v>
      </c>
      <c r="L50" s="118">
        <v>854</v>
      </c>
      <c r="M50" s="118">
        <f t="shared" si="2"/>
        <v>12766</v>
      </c>
      <c r="N50" s="118">
        <f t="shared" si="3"/>
        <v>12766</v>
      </c>
      <c r="O50" s="118">
        <v>0</v>
      </c>
      <c r="P50" s="118">
        <v>0</v>
      </c>
      <c r="Q50" s="118">
        <v>0</v>
      </c>
      <c r="R50" s="118">
        <v>4777</v>
      </c>
      <c r="S50" s="118">
        <v>460313</v>
      </c>
      <c r="T50" s="118">
        <v>7989</v>
      </c>
      <c r="U50" s="118">
        <v>0</v>
      </c>
      <c r="V50" s="118">
        <f aca="true" t="shared" si="151" ref="V50:AD50">+SUM(D50,M50)</f>
        <v>679746</v>
      </c>
      <c r="W50" s="118">
        <f t="shared" si="151"/>
        <v>678892</v>
      </c>
      <c r="X50" s="118">
        <f t="shared" si="151"/>
        <v>363940</v>
      </c>
      <c r="Y50" s="118">
        <f t="shared" si="151"/>
        <v>0</v>
      </c>
      <c r="Z50" s="118">
        <f t="shared" si="151"/>
        <v>0</v>
      </c>
      <c r="AA50" s="118">
        <f t="shared" si="151"/>
        <v>270272</v>
      </c>
      <c r="AB50" s="118">
        <f t="shared" si="151"/>
        <v>1754975</v>
      </c>
      <c r="AC50" s="118">
        <f t="shared" si="151"/>
        <v>44680</v>
      </c>
      <c r="AD50" s="118">
        <f t="shared" si="151"/>
        <v>854</v>
      </c>
      <c r="AE50" s="118">
        <f t="shared" si="5"/>
        <v>363940</v>
      </c>
      <c r="AF50" s="118">
        <f t="shared" si="6"/>
        <v>0</v>
      </c>
      <c r="AG50" s="118">
        <v>0</v>
      </c>
      <c r="AH50" s="118">
        <v>0</v>
      </c>
      <c r="AI50" s="118">
        <v>0</v>
      </c>
      <c r="AJ50" s="118">
        <v>0</v>
      </c>
      <c r="AK50" s="118">
        <v>363940</v>
      </c>
      <c r="AL50" s="119" t="s">
        <v>333</v>
      </c>
      <c r="AM50" s="118">
        <f t="shared" si="7"/>
        <v>1382108</v>
      </c>
      <c r="AN50" s="118">
        <f t="shared" si="8"/>
        <v>108074</v>
      </c>
      <c r="AO50" s="118">
        <v>41481</v>
      </c>
      <c r="AP50" s="118">
        <v>66593</v>
      </c>
      <c r="AQ50" s="118">
        <v>0</v>
      </c>
      <c r="AR50" s="118">
        <v>0</v>
      </c>
      <c r="AS50" s="118">
        <f t="shared" si="9"/>
        <v>1048716</v>
      </c>
      <c r="AT50" s="118">
        <v>17118</v>
      </c>
      <c r="AU50" s="118">
        <v>967028</v>
      </c>
      <c r="AV50" s="118">
        <v>64570</v>
      </c>
      <c r="AW50" s="118">
        <v>0</v>
      </c>
      <c r="AX50" s="118">
        <f t="shared" si="10"/>
        <v>222514</v>
      </c>
      <c r="AY50" s="118">
        <v>0</v>
      </c>
      <c r="AZ50" s="118">
        <v>212330</v>
      </c>
      <c r="BA50" s="118">
        <v>9187</v>
      </c>
      <c r="BB50" s="118">
        <v>997</v>
      </c>
      <c r="BC50" s="119" t="s">
        <v>333</v>
      </c>
      <c r="BD50" s="118">
        <v>2804</v>
      </c>
      <c r="BE50" s="118">
        <v>215594</v>
      </c>
      <c r="BF50" s="118">
        <f t="shared" si="11"/>
        <v>1961642</v>
      </c>
      <c r="BG50" s="118">
        <f t="shared" si="12"/>
        <v>0</v>
      </c>
      <c r="BH50" s="118">
        <f t="shared" si="13"/>
        <v>0</v>
      </c>
      <c r="BI50" s="118">
        <v>0</v>
      </c>
      <c r="BJ50" s="118">
        <v>0</v>
      </c>
      <c r="BK50" s="118">
        <v>0</v>
      </c>
      <c r="BL50" s="118">
        <v>0</v>
      </c>
      <c r="BM50" s="118">
        <v>0</v>
      </c>
      <c r="BN50" s="119" t="s">
        <v>333</v>
      </c>
      <c r="BO50" s="118">
        <f t="shared" si="14"/>
        <v>458858</v>
      </c>
      <c r="BP50" s="118">
        <f t="shared" si="15"/>
        <v>140682</v>
      </c>
      <c r="BQ50" s="118">
        <v>40966</v>
      </c>
      <c r="BR50" s="118">
        <v>0</v>
      </c>
      <c r="BS50" s="118">
        <v>99716</v>
      </c>
      <c r="BT50" s="118">
        <v>0</v>
      </c>
      <c r="BU50" s="118">
        <f t="shared" si="16"/>
        <v>242541</v>
      </c>
      <c r="BV50" s="118">
        <v>0</v>
      </c>
      <c r="BW50" s="118">
        <v>242541</v>
      </c>
      <c r="BX50" s="118">
        <v>0</v>
      </c>
      <c r="BY50" s="118">
        <v>0</v>
      </c>
      <c r="BZ50" s="118">
        <f t="shared" si="17"/>
        <v>74627</v>
      </c>
      <c r="CA50" s="118">
        <v>0</v>
      </c>
      <c r="CB50" s="118">
        <v>73687</v>
      </c>
      <c r="CC50" s="118">
        <v>0</v>
      </c>
      <c r="CD50" s="118">
        <v>940</v>
      </c>
      <c r="CE50" s="119" t="s">
        <v>333</v>
      </c>
      <c r="CF50" s="118">
        <v>1008</v>
      </c>
      <c r="CG50" s="118">
        <v>14221</v>
      </c>
      <c r="CH50" s="118">
        <f t="shared" si="18"/>
        <v>473079</v>
      </c>
      <c r="CI50" s="118">
        <f aca="true" t="shared" si="152" ref="CI50:CO50">SUM(AE50,+BG50)</f>
        <v>363940</v>
      </c>
      <c r="CJ50" s="118">
        <f t="shared" si="152"/>
        <v>0</v>
      </c>
      <c r="CK50" s="118">
        <f t="shared" si="152"/>
        <v>0</v>
      </c>
      <c r="CL50" s="118">
        <f t="shared" si="152"/>
        <v>0</v>
      </c>
      <c r="CM50" s="118">
        <f t="shared" si="152"/>
        <v>0</v>
      </c>
      <c r="CN50" s="118">
        <f t="shared" si="152"/>
        <v>0</v>
      </c>
      <c r="CO50" s="118">
        <f t="shared" si="152"/>
        <v>363940</v>
      </c>
      <c r="CP50" s="119" t="s">
        <v>7</v>
      </c>
      <c r="CQ50" s="118">
        <f aca="true" t="shared" si="153" ref="CQ50:DF50">SUM(AM50,+BO50)</f>
        <v>1840966</v>
      </c>
      <c r="CR50" s="118">
        <f t="shared" si="153"/>
        <v>248756</v>
      </c>
      <c r="CS50" s="118">
        <f t="shared" si="153"/>
        <v>82447</v>
      </c>
      <c r="CT50" s="118">
        <f t="shared" si="153"/>
        <v>66593</v>
      </c>
      <c r="CU50" s="118">
        <f t="shared" si="153"/>
        <v>99716</v>
      </c>
      <c r="CV50" s="118">
        <f t="shared" si="153"/>
        <v>0</v>
      </c>
      <c r="CW50" s="118">
        <f t="shared" si="153"/>
        <v>1291257</v>
      </c>
      <c r="CX50" s="118">
        <f t="shared" si="153"/>
        <v>17118</v>
      </c>
      <c r="CY50" s="118">
        <f t="shared" si="153"/>
        <v>1209569</v>
      </c>
      <c r="CZ50" s="118">
        <f t="shared" si="153"/>
        <v>64570</v>
      </c>
      <c r="DA50" s="118">
        <f t="shared" si="153"/>
        <v>0</v>
      </c>
      <c r="DB50" s="118">
        <f t="shared" si="153"/>
        <v>297141</v>
      </c>
      <c r="DC50" s="118">
        <f t="shared" si="153"/>
        <v>0</v>
      </c>
      <c r="DD50" s="118">
        <f t="shared" si="153"/>
        <v>286017</v>
      </c>
      <c r="DE50" s="118">
        <f t="shared" si="153"/>
        <v>9187</v>
      </c>
      <c r="DF50" s="118">
        <f t="shared" si="153"/>
        <v>1937</v>
      </c>
      <c r="DG50" s="119" t="s">
        <v>7</v>
      </c>
      <c r="DH50" s="118">
        <f t="shared" si="28"/>
        <v>3812</v>
      </c>
      <c r="DI50" s="118">
        <f t="shared" si="29"/>
        <v>229815</v>
      </c>
      <c r="DJ50" s="118">
        <f t="shared" si="30"/>
        <v>2434721</v>
      </c>
    </row>
    <row r="51" spans="1:114" s="120" customFormat="1" ht="12" customHeight="1">
      <c r="A51" s="129" t="s">
        <v>320</v>
      </c>
      <c r="B51" s="130" t="s">
        <v>321</v>
      </c>
      <c r="C51" s="129" t="s">
        <v>42</v>
      </c>
      <c r="D51" s="118">
        <f t="shared" si="0"/>
        <v>341634</v>
      </c>
      <c r="E51" s="118">
        <f t="shared" si="1"/>
        <v>294318</v>
      </c>
      <c r="F51" s="118">
        <v>32166</v>
      </c>
      <c r="G51" s="118">
        <v>0</v>
      </c>
      <c r="H51" s="118">
        <v>10700</v>
      </c>
      <c r="I51" s="118">
        <v>86389</v>
      </c>
      <c r="J51" s="118">
        <v>1110769</v>
      </c>
      <c r="K51" s="118">
        <v>165063</v>
      </c>
      <c r="L51" s="118">
        <v>47316</v>
      </c>
      <c r="M51" s="118">
        <f t="shared" si="2"/>
        <v>230502</v>
      </c>
      <c r="N51" s="118">
        <f t="shared" si="3"/>
        <v>175313</v>
      </c>
      <c r="O51" s="118">
        <v>0</v>
      </c>
      <c r="P51" s="118">
        <v>0</v>
      </c>
      <c r="Q51" s="118">
        <v>0</v>
      </c>
      <c r="R51" s="118">
        <v>175262</v>
      </c>
      <c r="S51" s="118">
        <v>794322</v>
      </c>
      <c r="T51" s="118">
        <v>51</v>
      </c>
      <c r="U51" s="118">
        <v>55189</v>
      </c>
      <c r="V51" s="118">
        <f aca="true" t="shared" si="154" ref="V51:AD51">+SUM(D51,M51)</f>
        <v>572136</v>
      </c>
      <c r="W51" s="118">
        <f t="shared" si="154"/>
        <v>469631</v>
      </c>
      <c r="X51" s="118">
        <f t="shared" si="154"/>
        <v>32166</v>
      </c>
      <c r="Y51" s="118">
        <f t="shared" si="154"/>
        <v>0</v>
      </c>
      <c r="Z51" s="118">
        <f t="shared" si="154"/>
        <v>10700</v>
      </c>
      <c r="AA51" s="118">
        <f t="shared" si="154"/>
        <v>261651</v>
      </c>
      <c r="AB51" s="118">
        <f t="shared" si="154"/>
        <v>1905091</v>
      </c>
      <c r="AC51" s="118">
        <f t="shared" si="154"/>
        <v>165114</v>
      </c>
      <c r="AD51" s="118">
        <f t="shared" si="154"/>
        <v>102505</v>
      </c>
      <c r="AE51" s="118">
        <f t="shared" si="5"/>
        <v>70413</v>
      </c>
      <c r="AF51" s="118">
        <f t="shared" si="6"/>
        <v>70413</v>
      </c>
      <c r="AG51" s="118">
        <v>0</v>
      </c>
      <c r="AH51" s="118">
        <v>70413</v>
      </c>
      <c r="AI51" s="118">
        <v>0</v>
      </c>
      <c r="AJ51" s="118">
        <v>0</v>
      </c>
      <c r="AK51" s="118">
        <v>0</v>
      </c>
      <c r="AL51" s="119" t="s">
        <v>333</v>
      </c>
      <c r="AM51" s="118">
        <f t="shared" si="7"/>
        <v>1254169</v>
      </c>
      <c r="AN51" s="118">
        <f t="shared" si="8"/>
        <v>263843</v>
      </c>
      <c r="AO51" s="118">
        <v>166248</v>
      </c>
      <c r="AP51" s="118">
        <v>12107</v>
      </c>
      <c r="AQ51" s="118">
        <v>78520</v>
      </c>
      <c r="AR51" s="118">
        <v>6968</v>
      </c>
      <c r="AS51" s="118">
        <f t="shared" si="9"/>
        <v>236705</v>
      </c>
      <c r="AT51" s="118">
        <v>38129</v>
      </c>
      <c r="AU51" s="118">
        <v>152605</v>
      </c>
      <c r="AV51" s="118">
        <v>45971</v>
      </c>
      <c r="AW51" s="118">
        <v>0</v>
      </c>
      <c r="AX51" s="118">
        <f t="shared" si="10"/>
        <v>753621</v>
      </c>
      <c r="AY51" s="118">
        <v>115463</v>
      </c>
      <c r="AZ51" s="118">
        <v>585532</v>
      </c>
      <c r="BA51" s="118">
        <v>50665</v>
      </c>
      <c r="BB51" s="118">
        <v>1961</v>
      </c>
      <c r="BC51" s="119" t="s">
        <v>333</v>
      </c>
      <c r="BD51" s="118">
        <v>0</v>
      </c>
      <c r="BE51" s="118">
        <v>127821</v>
      </c>
      <c r="BF51" s="118">
        <f t="shared" si="11"/>
        <v>1452403</v>
      </c>
      <c r="BG51" s="118">
        <f t="shared" si="12"/>
        <v>60826</v>
      </c>
      <c r="BH51" s="118">
        <f t="shared" si="13"/>
        <v>60826</v>
      </c>
      <c r="BI51" s="118">
        <v>0</v>
      </c>
      <c r="BJ51" s="118">
        <v>60826</v>
      </c>
      <c r="BK51" s="118">
        <v>0</v>
      </c>
      <c r="BL51" s="118">
        <v>0</v>
      </c>
      <c r="BM51" s="118">
        <v>0</v>
      </c>
      <c r="BN51" s="119" t="s">
        <v>333</v>
      </c>
      <c r="BO51" s="118">
        <f t="shared" si="14"/>
        <v>895517</v>
      </c>
      <c r="BP51" s="118">
        <f t="shared" si="15"/>
        <v>231489</v>
      </c>
      <c r="BQ51" s="118">
        <v>172857</v>
      </c>
      <c r="BR51" s="118">
        <v>0</v>
      </c>
      <c r="BS51" s="118">
        <v>58632</v>
      </c>
      <c r="BT51" s="118">
        <v>0</v>
      </c>
      <c r="BU51" s="118">
        <f t="shared" si="16"/>
        <v>362093</v>
      </c>
      <c r="BV51" s="118">
        <v>0</v>
      </c>
      <c r="BW51" s="118">
        <v>362093</v>
      </c>
      <c r="BX51" s="118">
        <v>0</v>
      </c>
      <c r="BY51" s="118">
        <v>0</v>
      </c>
      <c r="BZ51" s="118">
        <f t="shared" si="17"/>
        <v>301587</v>
      </c>
      <c r="CA51" s="118">
        <v>164763</v>
      </c>
      <c r="CB51" s="118">
        <v>86270</v>
      </c>
      <c r="CC51" s="118">
        <v>33042</v>
      </c>
      <c r="CD51" s="118">
        <v>17512</v>
      </c>
      <c r="CE51" s="119" t="s">
        <v>333</v>
      </c>
      <c r="CF51" s="118">
        <v>348</v>
      </c>
      <c r="CG51" s="118">
        <v>68481</v>
      </c>
      <c r="CH51" s="118">
        <f t="shared" si="18"/>
        <v>1024824</v>
      </c>
      <c r="CI51" s="118">
        <f aca="true" t="shared" si="155" ref="CI51:CO51">SUM(AE51,+BG51)</f>
        <v>131239</v>
      </c>
      <c r="CJ51" s="118">
        <f t="shared" si="155"/>
        <v>131239</v>
      </c>
      <c r="CK51" s="118">
        <f t="shared" si="155"/>
        <v>0</v>
      </c>
      <c r="CL51" s="118">
        <f t="shared" si="155"/>
        <v>131239</v>
      </c>
      <c r="CM51" s="118">
        <f t="shared" si="155"/>
        <v>0</v>
      </c>
      <c r="CN51" s="118">
        <f t="shared" si="155"/>
        <v>0</v>
      </c>
      <c r="CO51" s="118">
        <f t="shared" si="155"/>
        <v>0</v>
      </c>
      <c r="CP51" s="119" t="s">
        <v>7</v>
      </c>
      <c r="CQ51" s="118">
        <f aca="true" t="shared" si="156" ref="CQ51:DF51">SUM(AM51,+BO51)</f>
        <v>2149686</v>
      </c>
      <c r="CR51" s="118">
        <f t="shared" si="156"/>
        <v>495332</v>
      </c>
      <c r="CS51" s="118">
        <f t="shared" si="156"/>
        <v>339105</v>
      </c>
      <c r="CT51" s="118">
        <f t="shared" si="156"/>
        <v>12107</v>
      </c>
      <c r="CU51" s="118">
        <f t="shared" si="156"/>
        <v>137152</v>
      </c>
      <c r="CV51" s="118">
        <f t="shared" si="156"/>
        <v>6968</v>
      </c>
      <c r="CW51" s="118">
        <f t="shared" si="156"/>
        <v>598798</v>
      </c>
      <c r="CX51" s="118">
        <f t="shared" si="156"/>
        <v>38129</v>
      </c>
      <c r="CY51" s="118">
        <f t="shared" si="156"/>
        <v>514698</v>
      </c>
      <c r="CZ51" s="118">
        <f t="shared" si="156"/>
        <v>45971</v>
      </c>
      <c r="DA51" s="118">
        <f t="shared" si="156"/>
        <v>0</v>
      </c>
      <c r="DB51" s="118">
        <f t="shared" si="156"/>
        <v>1055208</v>
      </c>
      <c r="DC51" s="118">
        <f t="shared" si="156"/>
        <v>280226</v>
      </c>
      <c r="DD51" s="118">
        <f t="shared" si="156"/>
        <v>671802</v>
      </c>
      <c r="DE51" s="118">
        <f t="shared" si="156"/>
        <v>83707</v>
      </c>
      <c r="DF51" s="118">
        <f t="shared" si="156"/>
        <v>19473</v>
      </c>
      <c r="DG51" s="119" t="s">
        <v>7</v>
      </c>
      <c r="DH51" s="118">
        <f t="shared" si="28"/>
        <v>348</v>
      </c>
      <c r="DI51" s="118">
        <f t="shared" si="29"/>
        <v>196302</v>
      </c>
      <c r="DJ51" s="118">
        <f t="shared" si="30"/>
        <v>2477227</v>
      </c>
    </row>
    <row r="52" spans="1:114" s="120" customFormat="1" ht="12" customHeight="1">
      <c r="A52" s="129" t="s">
        <v>322</v>
      </c>
      <c r="B52" s="130" t="s">
        <v>323</v>
      </c>
      <c r="C52" s="129" t="s">
        <v>42</v>
      </c>
      <c r="D52" s="118">
        <f t="shared" si="0"/>
        <v>1972958</v>
      </c>
      <c r="E52" s="118">
        <f t="shared" si="1"/>
        <v>1779526</v>
      </c>
      <c r="F52" s="118">
        <v>520005</v>
      </c>
      <c r="G52" s="118">
        <v>0</v>
      </c>
      <c r="H52" s="118">
        <v>739800</v>
      </c>
      <c r="I52" s="118">
        <v>373843</v>
      </c>
      <c r="J52" s="118">
        <v>3601934</v>
      </c>
      <c r="K52" s="118">
        <v>145878</v>
      </c>
      <c r="L52" s="118">
        <v>193432</v>
      </c>
      <c r="M52" s="118">
        <f t="shared" si="2"/>
        <v>1350969</v>
      </c>
      <c r="N52" s="118">
        <f t="shared" si="3"/>
        <v>1028349</v>
      </c>
      <c r="O52" s="118">
        <v>522269</v>
      </c>
      <c r="P52" s="118">
        <v>0</v>
      </c>
      <c r="Q52" s="118">
        <v>339300</v>
      </c>
      <c r="R52" s="118">
        <v>162188</v>
      </c>
      <c r="S52" s="118">
        <v>1308400</v>
      </c>
      <c r="T52" s="118">
        <v>4592</v>
      </c>
      <c r="U52" s="118">
        <v>322620</v>
      </c>
      <c r="V52" s="118">
        <f aca="true" t="shared" si="157" ref="V52:AD52">+SUM(D52,M52)</f>
        <v>3323927</v>
      </c>
      <c r="W52" s="118">
        <f t="shared" si="157"/>
        <v>2807875</v>
      </c>
      <c r="X52" s="118">
        <f t="shared" si="157"/>
        <v>1042274</v>
      </c>
      <c r="Y52" s="118">
        <f t="shared" si="157"/>
        <v>0</v>
      </c>
      <c r="Z52" s="118">
        <f t="shared" si="157"/>
        <v>1079100</v>
      </c>
      <c r="AA52" s="118">
        <f t="shared" si="157"/>
        <v>536031</v>
      </c>
      <c r="AB52" s="118">
        <f t="shared" si="157"/>
        <v>4910334</v>
      </c>
      <c r="AC52" s="118">
        <f t="shared" si="157"/>
        <v>150470</v>
      </c>
      <c r="AD52" s="118">
        <f t="shared" si="157"/>
        <v>516052</v>
      </c>
      <c r="AE52" s="118">
        <f t="shared" si="5"/>
        <v>1325904</v>
      </c>
      <c r="AF52" s="118">
        <f t="shared" si="6"/>
        <v>1275412</v>
      </c>
      <c r="AG52" s="118">
        <v>0</v>
      </c>
      <c r="AH52" s="118">
        <v>405794</v>
      </c>
      <c r="AI52" s="118">
        <v>824138</v>
      </c>
      <c r="AJ52" s="118">
        <v>45480</v>
      </c>
      <c r="AK52" s="118">
        <v>50492</v>
      </c>
      <c r="AL52" s="119" t="s">
        <v>333</v>
      </c>
      <c r="AM52" s="118">
        <f t="shared" si="7"/>
        <v>3625709</v>
      </c>
      <c r="AN52" s="118">
        <f t="shared" si="8"/>
        <v>647440</v>
      </c>
      <c r="AO52" s="118">
        <v>351666</v>
      </c>
      <c r="AP52" s="118">
        <v>0</v>
      </c>
      <c r="AQ52" s="118">
        <v>259316</v>
      </c>
      <c r="AR52" s="118">
        <v>36458</v>
      </c>
      <c r="AS52" s="118">
        <f t="shared" si="9"/>
        <v>1547894</v>
      </c>
      <c r="AT52" s="118">
        <v>4843</v>
      </c>
      <c r="AU52" s="118">
        <v>1402042</v>
      </c>
      <c r="AV52" s="118">
        <v>141009</v>
      </c>
      <c r="AW52" s="118">
        <v>0</v>
      </c>
      <c r="AX52" s="118">
        <f t="shared" si="10"/>
        <v>1430375</v>
      </c>
      <c r="AY52" s="118">
        <v>10782</v>
      </c>
      <c r="AZ52" s="118">
        <v>1312948</v>
      </c>
      <c r="BA52" s="118">
        <v>82873</v>
      </c>
      <c r="BB52" s="118">
        <v>23772</v>
      </c>
      <c r="BC52" s="119" t="s">
        <v>333</v>
      </c>
      <c r="BD52" s="118">
        <v>0</v>
      </c>
      <c r="BE52" s="118">
        <v>623279</v>
      </c>
      <c r="BF52" s="118">
        <f t="shared" si="11"/>
        <v>5574892</v>
      </c>
      <c r="BG52" s="118">
        <f t="shared" si="12"/>
        <v>996611</v>
      </c>
      <c r="BH52" s="118">
        <f t="shared" si="13"/>
        <v>970977</v>
      </c>
      <c r="BI52" s="118">
        <v>0</v>
      </c>
      <c r="BJ52" s="118">
        <v>965202</v>
      </c>
      <c r="BK52" s="118">
        <v>0</v>
      </c>
      <c r="BL52" s="118">
        <v>5775</v>
      </c>
      <c r="BM52" s="118">
        <v>25634</v>
      </c>
      <c r="BN52" s="119" t="s">
        <v>333</v>
      </c>
      <c r="BO52" s="118">
        <f t="shared" si="14"/>
        <v>1255585</v>
      </c>
      <c r="BP52" s="118">
        <f t="shared" si="15"/>
        <v>447155</v>
      </c>
      <c r="BQ52" s="118">
        <v>198287</v>
      </c>
      <c r="BR52" s="118">
        <v>86923</v>
      </c>
      <c r="BS52" s="118">
        <v>141025</v>
      </c>
      <c r="BT52" s="118">
        <v>20920</v>
      </c>
      <c r="BU52" s="118">
        <f t="shared" si="16"/>
        <v>634128</v>
      </c>
      <c r="BV52" s="118">
        <v>20461</v>
      </c>
      <c r="BW52" s="118">
        <v>504640</v>
      </c>
      <c r="BX52" s="118">
        <v>109027</v>
      </c>
      <c r="BY52" s="118">
        <v>5019</v>
      </c>
      <c r="BZ52" s="118">
        <f t="shared" si="17"/>
        <v>169283</v>
      </c>
      <c r="CA52" s="118">
        <v>378</v>
      </c>
      <c r="CB52" s="118">
        <v>156668</v>
      </c>
      <c r="CC52" s="118">
        <v>3958</v>
      </c>
      <c r="CD52" s="118">
        <v>8279</v>
      </c>
      <c r="CE52" s="119" t="s">
        <v>333</v>
      </c>
      <c r="CF52" s="118">
        <v>0</v>
      </c>
      <c r="CG52" s="118">
        <v>407173</v>
      </c>
      <c r="CH52" s="118">
        <f t="shared" si="18"/>
        <v>2659369</v>
      </c>
      <c r="CI52" s="118">
        <f aca="true" t="shared" si="158" ref="CI52:CO52">SUM(AE52,+BG52)</f>
        <v>2322515</v>
      </c>
      <c r="CJ52" s="118">
        <f t="shared" si="158"/>
        <v>2246389</v>
      </c>
      <c r="CK52" s="118">
        <f t="shared" si="158"/>
        <v>0</v>
      </c>
      <c r="CL52" s="118">
        <f t="shared" si="158"/>
        <v>1370996</v>
      </c>
      <c r="CM52" s="118">
        <f t="shared" si="158"/>
        <v>824138</v>
      </c>
      <c r="CN52" s="118">
        <f t="shared" si="158"/>
        <v>51255</v>
      </c>
      <c r="CO52" s="118">
        <f t="shared" si="158"/>
        <v>76126</v>
      </c>
      <c r="CP52" s="119" t="s">
        <v>7</v>
      </c>
      <c r="CQ52" s="118">
        <f aca="true" t="shared" si="159" ref="CQ52:DF52">SUM(AM52,+BO52)</f>
        <v>4881294</v>
      </c>
      <c r="CR52" s="118">
        <f t="shared" si="159"/>
        <v>1094595</v>
      </c>
      <c r="CS52" s="118">
        <f t="shared" si="159"/>
        <v>549953</v>
      </c>
      <c r="CT52" s="118">
        <f t="shared" si="159"/>
        <v>86923</v>
      </c>
      <c r="CU52" s="118">
        <f t="shared" si="159"/>
        <v>400341</v>
      </c>
      <c r="CV52" s="118">
        <f t="shared" si="159"/>
        <v>57378</v>
      </c>
      <c r="CW52" s="118">
        <f t="shared" si="159"/>
        <v>2182022</v>
      </c>
      <c r="CX52" s="118">
        <f t="shared" si="159"/>
        <v>25304</v>
      </c>
      <c r="CY52" s="118">
        <f t="shared" si="159"/>
        <v>1906682</v>
      </c>
      <c r="CZ52" s="118">
        <f t="shared" si="159"/>
        <v>250036</v>
      </c>
      <c r="DA52" s="118">
        <f t="shared" si="159"/>
        <v>5019</v>
      </c>
      <c r="DB52" s="118">
        <f t="shared" si="159"/>
        <v>1599658</v>
      </c>
      <c r="DC52" s="118">
        <f t="shared" si="159"/>
        <v>11160</v>
      </c>
      <c r="DD52" s="118">
        <f t="shared" si="159"/>
        <v>1469616</v>
      </c>
      <c r="DE52" s="118">
        <f t="shared" si="159"/>
        <v>86831</v>
      </c>
      <c r="DF52" s="118">
        <f t="shared" si="159"/>
        <v>32051</v>
      </c>
      <c r="DG52" s="119" t="s">
        <v>7</v>
      </c>
      <c r="DH52" s="118">
        <f t="shared" si="28"/>
        <v>0</v>
      </c>
      <c r="DI52" s="118">
        <f t="shared" si="29"/>
        <v>1030452</v>
      </c>
      <c r="DJ52" s="118">
        <f t="shared" si="30"/>
        <v>8234261</v>
      </c>
    </row>
    <row r="53" spans="1:114" s="120" customFormat="1" ht="12" customHeight="1">
      <c r="A53" s="129" t="s">
        <v>324</v>
      </c>
      <c r="B53" s="130" t="s">
        <v>325</v>
      </c>
      <c r="C53" s="129" t="s">
        <v>42</v>
      </c>
      <c r="D53" s="118">
        <f t="shared" si="0"/>
        <v>2780641</v>
      </c>
      <c r="E53" s="118">
        <f t="shared" si="1"/>
        <v>1971780</v>
      </c>
      <c r="F53" s="118">
        <v>694374</v>
      </c>
      <c r="G53" s="118">
        <v>0</v>
      </c>
      <c r="H53" s="118">
        <v>648600</v>
      </c>
      <c r="I53" s="118">
        <v>536740</v>
      </c>
      <c r="J53" s="118">
        <v>5110795</v>
      </c>
      <c r="K53" s="118">
        <v>92066</v>
      </c>
      <c r="L53" s="118">
        <v>808861</v>
      </c>
      <c r="M53" s="118">
        <f t="shared" si="2"/>
        <v>267522</v>
      </c>
      <c r="N53" s="118">
        <f t="shared" si="3"/>
        <v>105372</v>
      </c>
      <c r="O53" s="118">
        <v>0</v>
      </c>
      <c r="P53" s="118">
        <v>0</v>
      </c>
      <c r="Q53" s="118">
        <v>0</v>
      </c>
      <c r="R53" s="118">
        <v>47254</v>
      </c>
      <c r="S53" s="118">
        <v>498758</v>
      </c>
      <c r="T53" s="118">
        <v>58118</v>
      </c>
      <c r="U53" s="118">
        <v>162150</v>
      </c>
      <c r="V53" s="118">
        <f aca="true" t="shared" si="160" ref="V53:AD53">+SUM(D53,M53)</f>
        <v>3048163</v>
      </c>
      <c r="W53" s="118">
        <f t="shared" si="160"/>
        <v>2077152</v>
      </c>
      <c r="X53" s="118">
        <f t="shared" si="160"/>
        <v>694374</v>
      </c>
      <c r="Y53" s="118">
        <f t="shared" si="160"/>
        <v>0</v>
      </c>
      <c r="Z53" s="118">
        <f t="shared" si="160"/>
        <v>648600</v>
      </c>
      <c r="AA53" s="118">
        <f t="shared" si="160"/>
        <v>583994</v>
      </c>
      <c r="AB53" s="118">
        <f t="shared" si="160"/>
        <v>5609553</v>
      </c>
      <c r="AC53" s="118">
        <f t="shared" si="160"/>
        <v>150184</v>
      </c>
      <c r="AD53" s="118">
        <f t="shared" si="160"/>
        <v>971011</v>
      </c>
      <c r="AE53" s="118">
        <f t="shared" si="5"/>
        <v>1406233</v>
      </c>
      <c r="AF53" s="118">
        <f t="shared" si="6"/>
        <v>1377883</v>
      </c>
      <c r="AG53" s="118">
        <v>0</v>
      </c>
      <c r="AH53" s="118">
        <v>3153</v>
      </c>
      <c r="AI53" s="118">
        <v>3394</v>
      </c>
      <c r="AJ53" s="118">
        <v>1371336</v>
      </c>
      <c r="AK53" s="118">
        <v>28350</v>
      </c>
      <c r="AL53" s="119" t="s">
        <v>333</v>
      </c>
      <c r="AM53" s="118">
        <f t="shared" si="7"/>
        <v>5640959</v>
      </c>
      <c r="AN53" s="118">
        <f t="shared" si="8"/>
        <v>1205753</v>
      </c>
      <c r="AO53" s="118">
        <v>700721</v>
      </c>
      <c r="AP53" s="118">
        <v>0</v>
      </c>
      <c r="AQ53" s="118">
        <v>466381</v>
      </c>
      <c r="AR53" s="118">
        <v>38651</v>
      </c>
      <c r="AS53" s="118">
        <f t="shared" si="9"/>
        <v>2945219</v>
      </c>
      <c r="AT53" s="118">
        <v>4476</v>
      </c>
      <c r="AU53" s="118">
        <v>2841776</v>
      </c>
      <c r="AV53" s="118">
        <v>98967</v>
      </c>
      <c r="AW53" s="118">
        <v>0</v>
      </c>
      <c r="AX53" s="118">
        <f t="shared" si="10"/>
        <v>1489987</v>
      </c>
      <c r="AY53" s="118">
        <v>19572</v>
      </c>
      <c r="AZ53" s="118">
        <v>1234315</v>
      </c>
      <c r="BA53" s="118">
        <v>231253</v>
      </c>
      <c r="BB53" s="118">
        <v>4847</v>
      </c>
      <c r="BC53" s="119" t="s">
        <v>333</v>
      </c>
      <c r="BD53" s="118">
        <v>0</v>
      </c>
      <c r="BE53" s="118">
        <v>844244</v>
      </c>
      <c r="BF53" s="118">
        <f t="shared" si="11"/>
        <v>7891436</v>
      </c>
      <c r="BG53" s="118">
        <f t="shared" si="12"/>
        <v>4032</v>
      </c>
      <c r="BH53" s="118">
        <f t="shared" si="13"/>
        <v>4032</v>
      </c>
      <c r="BI53" s="118">
        <v>0</v>
      </c>
      <c r="BJ53" s="118">
        <v>4032</v>
      </c>
      <c r="BK53" s="118">
        <v>0</v>
      </c>
      <c r="BL53" s="118">
        <v>0</v>
      </c>
      <c r="BM53" s="118">
        <v>0</v>
      </c>
      <c r="BN53" s="119" t="s">
        <v>333</v>
      </c>
      <c r="BO53" s="118">
        <f t="shared" si="14"/>
        <v>720500</v>
      </c>
      <c r="BP53" s="118">
        <f t="shared" si="15"/>
        <v>121371</v>
      </c>
      <c r="BQ53" s="118">
        <v>109144</v>
      </c>
      <c r="BR53" s="118">
        <v>0</v>
      </c>
      <c r="BS53" s="118">
        <v>12227</v>
      </c>
      <c r="BT53" s="118">
        <v>0</v>
      </c>
      <c r="BU53" s="118">
        <f t="shared" si="16"/>
        <v>367644</v>
      </c>
      <c r="BV53" s="118">
        <v>0</v>
      </c>
      <c r="BW53" s="118">
        <v>367644</v>
      </c>
      <c r="BX53" s="118">
        <v>0</v>
      </c>
      <c r="BY53" s="118">
        <v>0</v>
      </c>
      <c r="BZ53" s="118">
        <f t="shared" si="17"/>
        <v>231485</v>
      </c>
      <c r="CA53" s="118">
        <v>0</v>
      </c>
      <c r="CB53" s="118">
        <v>230408</v>
      </c>
      <c r="CC53" s="118">
        <v>695</v>
      </c>
      <c r="CD53" s="118">
        <v>382</v>
      </c>
      <c r="CE53" s="119" t="s">
        <v>333</v>
      </c>
      <c r="CF53" s="118">
        <v>0</v>
      </c>
      <c r="CG53" s="118">
        <v>41748</v>
      </c>
      <c r="CH53" s="118">
        <f t="shared" si="18"/>
        <v>766280</v>
      </c>
      <c r="CI53" s="118">
        <f aca="true" t="shared" si="161" ref="CI53:CO53">SUM(AE53,+BG53)</f>
        <v>1410265</v>
      </c>
      <c r="CJ53" s="118">
        <f t="shared" si="161"/>
        <v>1381915</v>
      </c>
      <c r="CK53" s="118">
        <f t="shared" si="161"/>
        <v>0</v>
      </c>
      <c r="CL53" s="118">
        <f t="shared" si="161"/>
        <v>7185</v>
      </c>
      <c r="CM53" s="118">
        <f t="shared" si="161"/>
        <v>3394</v>
      </c>
      <c r="CN53" s="118">
        <f t="shared" si="161"/>
        <v>1371336</v>
      </c>
      <c r="CO53" s="118">
        <f t="shared" si="161"/>
        <v>28350</v>
      </c>
      <c r="CP53" s="119" t="s">
        <v>7</v>
      </c>
      <c r="CQ53" s="118">
        <f aca="true" t="shared" si="162" ref="CQ53:DE53">SUM(AM53,+BO53)</f>
        <v>6361459</v>
      </c>
      <c r="CR53" s="118">
        <f t="shared" si="162"/>
        <v>1327124</v>
      </c>
      <c r="CS53" s="118">
        <f t="shared" si="162"/>
        <v>809865</v>
      </c>
      <c r="CT53" s="118">
        <f t="shared" si="162"/>
        <v>0</v>
      </c>
      <c r="CU53" s="118">
        <f t="shared" si="162"/>
        <v>478608</v>
      </c>
      <c r="CV53" s="118">
        <f t="shared" si="162"/>
        <v>38651</v>
      </c>
      <c r="CW53" s="118">
        <f t="shared" si="162"/>
        <v>3312863</v>
      </c>
      <c r="CX53" s="118">
        <f t="shared" si="162"/>
        <v>4476</v>
      </c>
      <c r="CY53" s="118">
        <f t="shared" si="162"/>
        <v>3209420</v>
      </c>
      <c r="CZ53" s="118">
        <f t="shared" si="162"/>
        <v>98967</v>
      </c>
      <c r="DA53" s="118">
        <f t="shared" si="162"/>
        <v>0</v>
      </c>
      <c r="DB53" s="118">
        <f t="shared" si="162"/>
        <v>1721472</v>
      </c>
      <c r="DC53" s="118">
        <f t="shared" si="162"/>
        <v>19572</v>
      </c>
      <c r="DD53" s="118">
        <f t="shared" si="162"/>
        <v>1464723</v>
      </c>
      <c r="DE53" s="118">
        <f t="shared" si="162"/>
        <v>231948</v>
      </c>
      <c r="DF53" s="118">
        <f>SUM(BB53,+CD53)</f>
        <v>5229</v>
      </c>
      <c r="DG53" s="119" t="s">
        <v>7</v>
      </c>
      <c r="DH53" s="118">
        <f t="shared" si="28"/>
        <v>0</v>
      </c>
      <c r="DI53" s="118">
        <f t="shared" si="29"/>
        <v>885992</v>
      </c>
      <c r="DJ53" s="118">
        <f t="shared" si="30"/>
        <v>8657716</v>
      </c>
    </row>
    <row r="54" spans="1:114" s="120" customFormat="1" ht="12" customHeight="1">
      <c r="A54" s="134" t="s">
        <v>10</v>
      </c>
      <c r="B54" s="135" t="s">
        <v>11</v>
      </c>
      <c r="C54" s="134" t="s">
        <v>12</v>
      </c>
      <c r="D54" s="136">
        <f aca="true" t="shared" si="163" ref="D54:AI54">SUM(D7:D53)</f>
        <v>144903689</v>
      </c>
      <c r="E54" s="136">
        <f t="shared" si="163"/>
        <v>111922931</v>
      </c>
      <c r="F54" s="136">
        <f t="shared" si="163"/>
        <v>11464789</v>
      </c>
      <c r="G54" s="136">
        <f t="shared" si="163"/>
        <v>1474904</v>
      </c>
      <c r="H54" s="136">
        <f t="shared" si="163"/>
        <v>25914831</v>
      </c>
      <c r="I54" s="136">
        <f t="shared" si="163"/>
        <v>51507465</v>
      </c>
      <c r="J54" s="136">
        <f t="shared" si="163"/>
        <v>255756668</v>
      </c>
      <c r="K54" s="136">
        <f t="shared" si="163"/>
        <v>21560942</v>
      </c>
      <c r="L54" s="136">
        <f t="shared" si="163"/>
        <v>32980758</v>
      </c>
      <c r="M54" s="136">
        <f t="shared" si="163"/>
        <v>19940992</v>
      </c>
      <c r="N54" s="136">
        <f t="shared" si="163"/>
        <v>15946394</v>
      </c>
      <c r="O54" s="136">
        <f t="shared" si="163"/>
        <v>1886337</v>
      </c>
      <c r="P54" s="136">
        <f t="shared" si="163"/>
        <v>25712</v>
      </c>
      <c r="Q54" s="136">
        <f t="shared" si="163"/>
        <v>2114600</v>
      </c>
      <c r="R54" s="136">
        <f t="shared" si="163"/>
        <v>9721827</v>
      </c>
      <c r="S54" s="136">
        <f t="shared" si="163"/>
        <v>72005766</v>
      </c>
      <c r="T54" s="136">
        <f t="shared" si="163"/>
        <v>2197918</v>
      </c>
      <c r="U54" s="136">
        <f t="shared" si="163"/>
        <v>3994598</v>
      </c>
      <c r="V54" s="136">
        <f t="shared" si="163"/>
        <v>164844681</v>
      </c>
      <c r="W54" s="136">
        <f t="shared" si="163"/>
        <v>127869325</v>
      </c>
      <c r="X54" s="136">
        <f t="shared" si="163"/>
        <v>13351126</v>
      </c>
      <c r="Y54" s="136">
        <f t="shared" si="163"/>
        <v>1500616</v>
      </c>
      <c r="Z54" s="136">
        <f t="shared" si="163"/>
        <v>28029431</v>
      </c>
      <c r="AA54" s="136">
        <f t="shared" si="163"/>
        <v>61229292</v>
      </c>
      <c r="AB54" s="136">
        <f t="shared" si="163"/>
        <v>327762434</v>
      </c>
      <c r="AC54" s="136">
        <f t="shared" si="163"/>
        <v>23758860</v>
      </c>
      <c r="AD54" s="136">
        <f t="shared" si="163"/>
        <v>36975356</v>
      </c>
      <c r="AE54" s="136">
        <f t="shared" si="163"/>
        <v>56406572</v>
      </c>
      <c r="AF54" s="136">
        <f t="shared" si="163"/>
        <v>53944015</v>
      </c>
      <c r="AG54" s="136">
        <f t="shared" si="163"/>
        <v>83548</v>
      </c>
      <c r="AH54" s="136">
        <f t="shared" si="163"/>
        <v>40422137</v>
      </c>
      <c r="AI54" s="136">
        <f t="shared" si="163"/>
        <v>7461546</v>
      </c>
      <c r="AJ54" s="136">
        <f aca="true" t="shared" si="164" ref="AJ54:BO54">SUM(AJ7:AJ53)</f>
        <v>5976784</v>
      </c>
      <c r="AK54" s="136">
        <f t="shared" si="164"/>
        <v>2462557</v>
      </c>
      <c r="AL54" s="137">
        <f t="shared" si="164"/>
        <v>0</v>
      </c>
      <c r="AM54" s="136">
        <f t="shared" si="164"/>
        <v>298850835</v>
      </c>
      <c r="AN54" s="136">
        <f t="shared" si="164"/>
        <v>56831757</v>
      </c>
      <c r="AO54" s="136">
        <f t="shared" si="164"/>
        <v>35023293</v>
      </c>
      <c r="AP54" s="136">
        <f t="shared" si="164"/>
        <v>1448833</v>
      </c>
      <c r="AQ54" s="136">
        <f t="shared" si="164"/>
        <v>19505484</v>
      </c>
      <c r="AR54" s="136">
        <f t="shared" si="164"/>
        <v>854147</v>
      </c>
      <c r="AS54" s="136">
        <f t="shared" si="164"/>
        <v>120665405</v>
      </c>
      <c r="AT54" s="136">
        <f t="shared" si="164"/>
        <v>750699</v>
      </c>
      <c r="AU54" s="136">
        <f t="shared" si="164"/>
        <v>109845235</v>
      </c>
      <c r="AV54" s="136">
        <f t="shared" si="164"/>
        <v>10069471</v>
      </c>
      <c r="AW54" s="136">
        <f t="shared" si="164"/>
        <v>99813</v>
      </c>
      <c r="AX54" s="136">
        <f t="shared" si="164"/>
        <v>120905170</v>
      </c>
      <c r="AY54" s="136">
        <f t="shared" si="164"/>
        <v>12359958</v>
      </c>
      <c r="AZ54" s="136">
        <f t="shared" si="164"/>
        <v>89598092</v>
      </c>
      <c r="BA54" s="136">
        <f t="shared" si="164"/>
        <v>12148630</v>
      </c>
      <c r="BB54" s="136">
        <f t="shared" si="164"/>
        <v>6798490</v>
      </c>
      <c r="BC54" s="137">
        <f t="shared" si="164"/>
        <v>0</v>
      </c>
      <c r="BD54" s="136">
        <f t="shared" si="164"/>
        <v>348690</v>
      </c>
      <c r="BE54" s="136">
        <f t="shared" si="164"/>
        <v>45402950</v>
      </c>
      <c r="BF54" s="136">
        <f t="shared" si="164"/>
        <v>400660357</v>
      </c>
      <c r="BG54" s="136">
        <f t="shared" si="164"/>
        <v>9037434</v>
      </c>
      <c r="BH54" s="136">
        <f t="shared" si="164"/>
        <v>8885864</v>
      </c>
      <c r="BI54" s="136">
        <f t="shared" si="164"/>
        <v>180276</v>
      </c>
      <c r="BJ54" s="136">
        <f t="shared" si="164"/>
        <v>8300274</v>
      </c>
      <c r="BK54" s="136">
        <f t="shared" si="164"/>
        <v>0</v>
      </c>
      <c r="BL54" s="136">
        <f t="shared" si="164"/>
        <v>405314</v>
      </c>
      <c r="BM54" s="136">
        <f t="shared" si="164"/>
        <v>151570</v>
      </c>
      <c r="BN54" s="137">
        <f t="shared" si="164"/>
        <v>0</v>
      </c>
      <c r="BO54" s="136">
        <f t="shared" si="164"/>
        <v>74694844</v>
      </c>
      <c r="BP54" s="136">
        <f aca="true" t="shared" si="165" ref="BP54:CU54">SUM(BP7:BP53)</f>
        <v>18890068</v>
      </c>
      <c r="BQ54" s="136">
        <f t="shared" si="165"/>
        <v>12773172</v>
      </c>
      <c r="BR54" s="136">
        <f t="shared" si="165"/>
        <v>1049598</v>
      </c>
      <c r="BS54" s="136">
        <f t="shared" si="165"/>
        <v>5037514</v>
      </c>
      <c r="BT54" s="136">
        <f t="shared" si="165"/>
        <v>29784</v>
      </c>
      <c r="BU54" s="136">
        <f t="shared" si="165"/>
        <v>33712683</v>
      </c>
      <c r="BV54" s="136">
        <f t="shared" si="165"/>
        <v>482315</v>
      </c>
      <c r="BW54" s="136">
        <f t="shared" si="165"/>
        <v>33030134</v>
      </c>
      <c r="BX54" s="136">
        <f t="shared" si="165"/>
        <v>200234</v>
      </c>
      <c r="BY54" s="136">
        <f t="shared" si="165"/>
        <v>170817</v>
      </c>
      <c r="BZ54" s="136">
        <f t="shared" si="165"/>
        <v>21883876</v>
      </c>
      <c r="CA54" s="136">
        <f t="shared" si="165"/>
        <v>4775399</v>
      </c>
      <c r="CB54" s="136">
        <f t="shared" si="165"/>
        <v>14559765</v>
      </c>
      <c r="CC54" s="136">
        <f t="shared" si="165"/>
        <v>794686</v>
      </c>
      <c r="CD54" s="136">
        <f t="shared" si="165"/>
        <v>1754026</v>
      </c>
      <c r="CE54" s="137">
        <f t="shared" si="165"/>
        <v>0</v>
      </c>
      <c r="CF54" s="136">
        <f t="shared" si="165"/>
        <v>37400</v>
      </c>
      <c r="CG54" s="136">
        <f t="shared" si="165"/>
        <v>8214480</v>
      </c>
      <c r="CH54" s="136">
        <f t="shared" si="165"/>
        <v>91946758</v>
      </c>
      <c r="CI54" s="136">
        <f t="shared" si="165"/>
        <v>65444006</v>
      </c>
      <c r="CJ54" s="136">
        <f t="shared" si="165"/>
        <v>62829879</v>
      </c>
      <c r="CK54" s="136">
        <f t="shared" si="165"/>
        <v>263824</v>
      </c>
      <c r="CL54" s="136">
        <f t="shared" si="165"/>
        <v>48722411</v>
      </c>
      <c r="CM54" s="136">
        <f t="shared" si="165"/>
        <v>7461546</v>
      </c>
      <c r="CN54" s="136">
        <f t="shared" si="165"/>
        <v>6382098</v>
      </c>
      <c r="CO54" s="136">
        <f t="shared" si="165"/>
        <v>2614127</v>
      </c>
      <c r="CP54" s="137">
        <f t="shared" si="165"/>
        <v>0</v>
      </c>
      <c r="CQ54" s="136">
        <f t="shared" si="165"/>
        <v>373545679</v>
      </c>
      <c r="CR54" s="136">
        <f t="shared" si="165"/>
        <v>75721825</v>
      </c>
      <c r="CS54" s="136">
        <f t="shared" si="165"/>
        <v>47796465</v>
      </c>
      <c r="CT54" s="136">
        <f t="shared" si="165"/>
        <v>2498431</v>
      </c>
      <c r="CU54" s="136">
        <f t="shared" si="165"/>
        <v>24542998</v>
      </c>
      <c r="CV54" s="136">
        <f aca="true" t="shared" si="166" ref="CV54:DJ54">SUM(CV7:CV53)</f>
        <v>883931</v>
      </c>
      <c r="CW54" s="136">
        <f t="shared" si="166"/>
        <v>154378088</v>
      </c>
      <c r="CX54" s="136">
        <f t="shared" si="166"/>
        <v>1233014</v>
      </c>
      <c r="CY54" s="136">
        <f t="shared" si="166"/>
        <v>142875369</v>
      </c>
      <c r="CZ54" s="136">
        <f t="shared" si="166"/>
        <v>10269705</v>
      </c>
      <c r="DA54" s="136">
        <f t="shared" si="166"/>
        <v>270630</v>
      </c>
      <c r="DB54" s="136">
        <f t="shared" si="166"/>
        <v>142789046</v>
      </c>
      <c r="DC54" s="136">
        <f t="shared" si="166"/>
        <v>17135357</v>
      </c>
      <c r="DD54" s="136">
        <f t="shared" si="166"/>
        <v>104157857</v>
      </c>
      <c r="DE54" s="136">
        <f t="shared" si="166"/>
        <v>12943316</v>
      </c>
      <c r="DF54" s="136">
        <f t="shared" si="166"/>
        <v>8552516</v>
      </c>
      <c r="DG54" s="137">
        <f t="shared" si="166"/>
        <v>0</v>
      </c>
      <c r="DH54" s="136">
        <f t="shared" si="166"/>
        <v>386090</v>
      </c>
      <c r="DI54" s="136">
        <f t="shared" si="166"/>
        <v>53617430</v>
      </c>
      <c r="DJ54" s="136">
        <f t="shared" si="166"/>
        <v>492607115</v>
      </c>
    </row>
  </sheetData>
  <sheetProtection/>
  <autoFilter ref="A6:DJ53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19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D53" sqref="D7:D53"/>
    </sheetView>
  </sheetViews>
  <sheetFormatPr defaultColWidth="8.796875" defaultRowHeight="14.25"/>
  <cols>
    <col min="1" max="1" width="10.69921875" style="121" customWidth="1"/>
    <col min="2" max="2" width="8.69921875" style="126" customWidth="1"/>
    <col min="3" max="3" width="26.69921875" style="121" customWidth="1"/>
    <col min="4" max="30" width="14.69921875" style="124" customWidth="1"/>
    <col min="31" max="16384" width="9" style="121" customWidth="1"/>
  </cols>
  <sheetData>
    <row r="1" spans="1:30" s="44" customFormat="1" ht="17.25">
      <c r="A1" s="103" t="s">
        <v>316</v>
      </c>
      <c r="B1" s="12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1" t="s">
        <v>37</v>
      </c>
      <c r="B2" s="145" t="s">
        <v>38</v>
      </c>
      <c r="C2" s="151" t="s">
        <v>317</v>
      </c>
      <c r="D2" s="109" t="s">
        <v>40</v>
      </c>
      <c r="E2" s="80"/>
      <c r="F2" s="80"/>
      <c r="G2" s="80"/>
      <c r="H2" s="80"/>
      <c r="I2" s="80"/>
      <c r="J2" s="80"/>
      <c r="K2" s="80"/>
      <c r="L2" s="81"/>
      <c r="M2" s="109" t="s">
        <v>41</v>
      </c>
      <c r="N2" s="80"/>
      <c r="O2" s="80"/>
      <c r="P2" s="80"/>
      <c r="Q2" s="80"/>
      <c r="R2" s="80"/>
      <c r="S2" s="80"/>
      <c r="T2" s="80"/>
      <c r="U2" s="81"/>
      <c r="V2" s="109" t="s">
        <v>42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2"/>
      <c r="B3" s="146"/>
      <c r="C3" s="152"/>
      <c r="D3" s="110" t="s">
        <v>46</v>
      </c>
      <c r="E3" s="82"/>
      <c r="F3" s="82"/>
      <c r="G3" s="82"/>
      <c r="H3" s="82"/>
      <c r="I3" s="82"/>
      <c r="J3" s="82"/>
      <c r="K3" s="82"/>
      <c r="L3" s="83"/>
      <c r="M3" s="110" t="s">
        <v>46</v>
      </c>
      <c r="N3" s="82"/>
      <c r="O3" s="82"/>
      <c r="P3" s="82"/>
      <c r="Q3" s="82"/>
      <c r="R3" s="82"/>
      <c r="S3" s="82"/>
      <c r="T3" s="82"/>
      <c r="U3" s="83"/>
      <c r="V3" s="110" t="s">
        <v>46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2"/>
      <c r="B4" s="146"/>
      <c r="C4" s="152"/>
      <c r="D4" s="84"/>
      <c r="E4" s="110" t="s">
        <v>50</v>
      </c>
      <c r="F4" s="85"/>
      <c r="G4" s="85"/>
      <c r="H4" s="85"/>
      <c r="I4" s="85"/>
      <c r="J4" s="85"/>
      <c r="K4" s="86"/>
      <c r="L4" s="52" t="s">
        <v>51</v>
      </c>
      <c r="M4" s="84"/>
      <c r="N4" s="110" t="s">
        <v>50</v>
      </c>
      <c r="O4" s="85"/>
      <c r="P4" s="85"/>
      <c r="Q4" s="85"/>
      <c r="R4" s="85"/>
      <c r="S4" s="85"/>
      <c r="T4" s="86"/>
      <c r="U4" s="52" t="s">
        <v>51</v>
      </c>
      <c r="V4" s="84"/>
      <c r="W4" s="110" t="s">
        <v>50</v>
      </c>
      <c r="X4" s="85"/>
      <c r="Y4" s="85"/>
      <c r="Z4" s="85"/>
      <c r="AA4" s="85"/>
      <c r="AB4" s="85"/>
      <c r="AC4" s="86"/>
      <c r="AD4" s="52" t="s">
        <v>51</v>
      </c>
    </row>
    <row r="5" spans="1:30" ht="23.25" customHeight="1">
      <c r="A5" s="152"/>
      <c r="B5" s="146"/>
      <c r="C5" s="152"/>
      <c r="D5" s="84"/>
      <c r="E5" s="84" t="s">
        <v>42</v>
      </c>
      <c r="F5" s="101" t="s">
        <v>61</v>
      </c>
      <c r="G5" s="101" t="s">
        <v>62</v>
      </c>
      <c r="H5" s="101" t="s">
        <v>63</v>
      </c>
      <c r="I5" s="101" t="s">
        <v>64</v>
      </c>
      <c r="J5" s="101" t="s">
        <v>65</v>
      </c>
      <c r="K5" s="101" t="s">
        <v>49</v>
      </c>
      <c r="L5" s="52"/>
      <c r="M5" s="84"/>
      <c r="N5" s="84" t="s">
        <v>42</v>
      </c>
      <c r="O5" s="101" t="s">
        <v>61</v>
      </c>
      <c r="P5" s="101" t="s">
        <v>62</v>
      </c>
      <c r="Q5" s="101" t="s">
        <v>63</v>
      </c>
      <c r="R5" s="101" t="s">
        <v>64</v>
      </c>
      <c r="S5" s="101" t="s">
        <v>65</v>
      </c>
      <c r="T5" s="101" t="s">
        <v>49</v>
      </c>
      <c r="U5" s="52"/>
      <c r="V5" s="84"/>
      <c r="W5" s="84" t="s">
        <v>42</v>
      </c>
      <c r="X5" s="101" t="s">
        <v>61</v>
      </c>
      <c r="Y5" s="101" t="s">
        <v>62</v>
      </c>
      <c r="Z5" s="101" t="s">
        <v>63</v>
      </c>
      <c r="AA5" s="101" t="s">
        <v>64</v>
      </c>
      <c r="AB5" s="101" t="s">
        <v>65</v>
      </c>
      <c r="AC5" s="101" t="s">
        <v>49</v>
      </c>
      <c r="AD5" s="52"/>
    </row>
    <row r="6" spans="1:30" s="122" customFormat="1" ht="13.5">
      <c r="A6" s="153"/>
      <c r="B6" s="147"/>
      <c r="C6" s="153"/>
      <c r="D6" s="87" t="s">
        <v>76</v>
      </c>
      <c r="E6" s="87" t="s">
        <v>76</v>
      </c>
      <c r="F6" s="88" t="s">
        <v>76</v>
      </c>
      <c r="G6" s="88" t="s">
        <v>76</v>
      </c>
      <c r="H6" s="88" t="s">
        <v>76</v>
      </c>
      <c r="I6" s="88" t="s">
        <v>76</v>
      </c>
      <c r="J6" s="88" t="s">
        <v>76</v>
      </c>
      <c r="K6" s="88" t="s">
        <v>76</v>
      </c>
      <c r="L6" s="88" t="s">
        <v>76</v>
      </c>
      <c r="M6" s="87" t="s">
        <v>76</v>
      </c>
      <c r="N6" s="87" t="s">
        <v>76</v>
      </c>
      <c r="O6" s="88" t="s">
        <v>76</v>
      </c>
      <c r="P6" s="88" t="s">
        <v>76</v>
      </c>
      <c r="Q6" s="88" t="s">
        <v>76</v>
      </c>
      <c r="R6" s="88" t="s">
        <v>76</v>
      </c>
      <c r="S6" s="88" t="s">
        <v>76</v>
      </c>
      <c r="T6" s="88" t="s">
        <v>76</v>
      </c>
      <c r="U6" s="88" t="s">
        <v>76</v>
      </c>
      <c r="V6" s="87" t="s">
        <v>76</v>
      </c>
      <c r="W6" s="87" t="s">
        <v>76</v>
      </c>
      <c r="X6" s="88" t="s">
        <v>76</v>
      </c>
      <c r="Y6" s="88" t="s">
        <v>76</v>
      </c>
      <c r="Z6" s="88" t="s">
        <v>76</v>
      </c>
      <c r="AA6" s="88" t="s">
        <v>76</v>
      </c>
      <c r="AB6" s="88" t="s">
        <v>76</v>
      </c>
      <c r="AC6" s="88" t="s">
        <v>76</v>
      </c>
      <c r="AD6" s="88" t="s">
        <v>76</v>
      </c>
    </row>
    <row r="7" spans="1:30" s="120" customFormat="1" ht="12" customHeight="1">
      <c r="A7" s="129" t="s">
        <v>77</v>
      </c>
      <c r="B7" s="130" t="s">
        <v>78</v>
      </c>
      <c r="C7" s="129" t="s">
        <v>42</v>
      </c>
      <c r="D7" s="118">
        <f aca="true" t="shared" si="0" ref="D7:D53">SUM(E7,+L7)</f>
        <v>78248205</v>
      </c>
      <c r="E7" s="118">
        <f aca="true" t="shared" si="1" ref="E7:E53">+SUM(F7:I7,K7)</f>
        <v>31318396</v>
      </c>
      <c r="F7" s="118">
        <v>2552888</v>
      </c>
      <c r="G7" s="118">
        <v>380949</v>
      </c>
      <c r="H7" s="118">
        <v>4457400</v>
      </c>
      <c r="I7" s="118">
        <v>16745666</v>
      </c>
      <c r="J7" s="118">
        <v>11012229</v>
      </c>
      <c r="K7" s="118">
        <v>7181493</v>
      </c>
      <c r="L7" s="118">
        <v>46929809</v>
      </c>
      <c r="M7" s="118">
        <f aca="true" t="shared" si="2" ref="M7:M53">SUM(N7,+U7)</f>
        <v>9831688</v>
      </c>
      <c r="N7" s="118">
        <f aca="true" t="shared" si="3" ref="N7:N53">+SUM(O7:R7,T7)</f>
        <v>3168787</v>
      </c>
      <c r="O7" s="118">
        <v>110294</v>
      </c>
      <c r="P7" s="118">
        <v>27006</v>
      </c>
      <c r="Q7" s="118">
        <v>293100</v>
      </c>
      <c r="R7" s="118">
        <v>2404377</v>
      </c>
      <c r="S7" s="118">
        <v>3097701</v>
      </c>
      <c r="T7" s="118">
        <v>334010</v>
      </c>
      <c r="U7" s="118">
        <v>6662901</v>
      </c>
      <c r="V7" s="118">
        <f aca="true" t="shared" si="4" ref="V7:AA7">+SUM(D7,M7)</f>
        <v>88079893</v>
      </c>
      <c r="W7" s="118">
        <f t="shared" si="4"/>
        <v>34487183</v>
      </c>
      <c r="X7" s="118">
        <f t="shared" si="4"/>
        <v>2663182</v>
      </c>
      <c r="Y7" s="118">
        <f t="shared" si="4"/>
        <v>407955</v>
      </c>
      <c r="Z7" s="118">
        <f t="shared" si="4"/>
        <v>4750500</v>
      </c>
      <c r="AA7" s="118">
        <f t="shared" si="4"/>
        <v>19150043</v>
      </c>
      <c r="AB7" s="118">
        <v>14109930</v>
      </c>
      <c r="AC7" s="118">
        <f>+SUM(K7,T7)</f>
        <v>7515503</v>
      </c>
      <c r="AD7" s="118">
        <f>+SUM(L7,U7)</f>
        <v>53592710</v>
      </c>
    </row>
    <row r="8" spans="1:30" s="120" customFormat="1" ht="12" customHeight="1">
      <c r="A8" s="129" t="s">
        <v>79</v>
      </c>
      <c r="B8" s="130" t="s">
        <v>80</v>
      </c>
      <c r="C8" s="129" t="s">
        <v>42</v>
      </c>
      <c r="D8" s="118">
        <f t="shared" si="0"/>
        <v>17563664</v>
      </c>
      <c r="E8" s="118">
        <f t="shared" si="1"/>
        <v>4065857</v>
      </c>
      <c r="F8" s="118">
        <v>237370</v>
      </c>
      <c r="G8" s="118">
        <v>3374</v>
      </c>
      <c r="H8" s="118">
        <v>1372400</v>
      </c>
      <c r="I8" s="118">
        <v>1740584</v>
      </c>
      <c r="J8" s="118">
        <v>6461143</v>
      </c>
      <c r="K8" s="118">
        <v>712129</v>
      </c>
      <c r="L8" s="118">
        <v>13497807</v>
      </c>
      <c r="M8" s="118">
        <f t="shared" si="2"/>
        <v>4419844</v>
      </c>
      <c r="N8" s="118">
        <f t="shared" si="3"/>
        <v>802925</v>
      </c>
      <c r="O8" s="118">
        <v>609825</v>
      </c>
      <c r="P8" s="118">
        <v>992</v>
      </c>
      <c r="Q8" s="118">
        <v>122500</v>
      </c>
      <c r="R8" s="118">
        <v>41483</v>
      </c>
      <c r="S8" s="118">
        <v>3568625</v>
      </c>
      <c r="T8" s="118">
        <v>28125</v>
      </c>
      <c r="U8" s="118">
        <v>3616919</v>
      </c>
      <c r="V8" s="118">
        <f aca="true" t="shared" si="5" ref="V8:AC8">+SUM(D8,M8)</f>
        <v>21983508</v>
      </c>
      <c r="W8" s="118">
        <f t="shared" si="5"/>
        <v>4868782</v>
      </c>
      <c r="X8" s="118">
        <f t="shared" si="5"/>
        <v>847195</v>
      </c>
      <c r="Y8" s="118">
        <f t="shared" si="5"/>
        <v>4366</v>
      </c>
      <c r="Z8" s="118">
        <f t="shared" si="5"/>
        <v>1494900</v>
      </c>
      <c r="AA8" s="118">
        <f t="shared" si="5"/>
        <v>1782067</v>
      </c>
      <c r="AB8" s="118">
        <v>10029768</v>
      </c>
      <c r="AC8" s="118">
        <f t="shared" si="5"/>
        <v>740254</v>
      </c>
      <c r="AD8" s="118">
        <f aca="true" t="shared" si="6" ref="AD8:AD13">+SUM(L8,U8)</f>
        <v>17114726</v>
      </c>
    </row>
    <row r="9" spans="1:30" s="120" customFormat="1" ht="12" customHeight="1">
      <c r="A9" s="129" t="s">
        <v>81</v>
      </c>
      <c r="B9" s="130" t="s">
        <v>82</v>
      </c>
      <c r="C9" s="129" t="s">
        <v>42</v>
      </c>
      <c r="D9" s="118">
        <f t="shared" si="0"/>
        <v>21547304</v>
      </c>
      <c r="E9" s="118">
        <f t="shared" si="1"/>
        <v>9509946</v>
      </c>
      <c r="F9" s="118">
        <v>2951459</v>
      </c>
      <c r="G9" s="118">
        <v>4543</v>
      </c>
      <c r="H9" s="118">
        <v>4068500</v>
      </c>
      <c r="I9" s="118">
        <v>1533042</v>
      </c>
      <c r="J9" s="118">
        <v>5817426</v>
      </c>
      <c r="K9" s="118">
        <v>952402</v>
      </c>
      <c r="L9" s="118">
        <v>12037358</v>
      </c>
      <c r="M9" s="118">
        <f t="shared" si="2"/>
        <v>4162625</v>
      </c>
      <c r="N9" s="118">
        <f t="shared" si="3"/>
        <v>1233355</v>
      </c>
      <c r="O9" s="118">
        <v>0</v>
      </c>
      <c r="P9" s="118">
        <v>0</v>
      </c>
      <c r="Q9" s="118">
        <v>0</v>
      </c>
      <c r="R9" s="118">
        <v>1221623</v>
      </c>
      <c r="S9" s="118">
        <v>2694447</v>
      </c>
      <c r="T9" s="118">
        <v>11732</v>
      </c>
      <c r="U9" s="118">
        <v>2929270</v>
      </c>
      <c r="V9" s="118">
        <f aca="true" t="shared" si="7" ref="V9:AA9">+SUM(D9,M9)</f>
        <v>25709929</v>
      </c>
      <c r="W9" s="118">
        <f t="shared" si="7"/>
        <v>10743301</v>
      </c>
      <c r="X9" s="118">
        <f t="shared" si="7"/>
        <v>2951459</v>
      </c>
      <c r="Y9" s="118">
        <f t="shared" si="7"/>
        <v>4543</v>
      </c>
      <c r="Z9" s="118">
        <f t="shared" si="7"/>
        <v>4068500</v>
      </c>
      <c r="AA9" s="118">
        <f t="shared" si="7"/>
        <v>2754665</v>
      </c>
      <c r="AB9" s="118">
        <v>8511873</v>
      </c>
      <c r="AC9" s="118">
        <f>+SUM(K9,T9)</f>
        <v>964134</v>
      </c>
      <c r="AD9" s="118">
        <f t="shared" si="6"/>
        <v>14966628</v>
      </c>
    </row>
    <row r="10" spans="1:30" s="120" customFormat="1" ht="12" customHeight="1">
      <c r="A10" s="129" t="s">
        <v>83</v>
      </c>
      <c r="B10" s="130" t="s">
        <v>84</v>
      </c>
      <c r="C10" s="129" t="s">
        <v>42</v>
      </c>
      <c r="D10" s="118">
        <f t="shared" si="0"/>
        <v>21412352</v>
      </c>
      <c r="E10" s="118">
        <f t="shared" si="1"/>
        <v>5883100</v>
      </c>
      <c r="F10" s="118">
        <v>116882</v>
      </c>
      <c r="G10" s="118">
        <v>1935</v>
      </c>
      <c r="H10" s="118">
        <v>431800</v>
      </c>
      <c r="I10" s="118">
        <v>4155254</v>
      </c>
      <c r="J10" s="118">
        <v>4743196</v>
      </c>
      <c r="K10" s="118">
        <v>1177229</v>
      </c>
      <c r="L10" s="118">
        <v>15529252</v>
      </c>
      <c r="M10" s="118">
        <f t="shared" si="2"/>
        <v>4245791</v>
      </c>
      <c r="N10" s="118">
        <f t="shared" si="3"/>
        <v>1237800</v>
      </c>
      <c r="O10" s="118">
        <v>31980</v>
      </c>
      <c r="P10" s="118">
        <v>8701</v>
      </c>
      <c r="Q10" s="118">
        <v>336900</v>
      </c>
      <c r="R10" s="118">
        <v>796413</v>
      </c>
      <c r="S10" s="118">
        <v>2109978</v>
      </c>
      <c r="T10" s="118">
        <v>63806</v>
      </c>
      <c r="U10" s="118">
        <v>3007991</v>
      </c>
      <c r="V10" s="118">
        <f aca="true" t="shared" si="8" ref="V10:AA10">+SUM(D10,M10)</f>
        <v>25658143</v>
      </c>
      <c r="W10" s="118">
        <f t="shared" si="8"/>
        <v>7120900</v>
      </c>
      <c r="X10" s="118">
        <f t="shared" si="8"/>
        <v>148862</v>
      </c>
      <c r="Y10" s="118">
        <f t="shared" si="8"/>
        <v>10636</v>
      </c>
      <c r="Z10" s="118">
        <f t="shared" si="8"/>
        <v>768700</v>
      </c>
      <c r="AA10" s="118">
        <f t="shared" si="8"/>
        <v>4951667</v>
      </c>
      <c r="AB10" s="118">
        <v>6853174</v>
      </c>
      <c r="AC10" s="118">
        <f>+SUM(K10,T10)</f>
        <v>1241035</v>
      </c>
      <c r="AD10" s="118">
        <f t="shared" si="6"/>
        <v>18537243</v>
      </c>
    </row>
    <row r="11" spans="1:30" s="120" customFormat="1" ht="12" customHeight="1">
      <c r="A11" s="129" t="s">
        <v>85</v>
      </c>
      <c r="B11" s="130" t="s">
        <v>86</v>
      </c>
      <c r="C11" s="129" t="s">
        <v>42</v>
      </c>
      <c r="D11" s="118">
        <f t="shared" si="0"/>
        <v>14559116</v>
      </c>
      <c r="E11" s="118">
        <f t="shared" si="1"/>
        <v>4881076</v>
      </c>
      <c r="F11" s="118">
        <v>558804</v>
      </c>
      <c r="G11" s="118">
        <v>35479</v>
      </c>
      <c r="H11" s="118">
        <v>1740500</v>
      </c>
      <c r="I11" s="118">
        <v>1662294</v>
      </c>
      <c r="J11" s="118">
        <v>1881182</v>
      </c>
      <c r="K11" s="118">
        <v>883999</v>
      </c>
      <c r="L11" s="118">
        <v>9678040</v>
      </c>
      <c r="M11" s="118">
        <f t="shared" si="2"/>
        <v>3111603</v>
      </c>
      <c r="N11" s="118">
        <f t="shared" si="3"/>
        <v>150255</v>
      </c>
      <c r="O11" s="118">
        <v>6760</v>
      </c>
      <c r="P11" s="118">
        <v>5615</v>
      </c>
      <c r="Q11" s="118">
        <v>1300</v>
      </c>
      <c r="R11" s="118">
        <v>134504</v>
      </c>
      <c r="S11" s="118">
        <v>1658783</v>
      </c>
      <c r="T11" s="118">
        <v>2076</v>
      </c>
      <c r="U11" s="118">
        <v>2961348</v>
      </c>
      <c r="V11" s="118">
        <f aca="true" t="shared" si="9" ref="V11:AA11">+SUM(D11,M11)</f>
        <v>17670719</v>
      </c>
      <c r="W11" s="118">
        <f t="shared" si="9"/>
        <v>5031331</v>
      </c>
      <c r="X11" s="118">
        <f t="shared" si="9"/>
        <v>565564</v>
      </c>
      <c r="Y11" s="118">
        <f t="shared" si="9"/>
        <v>41094</v>
      </c>
      <c r="Z11" s="118">
        <f t="shared" si="9"/>
        <v>1741800</v>
      </c>
      <c r="AA11" s="118">
        <f t="shared" si="9"/>
        <v>1796798</v>
      </c>
      <c r="AB11" s="118">
        <v>3539965</v>
      </c>
      <c r="AC11" s="118">
        <f>+SUM(K11,T11)</f>
        <v>886075</v>
      </c>
      <c r="AD11" s="118">
        <f t="shared" si="6"/>
        <v>12639388</v>
      </c>
    </row>
    <row r="12" spans="1:30" s="120" customFormat="1" ht="12" customHeight="1">
      <c r="A12" s="129" t="s">
        <v>87</v>
      </c>
      <c r="B12" s="130" t="s">
        <v>88</v>
      </c>
      <c r="C12" s="129" t="s">
        <v>42</v>
      </c>
      <c r="D12" s="118">
        <f t="shared" si="0"/>
        <v>11061744</v>
      </c>
      <c r="E12" s="118">
        <f t="shared" si="1"/>
        <v>4364357</v>
      </c>
      <c r="F12" s="118">
        <v>190848</v>
      </c>
      <c r="G12" s="118">
        <v>12018</v>
      </c>
      <c r="H12" s="118">
        <v>570500</v>
      </c>
      <c r="I12" s="118">
        <v>2513401</v>
      </c>
      <c r="J12" s="118">
        <v>3052304</v>
      </c>
      <c r="K12" s="118">
        <v>1077590</v>
      </c>
      <c r="L12" s="118">
        <v>6697387</v>
      </c>
      <c r="M12" s="118">
        <f t="shared" si="2"/>
        <v>2268203</v>
      </c>
      <c r="N12" s="118">
        <f t="shared" si="3"/>
        <v>652222</v>
      </c>
      <c r="O12" s="118">
        <v>32230</v>
      </c>
      <c r="P12" s="118">
        <v>307</v>
      </c>
      <c r="Q12" s="118">
        <v>0</v>
      </c>
      <c r="R12" s="118">
        <v>525748</v>
      </c>
      <c r="S12" s="118">
        <v>1403986</v>
      </c>
      <c r="T12" s="118">
        <v>93937</v>
      </c>
      <c r="U12" s="118">
        <v>1615981</v>
      </c>
      <c r="V12" s="118">
        <f aca="true" t="shared" si="10" ref="V12:AA12">+SUM(D12,M12)</f>
        <v>13329947</v>
      </c>
      <c r="W12" s="118">
        <f t="shared" si="10"/>
        <v>5016579</v>
      </c>
      <c r="X12" s="118">
        <f t="shared" si="10"/>
        <v>223078</v>
      </c>
      <c r="Y12" s="118">
        <f t="shared" si="10"/>
        <v>12325</v>
      </c>
      <c r="Z12" s="118">
        <f t="shared" si="10"/>
        <v>570500</v>
      </c>
      <c r="AA12" s="118">
        <f t="shared" si="10"/>
        <v>3039149</v>
      </c>
      <c r="AB12" s="118">
        <v>4456290</v>
      </c>
      <c r="AC12" s="118">
        <f>+SUM(K12,T12)</f>
        <v>1171527</v>
      </c>
      <c r="AD12" s="118">
        <f t="shared" si="6"/>
        <v>8313368</v>
      </c>
    </row>
    <row r="13" spans="1:30" s="120" customFormat="1" ht="12" customHeight="1">
      <c r="A13" s="129" t="s">
        <v>89</v>
      </c>
      <c r="B13" s="130" t="s">
        <v>90</v>
      </c>
      <c r="C13" s="129" t="s">
        <v>42</v>
      </c>
      <c r="D13" s="118">
        <f t="shared" si="0"/>
        <v>18581156</v>
      </c>
      <c r="E13" s="118">
        <f t="shared" si="1"/>
        <v>3657082</v>
      </c>
      <c r="F13" s="118">
        <v>245473</v>
      </c>
      <c r="G13" s="118">
        <v>2803</v>
      </c>
      <c r="H13" s="118">
        <v>313700</v>
      </c>
      <c r="I13" s="118">
        <v>2214585</v>
      </c>
      <c r="J13" s="118">
        <v>5213678</v>
      </c>
      <c r="K13" s="118">
        <v>880521</v>
      </c>
      <c r="L13" s="118">
        <v>14924074</v>
      </c>
      <c r="M13" s="118">
        <f t="shared" si="2"/>
        <v>4234681</v>
      </c>
      <c r="N13" s="118">
        <f t="shared" si="3"/>
        <v>857003</v>
      </c>
      <c r="O13" s="118">
        <v>11461</v>
      </c>
      <c r="P13" s="118">
        <v>0</v>
      </c>
      <c r="Q13" s="118">
        <v>0</v>
      </c>
      <c r="R13" s="118">
        <v>801309</v>
      </c>
      <c r="S13" s="118">
        <v>1969132</v>
      </c>
      <c r="T13" s="118">
        <v>44233</v>
      </c>
      <c r="U13" s="118">
        <v>3377678</v>
      </c>
      <c r="V13" s="118">
        <f aca="true" t="shared" si="11" ref="V13:AA13">+SUM(D13,M13)</f>
        <v>22815837</v>
      </c>
      <c r="W13" s="118">
        <f t="shared" si="11"/>
        <v>4514085</v>
      </c>
      <c r="X13" s="118">
        <f t="shared" si="11"/>
        <v>256934</v>
      </c>
      <c r="Y13" s="118">
        <f t="shared" si="11"/>
        <v>2803</v>
      </c>
      <c r="Z13" s="118">
        <f t="shared" si="11"/>
        <v>313700</v>
      </c>
      <c r="AA13" s="118">
        <f t="shared" si="11"/>
        <v>3015894</v>
      </c>
      <c r="AB13" s="118">
        <v>7182810</v>
      </c>
      <c r="AC13" s="118">
        <f>+SUM(K13,T13)</f>
        <v>924754</v>
      </c>
      <c r="AD13" s="118">
        <f t="shared" si="6"/>
        <v>18301752</v>
      </c>
    </row>
    <row r="14" spans="1:30" s="120" customFormat="1" ht="12" customHeight="1">
      <c r="A14" s="129" t="s">
        <v>91</v>
      </c>
      <c r="B14" s="130" t="s">
        <v>92</v>
      </c>
      <c r="C14" s="129" t="s">
        <v>42</v>
      </c>
      <c r="D14" s="118">
        <f t="shared" si="0"/>
        <v>47585655</v>
      </c>
      <c r="E14" s="118">
        <f t="shared" si="1"/>
        <v>19775610</v>
      </c>
      <c r="F14" s="118">
        <v>4416786</v>
      </c>
      <c r="G14" s="118">
        <v>0</v>
      </c>
      <c r="H14" s="118">
        <v>7711600</v>
      </c>
      <c r="I14" s="118">
        <v>5325456</v>
      </c>
      <c r="J14" s="118">
        <v>11053476</v>
      </c>
      <c r="K14" s="118">
        <v>2321768</v>
      </c>
      <c r="L14" s="118">
        <v>27810045</v>
      </c>
      <c r="M14" s="118">
        <f t="shared" si="2"/>
        <v>6371407</v>
      </c>
      <c r="N14" s="118">
        <f t="shared" si="3"/>
        <v>968596</v>
      </c>
      <c r="O14" s="118">
        <v>47287</v>
      </c>
      <c r="P14" s="118">
        <v>73341</v>
      </c>
      <c r="Q14" s="118">
        <v>95900</v>
      </c>
      <c r="R14" s="118">
        <v>698156</v>
      </c>
      <c r="S14" s="118">
        <v>2670964</v>
      </c>
      <c r="T14" s="118">
        <v>53912</v>
      </c>
      <c r="U14" s="118">
        <v>5402811</v>
      </c>
      <c r="V14" s="118">
        <f aca="true" t="shared" si="12" ref="V14:AD14">+SUM(D14,M14)</f>
        <v>53957062</v>
      </c>
      <c r="W14" s="118">
        <f t="shared" si="12"/>
        <v>20744206</v>
      </c>
      <c r="X14" s="118">
        <f t="shared" si="12"/>
        <v>4464073</v>
      </c>
      <c r="Y14" s="118">
        <f t="shared" si="12"/>
        <v>73341</v>
      </c>
      <c r="Z14" s="118">
        <f t="shared" si="12"/>
        <v>7807500</v>
      </c>
      <c r="AA14" s="118">
        <f t="shared" si="12"/>
        <v>6023612</v>
      </c>
      <c r="AB14" s="118">
        <v>13724440</v>
      </c>
      <c r="AC14" s="118">
        <f t="shared" si="12"/>
        <v>2375680</v>
      </c>
      <c r="AD14" s="118">
        <f t="shared" si="12"/>
        <v>33212856</v>
      </c>
    </row>
    <row r="15" spans="1:30" s="120" customFormat="1" ht="12" customHeight="1">
      <c r="A15" s="129" t="s">
        <v>93</v>
      </c>
      <c r="B15" s="130" t="s">
        <v>94</v>
      </c>
      <c r="C15" s="129" t="s">
        <v>42</v>
      </c>
      <c r="D15" s="118">
        <f t="shared" si="0"/>
        <v>22560308</v>
      </c>
      <c r="E15" s="118">
        <f t="shared" si="1"/>
        <v>6096072</v>
      </c>
      <c r="F15" s="118">
        <v>509920</v>
      </c>
      <c r="G15" s="118">
        <v>32698</v>
      </c>
      <c r="H15" s="118">
        <v>1019600</v>
      </c>
      <c r="I15" s="118">
        <v>3421197</v>
      </c>
      <c r="J15" s="118">
        <v>4519438</v>
      </c>
      <c r="K15" s="118">
        <v>1112657</v>
      </c>
      <c r="L15" s="118">
        <v>16464236</v>
      </c>
      <c r="M15" s="118">
        <f t="shared" si="2"/>
        <v>3701912</v>
      </c>
      <c r="N15" s="118">
        <f t="shared" si="3"/>
        <v>727159</v>
      </c>
      <c r="O15" s="118">
        <v>25645</v>
      </c>
      <c r="P15" s="118">
        <v>15387</v>
      </c>
      <c r="Q15" s="118">
        <v>0</v>
      </c>
      <c r="R15" s="118">
        <v>628193</v>
      </c>
      <c r="S15" s="118">
        <v>1615555</v>
      </c>
      <c r="T15" s="118">
        <v>57934</v>
      </c>
      <c r="U15" s="118">
        <v>2974753</v>
      </c>
      <c r="V15" s="118">
        <f aca="true" t="shared" si="13" ref="V15:AA15">+SUM(D15,M15)</f>
        <v>26262220</v>
      </c>
      <c r="W15" s="118">
        <f t="shared" si="13"/>
        <v>6823231</v>
      </c>
      <c r="X15" s="118">
        <f t="shared" si="13"/>
        <v>535565</v>
      </c>
      <c r="Y15" s="118">
        <f t="shared" si="13"/>
        <v>48085</v>
      </c>
      <c r="Z15" s="118">
        <f t="shared" si="13"/>
        <v>1019600</v>
      </c>
      <c r="AA15" s="118">
        <f t="shared" si="13"/>
        <v>4049390</v>
      </c>
      <c r="AB15" s="118">
        <v>6134993</v>
      </c>
      <c r="AC15" s="118">
        <f aca="true" t="shared" si="14" ref="AC15:AD19">+SUM(K15,T15)</f>
        <v>1170591</v>
      </c>
      <c r="AD15" s="118">
        <f t="shared" si="14"/>
        <v>19438989</v>
      </c>
    </row>
    <row r="16" spans="1:30" s="120" customFormat="1" ht="12" customHeight="1">
      <c r="A16" s="129" t="s">
        <v>95</v>
      </c>
      <c r="B16" s="130" t="s">
        <v>96</v>
      </c>
      <c r="C16" s="129" t="s">
        <v>42</v>
      </c>
      <c r="D16" s="118">
        <f t="shared" si="0"/>
        <v>21381764</v>
      </c>
      <c r="E16" s="118">
        <f t="shared" si="1"/>
        <v>6159741</v>
      </c>
      <c r="F16" s="118">
        <v>170957</v>
      </c>
      <c r="G16" s="118">
        <v>47798</v>
      </c>
      <c r="H16" s="118">
        <v>529500</v>
      </c>
      <c r="I16" s="118">
        <v>3482659</v>
      </c>
      <c r="J16" s="118">
        <v>2639963</v>
      </c>
      <c r="K16" s="118">
        <v>1928827</v>
      </c>
      <c r="L16" s="118">
        <v>15222023</v>
      </c>
      <c r="M16" s="118">
        <f t="shared" si="2"/>
        <v>4570391</v>
      </c>
      <c r="N16" s="118">
        <f t="shared" si="3"/>
        <v>890163</v>
      </c>
      <c r="O16" s="118">
        <v>19280</v>
      </c>
      <c r="P16" s="118">
        <v>22434</v>
      </c>
      <c r="Q16" s="118">
        <v>0</v>
      </c>
      <c r="R16" s="118">
        <v>409766</v>
      </c>
      <c r="S16" s="118">
        <v>1179998</v>
      </c>
      <c r="T16" s="118">
        <v>438683</v>
      </c>
      <c r="U16" s="118">
        <v>3680228</v>
      </c>
      <c r="V16" s="118">
        <f aca="true" t="shared" si="15" ref="V16:AA16">+SUM(D16,M16)</f>
        <v>25952155</v>
      </c>
      <c r="W16" s="118">
        <f t="shared" si="15"/>
        <v>7049904</v>
      </c>
      <c r="X16" s="118">
        <f t="shared" si="15"/>
        <v>190237</v>
      </c>
      <c r="Y16" s="118">
        <f t="shared" si="15"/>
        <v>70232</v>
      </c>
      <c r="Z16" s="118">
        <f t="shared" si="15"/>
        <v>529500</v>
      </c>
      <c r="AA16" s="118">
        <f t="shared" si="15"/>
        <v>3892425</v>
      </c>
      <c r="AB16" s="118">
        <v>3819961</v>
      </c>
      <c r="AC16" s="118">
        <f t="shared" si="14"/>
        <v>2367510</v>
      </c>
      <c r="AD16" s="118">
        <f t="shared" si="14"/>
        <v>18902251</v>
      </c>
    </row>
    <row r="17" spans="1:30" s="120" customFormat="1" ht="12" customHeight="1">
      <c r="A17" s="129" t="s">
        <v>97</v>
      </c>
      <c r="B17" s="130" t="s">
        <v>98</v>
      </c>
      <c r="C17" s="129" t="s">
        <v>42</v>
      </c>
      <c r="D17" s="118">
        <f t="shared" si="0"/>
        <v>88205269</v>
      </c>
      <c r="E17" s="118">
        <f t="shared" si="1"/>
        <v>17500753</v>
      </c>
      <c r="F17" s="118">
        <v>78495</v>
      </c>
      <c r="G17" s="118">
        <v>9674</v>
      </c>
      <c r="H17" s="118">
        <v>1287100</v>
      </c>
      <c r="I17" s="118">
        <v>10199885</v>
      </c>
      <c r="J17" s="118">
        <v>17848686</v>
      </c>
      <c r="K17" s="118">
        <v>5925599</v>
      </c>
      <c r="L17" s="118">
        <v>70704516</v>
      </c>
      <c r="M17" s="118">
        <f t="shared" si="2"/>
        <v>9040525</v>
      </c>
      <c r="N17" s="118">
        <f t="shared" si="3"/>
        <v>1268702</v>
      </c>
      <c r="O17" s="118">
        <v>18646</v>
      </c>
      <c r="P17" s="118">
        <v>21086</v>
      </c>
      <c r="Q17" s="118">
        <v>111900</v>
      </c>
      <c r="R17" s="118">
        <v>781192</v>
      </c>
      <c r="S17" s="118">
        <v>3950581</v>
      </c>
      <c r="T17" s="118">
        <v>335878</v>
      </c>
      <c r="U17" s="118">
        <v>7771823</v>
      </c>
      <c r="V17" s="118">
        <f aca="true" t="shared" si="16" ref="V17:AA17">+SUM(D17,M17)</f>
        <v>97245794</v>
      </c>
      <c r="W17" s="118">
        <f t="shared" si="16"/>
        <v>18769455</v>
      </c>
      <c r="X17" s="118">
        <f t="shared" si="16"/>
        <v>97141</v>
      </c>
      <c r="Y17" s="118">
        <f t="shared" si="16"/>
        <v>30760</v>
      </c>
      <c r="Z17" s="118">
        <f t="shared" si="16"/>
        <v>1399000</v>
      </c>
      <c r="AA17" s="118">
        <f t="shared" si="16"/>
        <v>10981077</v>
      </c>
      <c r="AB17" s="118">
        <v>21799267</v>
      </c>
      <c r="AC17" s="118">
        <f t="shared" si="14"/>
        <v>6261477</v>
      </c>
      <c r="AD17" s="118">
        <f t="shared" si="14"/>
        <v>78476339</v>
      </c>
    </row>
    <row r="18" spans="1:30" s="120" customFormat="1" ht="12" customHeight="1">
      <c r="A18" s="129" t="s">
        <v>99</v>
      </c>
      <c r="B18" s="130" t="s">
        <v>100</v>
      </c>
      <c r="C18" s="129" t="s">
        <v>42</v>
      </c>
      <c r="D18" s="118">
        <f t="shared" si="0"/>
        <v>129531768</v>
      </c>
      <c r="E18" s="118">
        <f t="shared" si="1"/>
        <v>16585648</v>
      </c>
      <c r="F18" s="118">
        <v>225572</v>
      </c>
      <c r="G18" s="118">
        <v>56468</v>
      </c>
      <c r="H18" s="118">
        <v>191900</v>
      </c>
      <c r="I18" s="118">
        <v>12029187</v>
      </c>
      <c r="J18" s="118">
        <v>7515360</v>
      </c>
      <c r="K18" s="118">
        <v>4082521</v>
      </c>
      <c r="L18" s="118">
        <v>112946120</v>
      </c>
      <c r="M18" s="118">
        <f t="shared" si="2"/>
        <v>9757998</v>
      </c>
      <c r="N18" s="118">
        <f t="shared" si="3"/>
        <v>3283757</v>
      </c>
      <c r="O18" s="118">
        <v>415401</v>
      </c>
      <c r="P18" s="118">
        <v>63382</v>
      </c>
      <c r="Q18" s="118">
        <v>184800</v>
      </c>
      <c r="R18" s="118">
        <v>2524709</v>
      </c>
      <c r="S18" s="118">
        <v>1429199</v>
      </c>
      <c r="T18" s="118">
        <v>95465</v>
      </c>
      <c r="U18" s="118">
        <v>6474241</v>
      </c>
      <c r="V18" s="118">
        <f aca="true" t="shared" si="17" ref="V18:AA18">+SUM(D18,M18)</f>
        <v>139289766</v>
      </c>
      <c r="W18" s="118">
        <f t="shared" si="17"/>
        <v>19869405</v>
      </c>
      <c r="X18" s="118">
        <f t="shared" si="17"/>
        <v>640973</v>
      </c>
      <c r="Y18" s="118">
        <f t="shared" si="17"/>
        <v>119850</v>
      </c>
      <c r="Z18" s="118">
        <f t="shared" si="17"/>
        <v>376700</v>
      </c>
      <c r="AA18" s="118">
        <f t="shared" si="17"/>
        <v>14553896</v>
      </c>
      <c r="AB18" s="118">
        <v>8944559</v>
      </c>
      <c r="AC18" s="118">
        <f t="shared" si="14"/>
        <v>4177986</v>
      </c>
      <c r="AD18" s="118">
        <f t="shared" si="14"/>
        <v>119420361</v>
      </c>
    </row>
    <row r="19" spans="1:30" s="120" customFormat="1" ht="12" customHeight="1">
      <c r="A19" s="129" t="s">
        <v>101</v>
      </c>
      <c r="B19" s="130" t="s">
        <v>102</v>
      </c>
      <c r="C19" s="129" t="s">
        <v>42</v>
      </c>
      <c r="D19" s="118">
        <f t="shared" si="0"/>
        <v>242537928</v>
      </c>
      <c r="E19" s="118">
        <f t="shared" si="1"/>
        <v>57064248</v>
      </c>
      <c r="F19" s="118">
        <v>1067042</v>
      </c>
      <c r="G19" s="118">
        <v>4386373</v>
      </c>
      <c r="H19" s="118">
        <v>2811854</v>
      </c>
      <c r="I19" s="118">
        <v>34012274</v>
      </c>
      <c r="J19" s="118">
        <v>41899470</v>
      </c>
      <c r="K19" s="118">
        <v>14786705</v>
      </c>
      <c r="L19" s="118">
        <v>185473680</v>
      </c>
      <c r="M19" s="118">
        <f t="shared" si="2"/>
        <v>3563576</v>
      </c>
      <c r="N19" s="118">
        <f t="shared" si="3"/>
        <v>933743</v>
      </c>
      <c r="O19" s="118">
        <v>177950</v>
      </c>
      <c r="P19" s="118">
        <v>206435</v>
      </c>
      <c r="Q19" s="118">
        <v>150546</v>
      </c>
      <c r="R19" s="118">
        <v>297879</v>
      </c>
      <c r="S19" s="118">
        <v>608538</v>
      </c>
      <c r="T19" s="118">
        <v>100933</v>
      </c>
      <c r="U19" s="118">
        <v>2629833</v>
      </c>
      <c r="V19" s="118">
        <f aca="true" t="shared" si="18" ref="V19:AA19">+SUM(D19,M19)</f>
        <v>246101504</v>
      </c>
      <c r="W19" s="118">
        <f t="shared" si="18"/>
        <v>57997991</v>
      </c>
      <c r="X19" s="118">
        <f t="shared" si="18"/>
        <v>1244992</v>
      </c>
      <c r="Y19" s="118">
        <f t="shared" si="18"/>
        <v>4592808</v>
      </c>
      <c r="Z19" s="118">
        <f t="shared" si="18"/>
        <v>2962400</v>
      </c>
      <c r="AA19" s="118">
        <f t="shared" si="18"/>
        <v>34310153</v>
      </c>
      <c r="AB19" s="118">
        <v>42508008</v>
      </c>
      <c r="AC19" s="118">
        <f t="shared" si="14"/>
        <v>14887638</v>
      </c>
      <c r="AD19" s="118">
        <f t="shared" si="14"/>
        <v>188103513</v>
      </c>
    </row>
    <row r="20" spans="1:30" s="120" customFormat="1" ht="12" customHeight="1">
      <c r="A20" s="129" t="s">
        <v>103</v>
      </c>
      <c r="B20" s="130" t="s">
        <v>104</v>
      </c>
      <c r="C20" s="129" t="s">
        <v>42</v>
      </c>
      <c r="D20" s="118">
        <f t="shared" si="0"/>
        <v>123304328</v>
      </c>
      <c r="E20" s="118">
        <f t="shared" si="1"/>
        <v>34988055</v>
      </c>
      <c r="F20" s="118">
        <v>3469582</v>
      </c>
      <c r="G20" s="118">
        <v>138046</v>
      </c>
      <c r="H20" s="118">
        <v>8096300</v>
      </c>
      <c r="I20" s="118">
        <v>13272246</v>
      </c>
      <c r="J20" s="118">
        <v>4322705</v>
      </c>
      <c r="K20" s="118">
        <v>10011881</v>
      </c>
      <c r="L20" s="118">
        <v>88316273</v>
      </c>
      <c r="M20" s="118">
        <f t="shared" si="2"/>
        <v>6884315</v>
      </c>
      <c r="N20" s="118">
        <f t="shared" si="3"/>
        <v>1111991</v>
      </c>
      <c r="O20" s="118">
        <v>10219</v>
      </c>
      <c r="P20" s="118">
        <v>9597</v>
      </c>
      <c r="Q20" s="118">
        <v>0</v>
      </c>
      <c r="R20" s="118">
        <v>740756</v>
      </c>
      <c r="S20" s="118">
        <v>308721</v>
      </c>
      <c r="T20" s="118">
        <v>351419</v>
      </c>
      <c r="U20" s="118">
        <v>5772324</v>
      </c>
      <c r="V20" s="118">
        <f aca="true" t="shared" si="19" ref="V20:AD20">+SUM(D20,M20)</f>
        <v>130188643</v>
      </c>
      <c r="W20" s="118">
        <f t="shared" si="19"/>
        <v>36100046</v>
      </c>
      <c r="X20" s="118">
        <f t="shared" si="19"/>
        <v>3479801</v>
      </c>
      <c r="Y20" s="118">
        <f t="shared" si="19"/>
        <v>147643</v>
      </c>
      <c r="Z20" s="118">
        <f t="shared" si="19"/>
        <v>8096300</v>
      </c>
      <c r="AA20" s="118">
        <f t="shared" si="19"/>
        <v>14013002</v>
      </c>
      <c r="AB20" s="118">
        <v>4631426</v>
      </c>
      <c r="AC20" s="118">
        <f t="shared" si="19"/>
        <v>10363300</v>
      </c>
      <c r="AD20" s="118">
        <f t="shared" si="19"/>
        <v>94088597</v>
      </c>
    </row>
    <row r="21" spans="1:30" s="120" customFormat="1" ht="12" customHeight="1">
      <c r="A21" s="129" t="s">
        <v>105</v>
      </c>
      <c r="B21" s="130" t="s">
        <v>106</v>
      </c>
      <c r="C21" s="129" t="s">
        <v>42</v>
      </c>
      <c r="D21" s="118">
        <f t="shared" si="0"/>
        <v>37747458</v>
      </c>
      <c r="E21" s="118">
        <f t="shared" si="1"/>
        <v>15563048</v>
      </c>
      <c r="F21" s="118">
        <v>3500753</v>
      </c>
      <c r="G21" s="118">
        <v>19234</v>
      </c>
      <c r="H21" s="118">
        <v>5231847</v>
      </c>
      <c r="I21" s="118">
        <v>5018233</v>
      </c>
      <c r="J21" s="118">
        <v>2494295</v>
      </c>
      <c r="K21" s="118">
        <v>1792981</v>
      </c>
      <c r="L21" s="118">
        <v>22184410</v>
      </c>
      <c r="M21" s="118">
        <f t="shared" si="2"/>
        <v>5858865</v>
      </c>
      <c r="N21" s="118">
        <f t="shared" si="3"/>
        <v>1627953</v>
      </c>
      <c r="O21" s="118">
        <v>306752</v>
      </c>
      <c r="P21" s="118">
        <v>94500</v>
      </c>
      <c r="Q21" s="118">
        <v>42400</v>
      </c>
      <c r="R21" s="118">
        <v>1067321</v>
      </c>
      <c r="S21" s="118">
        <v>1071962</v>
      </c>
      <c r="T21" s="118">
        <v>116980</v>
      </c>
      <c r="U21" s="118">
        <v>4230912</v>
      </c>
      <c r="V21" s="118">
        <f aca="true" t="shared" si="20" ref="V21:AA21">+SUM(D21,M21)</f>
        <v>43606323</v>
      </c>
      <c r="W21" s="118">
        <f t="shared" si="20"/>
        <v>17191001</v>
      </c>
      <c r="X21" s="118">
        <f t="shared" si="20"/>
        <v>3807505</v>
      </c>
      <c r="Y21" s="118">
        <f t="shared" si="20"/>
        <v>113734</v>
      </c>
      <c r="Z21" s="118">
        <f t="shared" si="20"/>
        <v>5274247</v>
      </c>
      <c r="AA21" s="118">
        <f t="shared" si="20"/>
        <v>6085554</v>
      </c>
      <c r="AB21" s="118">
        <v>3566257</v>
      </c>
      <c r="AC21" s="118">
        <f aca="true" t="shared" si="21" ref="AC21:AD26">+SUM(K21,T21)</f>
        <v>1909961</v>
      </c>
      <c r="AD21" s="118">
        <f t="shared" si="21"/>
        <v>26415322</v>
      </c>
    </row>
    <row r="22" spans="1:30" s="120" customFormat="1" ht="12" customHeight="1">
      <c r="A22" s="129" t="s">
        <v>107</v>
      </c>
      <c r="B22" s="130" t="s">
        <v>108</v>
      </c>
      <c r="C22" s="129" t="s">
        <v>42</v>
      </c>
      <c r="D22" s="118">
        <f t="shared" si="0"/>
        <v>11927480</v>
      </c>
      <c r="E22" s="118">
        <f t="shared" si="1"/>
        <v>3620560</v>
      </c>
      <c r="F22" s="118">
        <v>122437</v>
      </c>
      <c r="G22" s="118">
        <v>23655</v>
      </c>
      <c r="H22" s="118">
        <v>558100</v>
      </c>
      <c r="I22" s="118">
        <v>2147308</v>
      </c>
      <c r="J22" s="118">
        <v>1799555</v>
      </c>
      <c r="K22" s="118">
        <v>769060</v>
      </c>
      <c r="L22" s="118">
        <v>8306920</v>
      </c>
      <c r="M22" s="118">
        <f t="shared" si="2"/>
        <v>1721178</v>
      </c>
      <c r="N22" s="118">
        <f t="shared" si="3"/>
        <v>381959</v>
      </c>
      <c r="O22" s="118">
        <v>31642</v>
      </c>
      <c r="P22" s="118">
        <v>19893</v>
      </c>
      <c r="Q22" s="118">
        <v>31800</v>
      </c>
      <c r="R22" s="118">
        <v>268551</v>
      </c>
      <c r="S22" s="118">
        <v>692543</v>
      </c>
      <c r="T22" s="118">
        <v>30073</v>
      </c>
      <c r="U22" s="118">
        <v>1339219</v>
      </c>
      <c r="V22" s="118">
        <f aca="true" t="shared" si="22" ref="V22:AA22">+SUM(D22,M22)</f>
        <v>13648658</v>
      </c>
      <c r="W22" s="118">
        <f t="shared" si="22"/>
        <v>4002519</v>
      </c>
      <c r="X22" s="118">
        <f t="shared" si="22"/>
        <v>154079</v>
      </c>
      <c r="Y22" s="118">
        <f t="shared" si="22"/>
        <v>43548</v>
      </c>
      <c r="Z22" s="118">
        <f t="shared" si="22"/>
        <v>589900</v>
      </c>
      <c r="AA22" s="118">
        <f t="shared" si="22"/>
        <v>2415859</v>
      </c>
      <c r="AB22" s="118">
        <v>2492098</v>
      </c>
      <c r="AC22" s="118">
        <f t="shared" si="21"/>
        <v>799133</v>
      </c>
      <c r="AD22" s="118">
        <f t="shared" si="21"/>
        <v>9646139</v>
      </c>
    </row>
    <row r="23" spans="1:30" s="120" customFormat="1" ht="12" customHeight="1">
      <c r="A23" s="129" t="s">
        <v>109</v>
      </c>
      <c r="B23" s="130" t="s">
        <v>110</v>
      </c>
      <c r="C23" s="129" t="s">
        <v>42</v>
      </c>
      <c r="D23" s="118">
        <f t="shared" si="0"/>
        <v>19526542</v>
      </c>
      <c r="E23" s="118">
        <f t="shared" si="1"/>
        <v>8684656</v>
      </c>
      <c r="F23" s="118">
        <v>2709326</v>
      </c>
      <c r="G23" s="118">
        <v>17629</v>
      </c>
      <c r="H23" s="118">
        <v>2470200</v>
      </c>
      <c r="I23" s="118">
        <v>1950816</v>
      </c>
      <c r="J23" s="118">
        <v>3914786</v>
      </c>
      <c r="K23" s="118">
        <v>1536685</v>
      </c>
      <c r="L23" s="118">
        <v>10841886</v>
      </c>
      <c r="M23" s="118">
        <f t="shared" si="2"/>
        <v>1090776</v>
      </c>
      <c r="N23" s="118">
        <f t="shared" si="3"/>
        <v>33363</v>
      </c>
      <c r="O23" s="118">
        <v>117</v>
      </c>
      <c r="P23" s="118">
        <v>117</v>
      </c>
      <c r="Q23" s="118">
        <v>0</v>
      </c>
      <c r="R23" s="118">
        <v>27900</v>
      </c>
      <c r="S23" s="118">
        <v>823885</v>
      </c>
      <c r="T23" s="118">
        <v>5229</v>
      </c>
      <c r="U23" s="118">
        <v>1057413</v>
      </c>
      <c r="V23" s="118">
        <f aca="true" t="shared" si="23" ref="V23:AA23">+SUM(D23,M23)</f>
        <v>20617318</v>
      </c>
      <c r="W23" s="118">
        <f t="shared" si="23"/>
        <v>8718019</v>
      </c>
      <c r="X23" s="118">
        <f t="shared" si="23"/>
        <v>2709443</v>
      </c>
      <c r="Y23" s="118">
        <f t="shared" si="23"/>
        <v>17746</v>
      </c>
      <c r="Z23" s="118">
        <f t="shared" si="23"/>
        <v>2470200</v>
      </c>
      <c r="AA23" s="118">
        <f t="shared" si="23"/>
        <v>1978716</v>
      </c>
      <c r="AB23" s="118">
        <v>4738671</v>
      </c>
      <c r="AC23" s="118">
        <f t="shared" si="21"/>
        <v>1541914</v>
      </c>
      <c r="AD23" s="118">
        <f t="shared" si="21"/>
        <v>11899299</v>
      </c>
    </row>
    <row r="24" spans="1:30" s="120" customFormat="1" ht="12" customHeight="1">
      <c r="A24" s="129" t="s">
        <v>111</v>
      </c>
      <c r="B24" s="130" t="s">
        <v>112</v>
      </c>
      <c r="C24" s="129" t="s">
        <v>42</v>
      </c>
      <c r="D24" s="118">
        <f t="shared" si="0"/>
        <v>9621310</v>
      </c>
      <c r="E24" s="118">
        <f t="shared" si="1"/>
        <v>2223986</v>
      </c>
      <c r="F24" s="118">
        <v>720275</v>
      </c>
      <c r="G24" s="118">
        <v>12143</v>
      </c>
      <c r="H24" s="118">
        <v>136900</v>
      </c>
      <c r="I24" s="118">
        <v>1075501</v>
      </c>
      <c r="J24" s="118">
        <v>3356778</v>
      </c>
      <c r="K24" s="118">
        <v>279167</v>
      </c>
      <c r="L24" s="118">
        <v>7397324</v>
      </c>
      <c r="M24" s="118">
        <f t="shared" si="2"/>
        <v>2227046</v>
      </c>
      <c r="N24" s="118">
        <f t="shared" si="3"/>
        <v>252538</v>
      </c>
      <c r="O24" s="118">
        <v>223760</v>
      </c>
      <c r="P24" s="118">
        <v>749</v>
      </c>
      <c r="Q24" s="118">
        <v>0</v>
      </c>
      <c r="R24" s="118">
        <v>27757</v>
      </c>
      <c r="S24" s="118">
        <v>1593393</v>
      </c>
      <c r="T24" s="118">
        <v>272</v>
      </c>
      <c r="U24" s="118">
        <v>1974508</v>
      </c>
      <c r="V24" s="118">
        <f aca="true" t="shared" si="24" ref="V24:AA24">+SUM(D24,M24)</f>
        <v>11848356</v>
      </c>
      <c r="W24" s="118">
        <f t="shared" si="24"/>
        <v>2476524</v>
      </c>
      <c r="X24" s="118">
        <f t="shared" si="24"/>
        <v>944035</v>
      </c>
      <c r="Y24" s="118">
        <f t="shared" si="24"/>
        <v>12892</v>
      </c>
      <c r="Z24" s="118">
        <f t="shared" si="24"/>
        <v>136900</v>
      </c>
      <c r="AA24" s="118">
        <f t="shared" si="24"/>
        <v>1103258</v>
      </c>
      <c r="AB24" s="118">
        <v>4950171</v>
      </c>
      <c r="AC24" s="118">
        <f t="shared" si="21"/>
        <v>279439</v>
      </c>
      <c r="AD24" s="118">
        <f t="shared" si="21"/>
        <v>9371832</v>
      </c>
    </row>
    <row r="25" spans="1:30" s="120" customFormat="1" ht="12" customHeight="1">
      <c r="A25" s="129" t="s">
        <v>113</v>
      </c>
      <c r="B25" s="130" t="s">
        <v>114</v>
      </c>
      <c r="C25" s="129" t="s">
        <v>42</v>
      </c>
      <c r="D25" s="118">
        <f t="shared" si="0"/>
        <v>11469460</v>
      </c>
      <c r="E25" s="118">
        <f t="shared" si="1"/>
        <v>2919890</v>
      </c>
      <c r="F25" s="118">
        <v>11375</v>
      </c>
      <c r="G25" s="118">
        <v>2953</v>
      </c>
      <c r="H25" s="118">
        <v>214200</v>
      </c>
      <c r="I25" s="118">
        <v>1776227</v>
      </c>
      <c r="J25" s="118">
        <v>2145596</v>
      </c>
      <c r="K25" s="118">
        <v>915135</v>
      </c>
      <c r="L25" s="118">
        <v>8549570</v>
      </c>
      <c r="M25" s="118">
        <f t="shared" si="2"/>
        <v>1651869</v>
      </c>
      <c r="N25" s="118">
        <f t="shared" si="3"/>
        <v>265994</v>
      </c>
      <c r="O25" s="118">
        <v>9390</v>
      </c>
      <c r="P25" s="118">
        <v>7756</v>
      </c>
      <c r="Q25" s="118">
        <v>0</v>
      </c>
      <c r="R25" s="118">
        <v>167524</v>
      </c>
      <c r="S25" s="118">
        <v>673259</v>
      </c>
      <c r="T25" s="118">
        <v>81324</v>
      </c>
      <c r="U25" s="118">
        <v>1385875</v>
      </c>
      <c r="V25" s="118">
        <f aca="true" t="shared" si="25" ref="V25:AA25">+SUM(D25,M25)</f>
        <v>13121329</v>
      </c>
      <c r="W25" s="118">
        <f t="shared" si="25"/>
        <v>3185884</v>
      </c>
      <c r="X25" s="118">
        <f t="shared" si="25"/>
        <v>20765</v>
      </c>
      <c r="Y25" s="118">
        <f t="shared" si="25"/>
        <v>10709</v>
      </c>
      <c r="Z25" s="118">
        <f t="shared" si="25"/>
        <v>214200</v>
      </c>
      <c r="AA25" s="118">
        <f t="shared" si="25"/>
        <v>1943751</v>
      </c>
      <c r="AB25" s="118">
        <v>2818855</v>
      </c>
      <c r="AC25" s="118">
        <f t="shared" si="21"/>
        <v>996459</v>
      </c>
      <c r="AD25" s="118">
        <f t="shared" si="21"/>
        <v>9935445</v>
      </c>
    </row>
    <row r="26" spans="1:30" s="120" customFormat="1" ht="12" customHeight="1">
      <c r="A26" s="129" t="s">
        <v>115</v>
      </c>
      <c r="B26" s="130" t="s">
        <v>116</v>
      </c>
      <c r="C26" s="129" t="s">
        <v>42</v>
      </c>
      <c r="D26" s="118">
        <f t="shared" si="0"/>
        <v>21414011</v>
      </c>
      <c r="E26" s="118">
        <f t="shared" si="1"/>
        <v>6581530</v>
      </c>
      <c r="F26" s="118">
        <v>107325</v>
      </c>
      <c r="G26" s="118">
        <v>29698</v>
      </c>
      <c r="H26" s="118">
        <v>157800</v>
      </c>
      <c r="I26" s="118">
        <v>4708986</v>
      </c>
      <c r="J26" s="118">
        <v>5388922</v>
      </c>
      <c r="K26" s="118">
        <v>1577721</v>
      </c>
      <c r="L26" s="118">
        <v>14832481</v>
      </c>
      <c r="M26" s="118">
        <f t="shared" si="2"/>
        <v>5504218</v>
      </c>
      <c r="N26" s="118">
        <f t="shared" si="3"/>
        <v>1640598</v>
      </c>
      <c r="O26" s="118">
        <v>6091</v>
      </c>
      <c r="P26" s="118">
        <v>4306</v>
      </c>
      <c r="Q26" s="118">
        <v>226700</v>
      </c>
      <c r="R26" s="118">
        <v>1042784</v>
      </c>
      <c r="S26" s="118">
        <v>2961217</v>
      </c>
      <c r="T26" s="118">
        <v>360717</v>
      </c>
      <c r="U26" s="118">
        <v>3863620</v>
      </c>
      <c r="V26" s="118">
        <f aca="true" t="shared" si="26" ref="V26:AA26">+SUM(D26,M26)</f>
        <v>26918229</v>
      </c>
      <c r="W26" s="118">
        <f t="shared" si="26"/>
        <v>8222128</v>
      </c>
      <c r="X26" s="118">
        <f t="shared" si="26"/>
        <v>113416</v>
      </c>
      <c r="Y26" s="118">
        <f t="shared" si="26"/>
        <v>34004</v>
      </c>
      <c r="Z26" s="118">
        <f t="shared" si="26"/>
        <v>384500</v>
      </c>
      <c r="AA26" s="118">
        <f t="shared" si="26"/>
        <v>5751770</v>
      </c>
      <c r="AB26" s="118">
        <v>8350139</v>
      </c>
      <c r="AC26" s="118">
        <f t="shared" si="21"/>
        <v>1938438</v>
      </c>
      <c r="AD26" s="118">
        <f t="shared" si="21"/>
        <v>18696101</v>
      </c>
    </row>
    <row r="27" spans="1:30" s="120" customFormat="1" ht="12" customHeight="1">
      <c r="A27" s="129" t="s">
        <v>117</v>
      </c>
      <c r="B27" s="130" t="s">
        <v>118</v>
      </c>
      <c r="C27" s="129" t="s">
        <v>42</v>
      </c>
      <c r="D27" s="118">
        <f t="shared" si="0"/>
        <v>30066600</v>
      </c>
      <c r="E27" s="118">
        <f t="shared" si="1"/>
        <v>7020306</v>
      </c>
      <c r="F27" s="118">
        <v>1159996</v>
      </c>
      <c r="G27" s="118">
        <v>109329</v>
      </c>
      <c r="H27" s="118">
        <v>1308300</v>
      </c>
      <c r="I27" s="118">
        <v>2954977</v>
      </c>
      <c r="J27" s="118">
        <v>4905989</v>
      </c>
      <c r="K27" s="118">
        <v>1487704</v>
      </c>
      <c r="L27" s="118">
        <v>23046294</v>
      </c>
      <c r="M27" s="118">
        <f t="shared" si="2"/>
        <v>5125063</v>
      </c>
      <c r="N27" s="118">
        <f t="shared" si="3"/>
        <v>1127483</v>
      </c>
      <c r="O27" s="118">
        <v>98447</v>
      </c>
      <c r="P27" s="118">
        <v>43511</v>
      </c>
      <c r="Q27" s="118">
        <v>112744</v>
      </c>
      <c r="R27" s="118">
        <v>732863</v>
      </c>
      <c r="S27" s="118">
        <v>1482909</v>
      </c>
      <c r="T27" s="118">
        <v>139918</v>
      </c>
      <c r="U27" s="118">
        <v>3997580</v>
      </c>
      <c r="V27" s="118">
        <f aca="true" t="shared" si="27" ref="V27:AD27">+SUM(D27,M27)</f>
        <v>35191663</v>
      </c>
      <c r="W27" s="118">
        <f t="shared" si="27"/>
        <v>8147789</v>
      </c>
      <c r="X27" s="118">
        <f t="shared" si="27"/>
        <v>1258443</v>
      </c>
      <c r="Y27" s="118">
        <f t="shared" si="27"/>
        <v>152840</v>
      </c>
      <c r="Z27" s="118">
        <f t="shared" si="27"/>
        <v>1421044</v>
      </c>
      <c r="AA27" s="118">
        <f t="shared" si="27"/>
        <v>3687840</v>
      </c>
      <c r="AB27" s="118">
        <v>6388898</v>
      </c>
      <c r="AC27" s="118">
        <f t="shared" si="27"/>
        <v>1627622</v>
      </c>
      <c r="AD27" s="118">
        <f t="shared" si="27"/>
        <v>27043874</v>
      </c>
    </row>
    <row r="28" spans="1:30" s="120" customFormat="1" ht="12" customHeight="1">
      <c r="A28" s="129" t="s">
        <v>119</v>
      </c>
      <c r="B28" s="130" t="s">
        <v>120</v>
      </c>
      <c r="C28" s="129" t="s">
        <v>42</v>
      </c>
      <c r="D28" s="118">
        <f t="shared" si="0"/>
        <v>49262091</v>
      </c>
      <c r="E28" s="118">
        <f t="shared" si="1"/>
        <v>13988135</v>
      </c>
      <c r="F28" s="118">
        <v>2353214</v>
      </c>
      <c r="G28" s="118">
        <v>53315</v>
      </c>
      <c r="H28" s="118">
        <v>5340800</v>
      </c>
      <c r="I28" s="118">
        <v>3695636</v>
      </c>
      <c r="J28" s="118">
        <v>5850678</v>
      </c>
      <c r="K28" s="118">
        <v>2545170</v>
      </c>
      <c r="L28" s="118">
        <v>35273956</v>
      </c>
      <c r="M28" s="118">
        <f t="shared" si="2"/>
        <v>6609592</v>
      </c>
      <c r="N28" s="118">
        <f t="shared" si="3"/>
        <v>562772</v>
      </c>
      <c r="O28" s="118">
        <v>20375</v>
      </c>
      <c r="P28" s="118">
        <v>30</v>
      </c>
      <c r="Q28" s="118">
        <v>0</v>
      </c>
      <c r="R28" s="118">
        <v>538428</v>
      </c>
      <c r="S28" s="118">
        <v>2218128</v>
      </c>
      <c r="T28" s="118">
        <v>3939</v>
      </c>
      <c r="U28" s="118">
        <v>6046820</v>
      </c>
      <c r="V28" s="118">
        <f aca="true" t="shared" si="28" ref="V28:AA28">+SUM(D28,M28)</f>
        <v>55871683</v>
      </c>
      <c r="W28" s="118">
        <f t="shared" si="28"/>
        <v>14550907</v>
      </c>
      <c r="X28" s="118">
        <f t="shared" si="28"/>
        <v>2373589</v>
      </c>
      <c r="Y28" s="118">
        <f t="shared" si="28"/>
        <v>53345</v>
      </c>
      <c r="Z28" s="118">
        <f t="shared" si="28"/>
        <v>5340800</v>
      </c>
      <c r="AA28" s="118">
        <f t="shared" si="28"/>
        <v>4234064</v>
      </c>
      <c r="AB28" s="118">
        <v>8068806</v>
      </c>
      <c r="AC28" s="118">
        <f>+SUM(K28,T28)</f>
        <v>2549109</v>
      </c>
      <c r="AD28" s="118">
        <f>+SUM(L28,U28)</f>
        <v>41320776</v>
      </c>
    </row>
    <row r="29" spans="1:30" s="120" customFormat="1" ht="12" customHeight="1">
      <c r="A29" s="129" t="s">
        <v>121</v>
      </c>
      <c r="B29" s="130" t="s">
        <v>122</v>
      </c>
      <c r="C29" s="129" t="s">
        <v>42</v>
      </c>
      <c r="D29" s="118">
        <f t="shared" si="0"/>
        <v>106358453</v>
      </c>
      <c r="E29" s="118">
        <f t="shared" si="1"/>
        <v>24945104</v>
      </c>
      <c r="F29" s="118">
        <v>2972473</v>
      </c>
      <c r="G29" s="118">
        <v>94020</v>
      </c>
      <c r="H29" s="118">
        <v>5428855</v>
      </c>
      <c r="I29" s="118">
        <v>10010520</v>
      </c>
      <c r="J29" s="118">
        <v>10817440</v>
      </c>
      <c r="K29" s="118">
        <v>6439236</v>
      </c>
      <c r="L29" s="118">
        <v>81413349</v>
      </c>
      <c r="M29" s="118">
        <f t="shared" si="2"/>
        <v>9666473</v>
      </c>
      <c r="N29" s="118">
        <f t="shared" si="3"/>
        <v>1008221</v>
      </c>
      <c r="O29" s="118">
        <v>50035</v>
      </c>
      <c r="P29" s="118">
        <v>28090</v>
      </c>
      <c r="Q29" s="118">
        <v>41200</v>
      </c>
      <c r="R29" s="118">
        <v>701633</v>
      </c>
      <c r="S29" s="118">
        <v>3797269</v>
      </c>
      <c r="T29" s="118">
        <v>187263</v>
      </c>
      <c r="U29" s="118">
        <v>8658252</v>
      </c>
      <c r="V29" s="118">
        <f aca="true" t="shared" si="29" ref="V29:AA29">+SUM(D29,M29)</f>
        <v>116024926</v>
      </c>
      <c r="W29" s="118">
        <f t="shared" si="29"/>
        <v>25953325</v>
      </c>
      <c r="X29" s="118">
        <f t="shared" si="29"/>
        <v>3022508</v>
      </c>
      <c r="Y29" s="118">
        <f t="shared" si="29"/>
        <v>122110</v>
      </c>
      <c r="Z29" s="118">
        <f t="shared" si="29"/>
        <v>5470055</v>
      </c>
      <c r="AA29" s="118">
        <f t="shared" si="29"/>
        <v>10712153</v>
      </c>
      <c r="AB29" s="118">
        <v>14614709</v>
      </c>
      <c r="AC29" s="118">
        <f>+SUM(K29,T29)</f>
        <v>6626499</v>
      </c>
      <c r="AD29" s="118">
        <f>+SUM(L29,U29)</f>
        <v>90071601</v>
      </c>
    </row>
    <row r="30" spans="1:30" s="120" customFormat="1" ht="12" customHeight="1">
      <c r="A30" s="129" t="s">
        <v>123</v>
      </c>
      <c r="B30" s="130" t="s">
        <v>124</v>
      </c>
      <c r="C30" s="129" t="s">
        <v>42</v>
      </c>
      <c r="D30" s="118">
        <f t="shared" si="0"/>
        <v>31586954</v>
      </c>
      <c r="E30" s="118">
        <f t="shared" si="1"/>
        <v>8155544</v>
      </c>
      <c r="F30" s="118">
        <v>986620</v>
      </c>
      <c r="G30" s="118">
        <v>1425206</v>
      </c>
      <c r="H30" s="118">
        <v>1610100</v>
      </c>
      <c r="I30" s="118">
        <v>2757066</v>
      </c>
      <c r="J30" s="118">
        <v>3671670</v>
      </c>
      <c r="K30" s="118">
        <v>1376552</v>
      </c>
      <c r="L30" s="118">
        <v>23431410</v>
      </c>
      <c r="M30" s="118">
        <f t="shared" si="2"/>
        <v>5935470</v>
      </c>
      <c r="N30" s="118">
        <f t="shared" si="3"/>
        <v>1039944</v>
      </c>
      <c r="O30" s="118">
        <v>254676</v>
      </c>
      <c r="P30" s="118">
        <v>18886</v>
      </c>
      <c r="Q30" s="118">
        <v>29300</v>
      </c>
      <c r="R30" s="118">
        <v>358636</v>
      </c>
      <c r="S30" s="118">
        <v>2021613</v>
      </c>
      <c r="T30" s="118">
        <v>378446</v>
      </c>
      <c r="U30" s="118">
        <v>4895526</v>
      </c>
      <c r="V30" s="118">
        <f aca="true" t="shared" si="30" ref="V30:AD30">+SUM(D30,M30)</f>
        <v>37522424</v>
      </c>
      <c r="W30" s="118">
        <f t="shared" si="30"/>
        <v>9195488</v>
      </c>
      <c r="X30" s="118">
        <f t="shared" si="30"/>
        <v>1241296</v>
      </c>
      <c r="Y30" s="118">
        <f t="shared" si="30"/>
        <v>1444092</v>
      </c>
      <c r="Z30" s="118">
        <f t="shared" si="30"/>
        <v>1639400</v>
      </c>
      <c r="AA30" s="118">
        <f t="shared" si="30"/>
        <v>3115702</v>
      </c>
      <c r="AB30" s="118">
        <v>5693283</v>
      </c>
      <c r="AC30" s="118">
        <f t="shared" si="30"/>
        <v>1754998</v>
      </c>
      <c r="AD30" s="118">
        <f t="shared" si="30"/>
        <v>28326936</v>
      </c>
    </row>
    <row r="31" spans="1:30" s="120" customFormat="1" ht="12" customHeight="1">
      <c r="A31" s="129" t="s">
        <v>125</v>
      </c>
      <c r="B31" s="130" t="s">
        <v>126</v>
      </c>
      <c r="C31" s="129" t="s">
        <v>42</v>
      </c>
      <c r="D31" s="118">
        <f t="shared" si="0"/>
        <v>17096916</v>
      </c>
      <c r="E31" s="118">
        <f t="shared" si="1"/>
        <v>2888847</v>
      </c>
      <c r="F31" s="118">
        <v>40999</v>
      </c>
      <c r="G31" s="118">
        <v>18536</v>
      </c>
      <c r="H31" s="118">
        <v>0</v>
      </c>
      <c r="I31" s="118">
        <v>2509384</v>
      </c>
      <c r="J31" s="118">
        <v>2733896</v>
      </c>
      <c r="K31" s="118">
        <v>319928</v>
      </c>
      <c r="L31" s="118">
        <v>14208069</v>
      </c>
      <c r="M31" s="118">
        <f t="shared" si="2"/>
        <v>2993082</v>
      </c>
      <c r="N31" s="118">
        <f t="shared" si="3"/>
        <v>1007946</v>
      </c>
      <c r="O31" s="118">
        <v>718</v>
      </c>
      <c r="P31" s="118">
        <v>287</v>
      </c>
      <c r="Q31" s="118">
        <v>61900</v>
      </c>
      <c r="R31" s="118">
        <v>749824</v>
      </c>
      <c r="S31" s="118">
        <v>1115905</v>
      </c>
      <c r="T31" s="118">
        <v>195217</v>
      </c>
      <c r="U31" s="118">
        <v>1985136</v>
      </c>
      <c r="V31" s="118">
        <f aca="true" t="shared" si="31" ref="V31:AA31">+SUM(D31,M31)</f>
        <v>20089998</v>
      </c>
      <c r="W31" s="118">
        <f t="shared" si="31"/>
        <v>3896793</v>
      </c>
      <c r="X31" s="118">
        <f t="shared" si="31"/>
        <v>41717</v>
      </c>
      <c r="Y31" s="118">
        <f t="shared" si="31"/>
        <v>18823</v>
      </c>
      <c r="Z31" s="118">
        <f t="shared" si="31"/>
        <v>61900</v>
      </c>
      <c r="AA31" s="118">
        <f t="shared" si="31"/>
        <v>3259208</v>
      </c>
      <c r="AB31" s="118">
        <v>3849801</v>
      </c>
      <c r="AC31" s="118">
        <f aca="true" t="shared" si="32" ref="AC31:AC53">+SUM(K31,T31)</f>
        <v>515145</v>
      </c>
      <c r="AD31" s="118">
        <f aca="true" t="shared" si="33" ref="AD31:AD53">+SUM(L31,U31)</f>
        <v>16193205</v>
      </c>
    </row>
    <row r="32" spans="1:30" s="120" customFormat="1" ht="12" customHeight="1">
      <c r="A32" s="129" t="s">
        <v>334</v>
      </c>
      <c r="B32" s="130" t="s">
        <v>335</v>
      </c>
      <c r="C32" s="129" t="s">
        <v>336</v>
      </c>
      <c r="D32" s="118">
        <f t="shared" si="0"/>
        <v>38052294</v>
      </c>
      <c r="E32" s="118">
        <f t="shared" si="1"/>
        <v>12818885</v>
      </c>
      <c r="F32" s="118">
        <v>251915</v>
      </c>
      <c r="G32" s="118">
        <v>107542</v>
      </c>
      <c r="H32" s="118">
        <v>1232000</v>
      </c>
      <c r="I32" s="118">
        <v>5966778</v>
      </c>
      <c r="J32" s="118">
        <v>3742128</v>
      </c>
      <c r="K32" s="118">
        <v>5260650</v>
      </c>
      <c r="L32" s="118">
        <v>25233409</v>
      </c>
      <c r="M32" s="118">
        <f t="shared" si="2"/>
        <v>4726185</v>
      </c>
      <c r="N32" s="118">
        <f t="shared" si="3"/>
        <v>1366572</v>
      </c>
      <c r="O32" s="118">
        <v>6114</v>
      </c>
      <c r="P32" s="118">
        <v>7389</v>
      </c>
      <c r="Q32" s="118">
        <v>30000</v>
      </c>
      <c r="R32" s="118">
        <v>1276206</v>
      </c>
      <c r="S32" s="118">
        <v>1244198</v>
      </c>
      <c r="T32" s="118">
        <v>46863</v>
      </c>
      <c r="U32" s="118">
        <v>3359613</v>
      </c>
      <c r="V32" s="118">
        <f aca="true" t="shared" si="34" ref="V32:AA32">+SUM(D32,M32)</f>
        <v>42778479</v>
      </c>
      <c r="W32" s="118">
        <f t="shared" si="34"/>
        <v>14185457</v>
      </c>
      <c r="X32" s="118">
        <f t="shared" si="34"/>
        <v>258029</v>
      </c>
      <c r="Y32" s="118">
        <f t="shared" si="34"/>
        <v>114931</v>
      </c>
      <c r="Z32" s="118">
        <f t="shared" si="34"/>
        <v>1262000</v>
      </c>
      <c r="AA32" s="118">
        <f t="shared" si="34"/>
        <v>7242984</v>
      </c>
      <c r="AB32" s="118">
        <v>4986326</v>
      </c>
      <c r="AC32" s="118">
        <f t="shared" si="32"/>
        <v>5307513</v>
      </c>
      <c r="AD32" s="118">
        <f t="shared" si="33"/>
        <v>28593022</v>
      </c>
    </row>
    <row r="33" spans="1:30" s="120" customFormat="1" ht="12" customHeight="1">
      <c r="A33" s="129" t="s">
        <v>337</v>
      </c>
      <c r="B33" s="130" t="s">
        <v>338</v>
      </c>
      <c r="C33" s="129" t="s">
        <v>336</v>
      </c>
      <c r="D33" s="118">
        <f t="shared" si="0"/>
        <v>118350979</v>
      </c>
      <c r="E33" s="118">
        <f t="shared" si="1"/>
        <v>24888329</v>
      </c>
      <c r="F33" s="118">
        <v>2612812</v>
      </c>
      <c r="G33" s="118">
        <v>224001</v>
      </c>
      <c r="H33" s="118">
        <v>2547900</v>
      </c>
      <c r="I33" s="118">
        <v>12525812</v>
      </c>
      <c r="J33" s="118">
        <v>12433529</v>
      </c>
      <c r="K33" s="118">
        <v>6977804</v>
      </c>
      <c r="L33" s="118">
        <v>93462650</v>
      </c>
      <c r="M33" s="118">
        <f t="shared" si="2"/>
        <v>9011273</v>
      </c>
      <c r="N33" s="118">
        <f t="shared" si="3"/>
        <v>1396705</v>
      </c>
      <c r="O33" s="118">
        <v>360</v>
      </c>
      <c r="P33" s="118">
        <v>620</v>
      </c>
      <c r="Q33" s="118">
        <v>309400</v>
      </c>
      <c r="R33" s="118">
        <v>663893</v>
      </c>
      <c r="S33" s="118">
        <v>904999</v>
      </c>
      <c r="T33" s="118">
        <v>422432</v>
      </c>
      <c r="U33" s="118">
        <v>7614568</v>
      </c>
      <c r="V33" s="118">
        <f aca="true" t="shared" si="35" ref="V33:AA33">+SUM(D33,M33)</f>
        <v>127362252</v>
      </c>
      <c r="W33" s="118">
        <f t="shared" si="35"/>
        <v>26285034</v>
      </c>
      <c r="X33" s="118">
        <f t="shared" si="35"/>
        <v>2613172</v>
      </c>
      <c r="Y33" s="118">
        <f t="shared" si="35"/>
        <v>224621</v>
      </c>
      <c r="Z33" s="118">
        <f t="shared" si="35"/>
        <v>2857300</v>
      </c>
      <c r="AA33" s="118">
        <f t="shared" si="35"/>
        <v>13189705</v>
      </c>
      <c r="AB33" s="118">
        <v>13338528</v>
      </c>
      <c r="AC33" s="118">
        <f t="shared" si="32"/>
        <v>7400236</v>
      </c>
      <c r="AD33" s="118">
        <f t="shared" si="33"/>
        <v>101077218</v>
      </c>
    </row>
    <row r="34" spans="1:30" s="120" customFormat="1" ht="12" customHeight="1">
      <c r="A34" s="129" t="s">
        <v>339</v>
      </c>
      <c r="B34" s="130" t="s">
        <v>340</v>
      </c>
      <c r="C34" s="129" t="s">
        <v>336</v>
      </c>
      <c r="D34" s="118">
        <f t="shared" si="0"/>
        <v>75865028</v>
      </c>
      <c r="E34" s="118">
        <f t="shared" si="1"/>
        <v>17321422</v>
      </c>
      <c r="F34" s="118">
        <v>1658295</v>
      </c>
      <c r="G34" s="118">
        <v>56848</v>
      </c>
      <c r="H34" s="118">
        <v>3940812</v>
      </c>
      <c r="I34" s="118">
        <v>8326509</v>
      </c>
      <c r="J34" s="118">
        <v>4924652</v>
      </c>
      <c r="K34" s="118">
        <v>3338958</v>
      </c>
      <c r="L34" s="118">
        <v>58543606</v>
      </c>
      <c r="M34" s="118">
        <f t="shared" si="2"/>
        <v>5844203</v>
      </c>
      <c r="N34" s="118">
        <f t="shared" si="3"/>
        <v>1822008</v>
      </c>
      <c r="O34" s="118">
        <v>1684</v>
      </c>
      <c r="P34" s="118">
        <v>412</v>
      </c>
      <c r="Q34" s="118">
        <v>578200</v>
      </c>
      <c r="R34" s="118">
        <v>1163821</v>
      </c>
      <c r="S34" s="118">
        <v>852292</v>
      </c>
      <c r="T34" s="118">
        <v>77891</v>
      </c>
      <c r="U34" s="118">
        <v>4022195</v>
      </c>
      <c r="V34" s="118">
        <f aca="true" t="shared" si="36" ref="V34:AA34">+SUM(D34,M34)</f>
        <v>81709231</v>
      </c>
      <c r="W34" s="118">
        <f t="shared" si="36"/>
        <v>19143430</v>
      </c>
      <c r="X34" s="118">
        <f t="shared" si="36"/>
        <v>1659979</v>
      </c>
      <c r="Y34" s="118">
        <f t="shared" si="36"/>
        <v>57260</v>
      </c>
      <c r="Z34" s="118">
        <f t="shared" si="36"/>
        <v>4519012</v>
      </c>
      <c r="AA34" s="118">
        <f t="shared" si="36"/>
        <v>9490330</v>
      </c>
      <c r="AB34" s="118">
        <v>5776944</v>
      </c>
      <c r="AC34" s="118">
        <f t="shared" si="32"/>
        <v>3416849</v>
      </c>
      <c r="AD34" s="118">
        <f t="shared" si="33"/>
        <v>62565801</v>
      </c>
    </row>
    <row r="35" spans="1:30" s="120" customFormat="1" ht="12" customHeight="1">
      <c r="A35" s="129" t="s">
        <v>341</v>
      </c>
      <c r="B35" s="130" t="s">
        <v>342</v>
      </c>
      <c r="C35" s="129" t="s">
        <v>336</v>
      </c>
      <c r="D35" s="118">
        <f t="shared" si="0"/>
        <v>21508234</v>
      </c>
      <c r="E35" s="118">
        <f t="shared" si="1"/>
        <v>3629364</v>
      </c>
      <c r="F35" s="118">
        <v>68364</v>
      </c>
      <c r="G35" s="118">
        <v>60868</v>
      </c>
      <c r="H35" s="118">
        <v>272234</v>
      </c>
      <c r="I35" s="118">
        <v>2645057</v>
      </c>
      <c r="J35" s="118">
        <v>1584402</v>
      </c>
      <c r="K35" s="118">
        <v>582841</v>
      </c>
      <c r="L35" s="118">
        <v>17878870</v>
      </c>
      <c r="M35" s="118">
        <f t="shared" si="2"/>
        <v>6467170</v>
      </c>
      <c r="N35" s="118">
        <f t="shared" si="3"/>
        <v>1171010</v>
      </c>
      <c r="O35" s="118">
        <v>173471</v>
      </c>
      <c r="P35" s="118">
        <v>10150</v>
      </c>
      <c r="Q35" s="118">
        <v>283050</v>
      </c>
      <c r="R35" s="118">
        <v>651112</v>
      </c>
      <c r="S35" s="118">
        <v>1585912</v>
      </c>
      <c r="T35" s="118">
        <v>53227</v>
      </c>
      <c r="U35" s="118">
        <v>5296160</v>
      </c>
      <c r="V35" s="118">
        <f aca="true" t="shared" si="37" ref="V35:AA35">+SUM(D35,M35)</f>
        <v>27975404</v>
      </c>
      <c r="W35" s="118">
        <f t="shared" si="37"/>
        <v>4800374</v>
      </c>
      <c r="X35" s="118">
        <f t="shared" si="37"/>
        <v>241835</v>
      </c>
      <c r="Y35" s="118">
        <f t="shared" si="37"/>
        <v>71018</v>
      </c>
      <c r="Z35" s="118">
        <f t="shared" si="37"/>
        <v>555284</v>
      </c>
      <c r="AA35" s="118">
        <f t="shared" si="37"/>
        <v>3296169</v>
      </c>
      <c r="AB35" s="118">
        <v>3170314</v>
      </c>
      <c r="AC35" s="118">
        <f t="shared" si="32"/>
        <v>636068</v>
      </c>
      <c r="AD35" s="118">
        <f t="shared" si="33"/>
        <v>23175030</v>
      </c>
    </row>
    <row r="36" spans="1:30" s="120" customFormat="1" ht="12" customHeight="1">
      <c r="A36" s="129" t="s">
        <v>343</v>
      </c>
      <c r="B36" s="130" t="s">
        <v>344</v>
      </c>
      <c r="C36" s="129" t="s">
        <v>336</v>
      </c>
      <c r="D36" s="118">
        <f t="shared" si="0"/>
        <v>15132043</v>
      </c>
      <c r="E36" s="118">
        <f t="shared" si="1"/>
        <v>2807740</v>
      </c>
      <c r="F36" s="118">
        <v>103509</v>
      </c>
      <c r="G36" s="118">
        <v>27816</v>
      </c>
      <c r="H36" s="118">
        <v>449300</v>
      </c>
      <c r="I36" s="118">
        <v>1561104</v>
      </c>
      <c r="J36" s="118">
        <v>2243376</v>
      </c>
      <c r="K36" s="118">
        <v>666011</v>
      </c>
      <c r="L36" s="118">
        <v>12324303</v>
      </c>
      <c r="M36" s="118">
        <f t="shared" si="2"/>
        <v>4021278</v>
      </c>
      <c r="N36" s="118">
        <f t="shared" si="3"/>
        <v>464192</v>
      </c>
      <c r="O36" s="118">
        <v>110233</v>
      </c>
      <c r="P36" s="118">
        <v>99397</v>
      </c>
      <c r="Q36" s="118">
        <v>23500</v>
      </c>
      <c r="R36" s="118">
        <v>52245</v>
      </c>
      <c r="S36" s="118">
        <v>2580102</v>
      </c>
      <c r="T36" s="118">
        <v>178817</v>
      </c>
      <c r="U36" s="118">
        <v>3557086</v>
      </c>
      <c r="V36" s="118">
        <f aca="true" t="shared" si="38" ref="V36:AA36">+SUM(D36,M36)</f>
        <v>19153321</v>
      </c>
      <c r="W36" s="118">
        <f t="shared" si="38"/>
        <v>3271932</v>
      </c>
      <c r="X36" s="118">
        <f t="shared" si="38"/>
        <v>213742</v>
      </c>
      <c r="Y36" s="118">
        <f t="shared" si="38"/>
        <v>127213</v>
      </c>
      <c r="Z36" s="118">
        <f t="shared" si="38"/>
        <v>472800</v>
      </c>
      <c r="AA36" s="118">
        <f t="shared" si="38"/>
        <v>1613349</v>
      </c>
      <c r="AB36" s="118">
        <v>4823478</v>
      </c>
      <c r="AC36" s="118">
        <f t="shared" si="32"/>
        <v>844828</v>
      </c>
      <c r="AD36" s="118">
        <f t="shared" si="33"/>
        <v>15881389</v>
      </c>
    </row>
    <row r="37" spans="1:30" s="120" customFormat="1" ht="12" customHeight="1">
      <c r="A37" s="129" t="s">
        <v>345</v>
      </c>
      <c r="B37" s="130" t="s">
        <v>346</v>
      </c>
      <c r="C37" s="129" t="s">
        <v>336</v>
      </c>
      <c r="D37" s="118">
        <f t="shared" si="0"/>
        <v>7782635</v>
      </c>
      <c r="E37" s="118">
        <f t="shared" si="1"/>
        <v>2141201</v>
      </c>
      <c r="F37" s="118">
        <v>1884</v>
      </c>
      <c r="G37" s="118">
        <v>25622</v>
      </c>
      <c r="H37" s="118">
        <v>0</v>
      </c>
      <c r="I37" s="118">
        <v>1753230</v>
      </c>
      <c r="J37" s="118">
        <v>1907942</v>
      </c>
      <c r="K37" s="118">
        <v>360465</v>
      </c>
      <c r="L37" s="118">
        <v>5641434</v>
      </c>
      <c r="M37" s="118">
        <f t="shared" si="2"/>
        <v>1122358</v>
      </c>
      <c r="N37" s="118">
        <f t="shared" si="3"/>
        <v>195155</v>
      </c>
      <c r="O37" s="118">
        <v>0</v>
      </c>
      <c r="P37" s="118">
        <v>0</v>
      </c>
      <c r="Q37" s="118">
        <v>20500</v>
      </c>
      <c r="R37" s="118">
        <v>109485</v>
      </c>
      <c r="S37" s="118">
        <v>872205</v>
      </c>
      <c r="T37" s="118">
        <v>65170</v>
      </c>
      <c r="U37" s="118">
        <v>927203</v>
      </c>
      <c r="V37" s="118">
        <f aca="true" t="shared" si="39" ref="V37:AA37">+SUM(D37,M37)</f>
        <v>8904993</v>
      </c>
      <c r="W37" s="118">
        <f t="shared" si="39"/>
        <v>2336356</v>
      </c>
      <c r="X37" s="118">
        <f t="shared" si="39"/>
        <v>1884</v>
      </c>
      <c r="Y37" s="118">
        <f t="shared" si="39"/>
        <v>25622</v>
      </c>
      <c r="Z37" s="118">
        <f t="shared" si="39"/>
        <v>20500</v>
      </c>
      <c r="AA37" s="118">
        <f t="shared" si="39"/>
        <v>1862715</v>
      </c>
      <c r="AB37" s="118">
        <v>2780147</v>
      </c>
      <c r="AC37" s="118">
        <f t="shared" si="32"/>
        <v>425635</v>
      </c>
      <c r="AD37" s="118">
        <f t="shared" si="33"/>
        <v>6568637</v>
      </c>
    </row>
    <row r="38" spans="1:30" s="120" customFormat="1" ht="12" customHeight="1">
      <c r="A38" s="129" t="s">
        <v>347</v>
      </c>
      <c r="B38" s="130" t="s">
        <v>348</v>
      </c>
      <c r="C38" s="129" t="s">
        <v>336</v>
      </c>
      <c r="D38" s="118">
        <f t="shared" si="0"/>
        <v>19309786</v>
      </c>
      <c r="E38" s="118">
        <f t="shared" si="1"/>
        <v>11612905</v>
      </c>
      <c r="F38" s="118">
        <v>2464236</v>
      </c>
      <c r="G38" s="118">
        <v>11308</v>
      </c>
      <c r="H38" s="118">
        <v>5549500</v>
      </c>
      <c r="I38" s="118">
        <v>1745427</v>
      </c>
      <c r="J38" s="118">
        <v>1970156</v>
      </c>
      <c r="K38" s="118">
        <v>1842434</v>
      </c>
      <c r="L38" s="118">
        <v>7696881</v>
      </c>
      <c r="M38" s="118">
        <f t="shared" si="2"/>
        <v>2176679</v>
      </c>
      <c r="N38" s="118">
        <f t="shared" si="3"/>
        <v>874013</v>
      </c>
      <c r="O38" s="118">
        <v>180934</v>
      </c>
      <c r="P38" s="118">
        <v>0</v>
      </c>
      <c r="Q38" s="118">
        <v>388390</v>
      </c>
      <c r="R38" s="118">
        <v>228669</v>
      </c>
      <c r="S38" s="118">
        <v>347981</v>
      </c>
      <c r="T38" s="118">
        <v>76020</v>
      </c>
      <c r="U38" s="118">
        <v>1302666</v>
      </c>
      <c r="V38" s="118">
        <f aca="true" t="shared" si="40" ref="V38:AA38">+SUM(D38,M38)</f>
        <v>21486465</v>
      </c>
      <c r="W38" s="118">
        <f t="shared" si="40"/>
        <v>12486918</v>
      </c>
      <c r="X38" s="118">
        <f t="shared" si="40"/>
        <v>2645170</v>
      </c>
      <c r="Y38" s="118">
        <f t="shared" si="40"/>
        <v>11308</v>
      </c>
      <c r="Z38" s="118">
        <f t="shared" si="40"/>
        <v>5937890</v>
      </c>
      <c r="AA38" s="118">
        <f t="shared" si="40"/>
        <v>1974096</v>
      </c>
      <c r="AB38" s="118">
        <v>2318137</v>
      </c>
      <c r="AC38" s="118">
        <f t="shared" si="32"/>
        <v>1918454</v>
      </c>
      <c r="AD38" s="118">
        <f t="shared" si="33"/>
        <v>8999547</v>
      </c>
    </row>
    <row r="39" spans="1:30" s="120" customFormat="1" ht="12" customHeight="1">
      <c r="A39" s="129" t="s">
        <v>349</v>
      </c>
      <c r="B39" s="130" t="s">
        <v>350</v>
      </c>
      <c r="C39" s="129" t="s">
        <v>336</v>
      </c>
      <c r="D39" s="118">
        <f t="shared" si="0"/>
        <v>25600411</v>
      </c>
      <c r="E39" s="118">
        <f t="shared" si="1"/>
        <v>5379763</v>
      </c>
      <c r="F39" s="118">
        <v>54803</v>
      </c>
      <c r="G39" s="118">
        <v>84380</v>
      </c>
      <c r="H39" s="118">
        <v>8300</v>
      </c>
      <c r="I39" s="118">
        <v>3940532</v>
      </c>
      <c r="J39" s="118">
        <v>3475448</v>
      </c>
      <c r="K39" s="118">
        <v>1291748</v>
      </c>
      <c r="L39" s="118">
        <v>20220648</v>
      </c>
      <c r="M39" s="118">
        <f t="shared" si="2"/>
        <v>4800139</v>
      </c>
      <c r="N39" s="118">
        <f t="shared" si="3"/>
        <v>605361</v>
      </c>
      <c r="O39" s="118">
        <v>5330</v>
      </c>
      <c r="P39" s="118">
        <v>5302</v>
      </c>
      <c r="Q39" s="118">
        <v>0</v>
      </c>
      <c r="R39" s="118">
        <v>476905</v>
      </c>
      <c r="S39" s="118">
        <v>1785175</v>
      </c>
      <c r="T39" s="118">
        <v>117824</v>
      </c>
      <c r="U39" s="118">
        <v>4194778</v>
      </c>
      <c r="V39" s="118">
        <f aca="true" t="shared" si="41" ref="V39:AA39">+SUM(D39,M39)</f>
        <v>30400550</v>
      </c>
      <c r="W39" s="118">
        <f t="shared" si="41"/>
        <v>5985124</v>
      </c>
      <c r="X39" s="118">
        <f t="shared" si="41"/>
        <v>60133</v>
      </c>
      <c r="Y39" s="118">
        <f t="shared" si="41"/>
        <v>89682</v>
      </c>
      <c r="Z39" s="118">
        <f t="shared" si="41"/>
        <v>8300</v>
      </c>
      <c r="AA39" s="118">
        <f t="shared" si="41"/>
        <v>4417437</v>
      </c>
      <c r="AB39" s="118">
        <v>5260623</v>
      </c>
      <c r="AC39" s="118">
        <f t="shared" si="32"/>
        <v>1409572</v>
      </c>
      <c r="AD39" s="118">
        <f t="shared" si="33"/>
        <v>24415426</v>
      </c>
    </row>
    <row r="40" spans="1:30" s="120" customFormat="1" ht="12" customHeight="1">
      <c r="A40" s="129" t="s">
        <v>351</v>
      </c>
      <c r="B40" s="130" t="s">
        <v>352</v>
      </c>
      <c r="C40" s="129" t="s">
        <v>336</v>
      </c>
      <c r="D40" s="118">
        <f t="shared" si="0"/>
        <v>38063784</v>
      </c>
      <c r="E40" s="118">
        <f t="shared" si="1"/>
        <v>9882020</v>
      </c>
      <c r="F40" s="118">
        <v>2151790</v>
      </c>
      <c r="G40" s="118">
        <v>60667</v>
      </c>
      <c r="H40" s="118">
        <v>796900</v>
      </c>
      <c r="I40" s="118">
        <v>4883282</v>
      </c>
      <c r="J40" s="118">
        <v>2754523</v>
      </c>
      <c r="K40" s="118">
        <v>1989381</v>
      </c>
      <c r="L40" s="118">
        <v>28181764</v>
      </c>
      <c r="M40" s="118">
        <f t="shared" si="2"/>
        <v>8979007</v>
      </c>
      <c r="N40" s="118">
        <f t="shared" si="3"/>
        <v>3960111</v>
      </c>
      <c r="O40" s="118">
        <v>1052174</v>
      </c>
      <c r="P40" s="118">
        <v>377089</v>
      </c>
      <c r="Q40" s="118">
        <v>1688500</v>
      </c>
      <c r="R40" s="118">
        <v>816838</v>
      </c>
      <c r="S40" s="118">
        <v>806986</v>
      </c>
      <c r="T40" s="118">
        <v>25510</v>
      </c>
      <c r="U40" s="118">
        <v>5018896</v>
      </c>
      <c r="V40" s="118">
        <f aca="true" t="shared" si="42" ref="V40:AA40">+SUM(D40,M40)</f>
        <v>47042791</v>
      </c>
      <c r="W40" s="118">
        <f t="shared" si="42"/>
        <v>13842131</v>
      </c>
      <c r="X40" s="118">
        <f t="shared" si="42"/>
        <v>3203964</v>
      </c>
      <c r="Y40" s="118">
        <f t="shared" si="42"/>
        <v>437756</v>
      </c>
      <c r="Z40" s="118">
        <f t="shared" si="42"/>
        <v>2485400</v>
      </c>
      <c r="AA40" s="118">
        <f t="shared" si="42"/>
        <v>5700120</v>
      </c>
      <c r="AB40" s="118">
        <v>3561509</v>
      </c>
      <c r="AC40" s="118">
        <f t="shared" si="32"/>
        <v>2014891</v>
      </c>
      <c r="AD40" s="118">
        <f t="shared" si="33"/>
        <v>33200660</v>
      </c>
    </row>
    <row r="41" spans="1:30" s="120" customFormat="1" ht="12" customHeight="1">
      <c r="A41" s="129" t="s">
        <v>353</v>
      </c>
      <c r="B41" s="130" t="s">
        <v>354</v>
      </c>
      <c r="C41" s="129" t="s">
        <v>336</v>
      </c>
      <c r="D41" s="118">
        <f t="shared" si="0"/>
        <v>23213519</v>
      </c>
      <c r="E41" s="118">
        <f t="shared" si="1"/>
        <v>7860581</v>
      </c>
      <c r="F41" s="118">
        <v>1874082</v>
      </c>
      <c r="G41" s="118">
        <v>119306</v>
      </c>
      <c r="H41" s="118">
        <v>2010300</v>
      </c>
      <c r="I41" s="118">
        <v>2792360</v>
      </c>
      <c r="J41" s="118">
        <v>2695745</v>
      </c>
      <c r="K41" s="118">
        <v>1064533</v>
      </c>
      <c r="L41" s="118">
        <v>15352938</v>
      </c>
      <c r="M41" s="118">
        <f t="shared" si="2"/>
        <v>4067017</v>
      </c>
      <c r="N41" s="118">
        <f t="shared" si="3"/>
        <v>709262</v>
      </c>
      <c r="O41" s="118">
        <v>128035</v>
      </c>
      <c r="P41" s="118">
        <v>34060</v>
      </c>
      <c r="Q41" s="118">
        <v>11900</v>
      </c>
      <c r="R41" s="118">
        <v>504434</v>
      </c>
      <c r="S41" s="118">
        <v>758014</v>
      </c>
      <c r="T41" s="118">
        <v>30833</v>
      </c>
      <c r="U41" s="118">
        <v>3357755</v>
      </c>
      <c r="V41" s="118">
        <f aca="true" t="shared" si="43" ref="V41:AA41">+SUM(D41,M41)</f>
        <v>27280536</v>
      </c>
      <c r="W41" s="118">
        <f t="shared" si="43"/>
        <v>8569843</v>
      </c>
      <c r="X41" s="118">
        <f t="shared" si="43"/>
        <v>2002117</v>
      </c>
      <c r="Y41" s="118">
        <f t="shared" si="43"/>
        <v>153366</v>
      </c>
      <c r="Z41" s="118">
        <f t="shared" si="43"/>
        <v>2022200</v>
      </c>
      <c r="AA41" s="118">
        <f t="shared" si="43"/>
        <v>3296794</v>
      </c>
      <c r="AB41" s="118">
        <v>3453759</v>
      </c>
      <c r="AC41" s="118">
        <f t="shared" si="32"/>
        <v>1095366</v>
      </c>
      <c r="AD41" s="118">
        <f t="shared" si="33"/>
        <v>18710693</v>
      </c>
    </row>
    <row r="42" spans="1:30" s="120" customFormat="1" ht="12" customHeight="1">
      <c r="A42" s="129" t="s">
        <v>355</v>
      </c>
      <c r="B42" s="130" t="s">
        <v>356</v>
      </c>
      <c r="C42" s="129" t="s">
        <v>336</v>
      </c>
      <c r="D42" s="118">
        <f t="shared" si="0"/>
        <v>12680381</v>
      </c>
      <c r="E42" s="118">
        <f t="shared" si="1"/>
        <v>1263630</v>
      </c>
      <c r="F42" s="118">
        <v>3700</v>
      </c>
      <c r="G42" s="118">
        <v>16879</v>
      </c>
      <c r="H42" s="118">
        <v>66000</v>
      </c>
      <c r="I42" s="118">
        <v>773951</v>
      </c>
      <c r="J42" s="118">
        <v>2490108</v>
      </c>
      <c r="K42" s="118">
        <v>403100</v>
      </c>
      <c r="L42" s="118">
        <v>11416751</v>
      </c>
      <c r="M42" s="118">
        <f t="shared" si="2"/>
        <v>2547965</v>
      </c>
      <c r="N42" s="118">
        <f t="shared" si="3"/>
        <v>474568</v>
      </c>
      <c r="O42" s="118">
        <v>8626</v>
      </c>
      <c r="P42" s="118">
        <v>1132</v>
      </c>
      <c r="Q42" s="118">
        <v>33200</v>
      </c>
      <c r="R42" s="118">
        <v>425210</v>
      </c>
      <c r="S42" s="118">
        <v>711376</v>
      </c>
      <c r="T42" s="118">
        <v>6400</v>
      </c>
      <c r="U42" s="118">
        <v>2073397</v>
      </c>
      <c r="V42" s="118">
        <f aca="true" t="shared" si="44" ref="V42:AA42">+SUM(D42,M42)</f>
        <v>15228346</v>
      </c>
      <c r="W42" s="118">
        <f t="shared" si="44"/>
        <v>1738198</v>
      </c>
      <c r="X42" s="118">
        <f t="shared" si="44"/>
        <v>12326</v>
      </c>
      <c r="Y42" s="118">
        <f t="shared" si="44"/>
        <v>18011</v>
      </c>
      <c r="Z42" s="118">
        <f t="shared" si="44"/>
        <v>99200</v>
      </c>
      <c r="AA42" s="118">
        <f t="shared" si="44"/>
        <v>1199161</v>
      </c>
      <c r="AB42" s="118">
        <v>3201484</v>
      </c>
      <c r="AC42" s="118">
        <f t="shared" si="32"/>
        <v>409500</v>
      </c>
      <c r="AD42" s="118">
        <f t="shared" si="33"/>
        <v>13490148</v>
      </c>
    </row>
    <row r="43" spans="1:30" s="120" customFormat="1" ht="12" customHeight="1">
      <c r="A43" s="129" t="s">
        <v>357</v>
      </c>
      <c r="B43" s="130" t="s">
        <v>358</v>
      </c>
      <c r="C43" s="129" t="s">
        <v>336</v>
      </c>
      <c r="D43" s="118">
        <f t="shared" si="0"/>
        <v>11829367</v>
      </c>
      <c r="E43" s="118">
        <f t="shared" si="1"/>
        <v>3481357</v>
      </c>
      <c r="F43" s="118">
        <v>277493</v>
      </c>
      <c r="G43" s="118">
        <v>0</v>
      </c>
      <c r="H43" s="118">
        <v>229898</v>
      </c>
      <c r="I43" s="118">
        <v>2375447</v>
      </c>
      <c r="J43" s="118">
        <v>2148990</v>
      </c>
      <c r="K43" s="118">
        <v>598519</v>
      </c>
      <c r="L43" s="118">
        <v>8348010</v>
      </c>
      <c r="M43" s="118">
        <f t="shared" si="2"/>
        <v>3975071</v>
      </c>
      <c r="N43" s="118">
        <f t="shared" si="3"/>
        <v>1957302</v>
      </c>
      <c r="O43" s="118">
        <v>300000</v>
      </c>
      <c r="P43" s="118">
        <v>0</v>
      </c>
      <c r="Q43" s="118">
        <v>500202</v>
      </c>
      <c r="R43" s="118">
        <v>895819</v>
      </c>
      <c r="S43" s="118">
        <v>893369</v>
      </c>
      <c r="T43" s="118">
        <v>261281</v>
      </c>
      <c r="U43" s="118">
        <v>2017769</v>
      </c>
      <c r="V43" s="118">
        <f aca="true" t="shared" si="45" ref="V43:AA43">+SUM(D43,M43)</f>
        <v>15804438</v>
      </c>
      <c r="W43" s="118">
        <f t="shared" si="45"/>
        <v>5438659</v>
      </c>
      <c r="X43" s="118">
        <f t="shared" si="45"/>
        <v>577493</v>
      </c>
      <c r="Y43" s="118">
        <f t="shared" si="45"/>
        <v>0</v>
      </c>
      <c r="Z43" s="118">
        <f t="shared" si="45"/>
        <v>730100</v>
      </c>
      <c r="AA43" s="118">
        <f t="shared" si="45"/>
        <v>3271266</v>
      </c>
      <c r="AB43" s="118">
        <v>3042359</v>
      </c>
      <c r="AC43" s="118">
        <f t="shared" si="32"/>
        <v>859800</v>
      </c>
      <c r="AD43" s="118">
        <f t="shared" si="33"/>
        <v>10365779</v>
      </c>
    </row>
    <row r="44" spans="1:30" s="120" customFormat="1" ht="12" customHeight="1">
      <c r="A44" s="129" t="s">
        <v>359</v>
      </c>
      <c r="B44" s="130" t="s">
        <v>360</v>
      </c>
      <c r="C44" s="129" t="s">
        <v>336</v>
      </c>
      <c r="D44" s="118">
        <f t="shared" si="0"/>
        <v>21319846</v>
      </c>
      <c r="E44" s="118">
        <f t="shared" si="1"/>
        <v>5357707</v>
      </c>
      <c r="F44" s="118">
        <v>2441134</v>
      </c>
      <c r="G44" s="118">
        <v>12085</v>
      </c>
      <c r="H44" s="118">
        <v>18600</v>
      </c>
      <c r="I44" s="118">
        <v>1832638</v>
      </c>
      <c r="J44" s="118">
        <v>557587</v>
      </c>
      <c r="K44" s="118">
        <v>1053250</v>
      </c>
      <c r="L44" s="118">
        <v>15962139</v>
      </c>
      <c r="M44" s="118">
        <f t="shared" si="2"/>
        <v>3121984</v>
      </c>
      <c r="N44" s="118">
        <f t="shared" si="3"/>
        <v>350876</v>
      </c>
      <c r="O44" s="118">
        <v>73403</v>
      </c>
      <c r="P44" s="118">
        <v>9240</v>
      </c>
      <c r="Q44" s="118">
        <v>11800</v>
      </c>
      <c r="R44" s="118">
        <v>220917</v>
      </c>
      <c r="S44" s="118">
        <v>1211439</v>
      </c>
      <c r="T44" s="118">
        <v>35516</v>
      </c>
      <c r="U44" s="118">
        <v>2771108</v>
      </c>
      <c r="V44" s="118">
        <f aca="true" t="shared" si="46" ref="V44:AA44">+SUM(D44,M44)</f>
        <v>24441830</v>
      </c>
      <c r="W44" s="118">
        <f t="shared" si="46"/>
        <v>5708583</v>
      </c>
      <c r="X44" s="118">
        <f t="shared" si="46"/>
        <v>2514537</v>
      </c>
      <c r="Y44" s="118">
        <f t="shared" si="46"/>
        <v>21325</v>
      </c>
      <c r="Z44" s="118">
        <f t="shared" si="46"/>
        <v>30400</v>
      </c>
      <c r="AA44" s="118">
        <f t="shared" si="46"/>
        <v>2053555</v>
      </c>
      <c r="AB44" s="118">
        <v>1769026</v>
      </c>
      <c r="AC44" s="118">
        <f t="shared" si="32"/>
        <v>1088766</v>
      </c>
      <c r="AD44" s="118">
        <f t="shared" si="33"/>
        <v>18733247</v>
      </c>
    </row>
    <row r="45" spans="1:30" s="120" customFormat="1" ht="12" customHeight="1">
      <c r="A45" s="129" t="s">
        <v>361</v>
      </c>
      <c r="B45" s="130" t="s">
        <v>362</v>
      </c>
      <c r="C45" s="129" t="s">
        <v>336</v>
      </c>
      <c r="D45" s="118">
        <f t="shared" si="0"/>
        <v>9067230</v>
      </c>
      <c r="E45" s="118">
        <f t="shared" si="1"/>
        <v>2208732</v>
      </c>
      <c r="F45" s="118">
        <v>67271</v>
      </c>
      <c r="G45" s="118">
        <v>35376</v>
      </c>
      <c r="H45" s="118">
        <v>116100</v>
      </c>
      <c r="I45" s="118">
        <v>1431222</v>
      </c>
      <c r="J45" s="118">
        <v>2531525</v>
      </c>
      <c r="K45" s="118">
        <v>558763</v>
      </c>
      <c r="L45" s="118">
        <v>6858498</v>
      </c>
      <c r="M45" s="118">
        <f t="shared" si="2"/>
        <v>2298769</v>
      </c>
      <c r="N45" s="118">
        <f t="shared" si="3"/>
        <v>450773</v>
      </c>
      <c r="O45" s="118">
        <v>16040</v>
      </c>
      <c r="P45" s="118">
        <v>15918</v>
      </c>
      <c r="Q45" s="118">
        <v>0</v>
      </c>
      <c r="R45" s="118">
        <v>414075</v>
      </c>
      <c r="S45" s="118">
        <v>683153</v>
      </c>
      <c r="T45" s="118">
        <v>4740</v>
      </c>
      <c r="U45" s="118">
        <v>1847996</v>
      </c>
      <c r="V45" s="118">
        <f aca="true" t="shared" si="47" ref="V45:AA45">+SUM(D45,M45)</f>
        <v>11365999</v>
      </c>
      <c r="W45" s="118">
        <f t="shared" si="47"/>
        <v>2659505</v>
      </c>
      <c r="X45" s="118">
        <f t="shared" si="47"/>
        <v>83311</v>
      </c>
      <c r="Y45" s="118">
        <f t="shared" si="47"/>
        <v>51294</v>
      </c>
      <c r="Z45" s="118">
        <f t="shared" si="47"/>
        <v>116100</v>
      </c>
      <c r="AA45" s="118">
        <f t="shared" si="47"/>
        <v>1845297</v>
      </c>
      <c r="AB45" s="118">
        <v>3214678</v>
      </c>
      <c r="AC45" s="118">
        <f t="shared" si="32"/>
        <v>563503</v>
      </c>
      <c r="AD45" s="118">
        <f t="shared" si="33"/>
        <v>8706494</v>
      </c>
    </row>
    <row r="46" spans="1:30" s="120" customFormat="1" ht="12" customHeight="1">
      <c r="A46" s="129" t="s">
        <v>363</v>
      </c>
      <c r="B46" s="130" t="s">
        <v>364</v>
      </c>
      <c r="C46" s="129" t="s">
        <v>336</v>
      </c>
      <c r="D46" s="118">
        <f t="shared" si="0"/>
        <v>76066115</v>
      </c>
      <c r="E46" s="118">
        <f t="shared" si="1"/>
        <v>24686312</v>
      </c>
      <c r="F46" s="118">
        <v>398535</v>
      </c>
      <c r="G46" s="118">
        <v>24074</v>
      </c>
      <c r="H46" s="118">
        <v>1806666</v>
      </c>
      <c r="I46" s="118">
        <v>14709798</v>
      </c>
      <c r="J46" s="118">
        <v>13397020</v>
      </c>
      <c r="K46" s="118">
        <v>7747239</v>
      </c>
      <c r="L46" s="118">
        <v>51379803</v>
      </c>
      <c r="M46" s="118">
        <f t="shared" si="2"/>
        <v>10166481</v>
      </c>
      <c r="N46" s="118">
        <f t="shared" si="3"/>
        <v>2538880</v>
      </c>
      <c r="O46" s="118">
        <v>35904</v>
      </c>
      <c r="P46" s="118">
        <v>16970</v>
      </c>
      <c r="Q46" s="118">
        <v>1534</v>
      </c>
      <c r="R46" s="118">
        <v>2172965</v>
      </c>
      <c r="S46" s="118">
        <v>2775041</v>
      </c>
      <c r="T46" s="118">
        <v>311507</v>
      </c>
      <c r="U46" s="118">
        <v>7627601</v>
      </c>
      <c r="V46" s="118">
        <f aca="true" t="shared" si="48" ref="V46:AA46">+SUM(D46,M46)</f>
        <v>86232596</v>
      </c>
      <c r="W46" s="118">
        <f t="shared" si="48"/>
        <v>27225192</v>
      </c>
      <c r="X46" s="118">
        <f t="shared" si="48"/>
        <v>434439</v>
      </c>
      <c r="Y46" s="118">
        <f t="shared" si="48"/>
        <v>41044</v>
      </c>
      <c r="Z46" s="118">
        <f t="shared" si="48"/>
        <v>1808200</v>
      </c>
      <c r="AA46" s="118">
        <f t="shared" si="48"/>
        <v>16882763</v>
      </c>
      <c r="AB46" s="118">
        <v>16172061</v>
      </c>
      <c r="AC46" s="118">
        <f t="shared" si="32"/>
        <v>8058746</v>
      </c>
      <c r="AD46" s="118">
        <f t="shared" si="33"/>
        <v>59007404</v>
      </c>
    </row>
    <row r="47" spans="1:30" s="120" customFormat="1" ht="12" customHeight="1">
      <c r="A47" s="129" t="s">
        <v>365</v>
      </c>
      <c r="B47" s="130" t="s">
        <v>366</v>
      </c>
      <c r="C47" s="129" t="s">
        <v>336</v>
      </c>
      <c r="D47" s="118">
        <f t="shared" si="0"/>
        <v>10595682</v>
      </c>
      <c r="E47" s="118">
        <f t="shared" si="1"/>
        <v>2517197</v>
      </c>
      <c r="F47" s="118">
        <v>72002</v>
      </c>
      <c r="G47" s="118">
        <v>214182</v>
      </c>
      <c r="H47" s="118">
        <v>0</v>
      </c>
      <c r="I47" s="118">
        <v>1784546</v>
      </c>
      <c r="J47" s="118">
        <v>2216923</v>
      </c>
      <c r="K47" s="118">
        <v>446467</v>
      </c>
      <c r="L47" s="118">
        <v>8078485</v>
      </c>
      <c r="M47" s="118">
        <f t="shared" si="2"/>
        <v>2958039</v>
      </c>
      <c r="N47" s="118">
        <f t="shared" si="3"/>
        <v>448263</v>
      </c>
      <c r="O47" s="118">
        <v>160029</v>
      </c>
      <c r="P47" s="118">
        <v>40000</v>
      </c>
      <c r="Q47" s="118">
        <v>0</v>
      </c>
      <c r="R47" s="118">
        <v>245136</v>
      </c>
      <c r="S47" s="118">
        <v>1347607</v>
      </c>
      <c r="T47" s="118">
        <v>3098</v>
      </c>
      <c r="U47" s="118">
        <v>2509776</v>
      </c>
      <c r="V47" s="118">
        <f aca="true" t="shared" si="49" ref="V47:AA47">+SUM(D47,M47)</f>
        <v>13553721</v>
      </c>
      <c r="W47" s="118">
        <f t="shared" si="49"/>
        <v>2965460</v>
      </c>
      <c r="X47" s="118">
        <f t="shared" si="49"/>
        <v>232031</v>
      </c>
      <c r="Y47" s="118">
        <f t="shared" si="49"/>
        <v>254182</v>
      </c>
      <c r="Z47" s="118">
        <f t="shared" si="49"/>
        <v>0</v>
      </c>
      <c r="AA47" s="118">
        <f t="shared" si="49"/>
        <v>2029682</v>
      </c>
      <c r="AB47" s="118">
        <v>3564530</v>
      </c>
      <c r="AC47" s="118">
        <f t="shared" si="32"/>
        <v>449565</v>
      </c>
      <c r="AD47" s="118">
        <f t="shared" si="33"/>
        <v>10588261</v>
      </c>
    </row>
    <row r="48" spans="1:30" s="120" customFormat="1" ht="12" customHeight="1">
      <c r="A48" s="129" t="s">
        <v>296</v>
      </c>
      <c r="B48" s="130" t="s">
        <v>297</v>
      </c>
      <c r="C48" s="129" t="s">
        <v>336</v>
      </c>
      <c r="D48" s="118">
        <f t="shared" si="0"/>
        <v>22240709</v>
      </c>
      <c r="E48" s="118">
        <f t="shared" si="1"/>
        <v>5383413</v>
      </c>
      <c r="F48" s="118">
        <v>530856</v>
      </c>
      <c r="G48" s="118">
        <v>323096</v>
      </c>
      <c r="H48" s="118">
        <v>1371700</v>
      </c>
      <c r="I48" s="118">
        <v>2067721</v>
      </c>
      <c r="J48" s="118">
        <v>2600495</v>
      </c>
      <c r="K48" s="118">
        <v>1090040</v>
      </c>
      <c r="L48" s="118">
        <v>16857296</v>
      </c>
      <c r="M48" s="118">
        <f t="shared" si="2"/>
        <v>5382685</v>
      </c>
      <c r="N48" s="118">
        <f t="shared" si="3"/>
        <v>1887707</v>
      </c>
      <c r="O48" s="118">
        <v>492627</v>
      </c>
      <c r="P48" s="118">
        <v>21599</v>
      </c>
      <c r="Q48" s="118">
        <v>333700</v>
      </c>
      <c r="R48" s="118">
        <v>574788</v>
      </c>
      <c r="S48" s="118">
        <v>815041</v>
      </c>
      <c r="T48" s="118">
        <v>464993</v>
      </c>
      <c r="U48" s="118">
        <v>3494978</v>
      </c>
      <c r="V48" s="118">
        <f aca="true" t="shared" si="50" ref="V48:AA48">+SUM(D48,M48)</f>
        <v>27623394</v>
      </c>
      <c r="W48" s="118">
        <f t="shared" si="50"/>
        <v>7271120</v>
      </c>
      <c r="X48" s="118">
        <f t="shared" si="50"/>
        <v>1023483</v>
      </c>
      <c r="Y48" s="118">
        <f t="shared" si="50"/>
        <v>344695</v>
      </c>
      <c r="Z48" s="118">
        <f t="shared" si="50"/>
        <v>1705400</v>
      </c>
      <c r="AA48" s="118">
        <f t="shared" si="50"/>
        <v>2642509</v>
      </c>
      <c r="AB48" s="118">
        <v>3415536</v>
      </c>
      <c r="AC48" s="118">
        <f t="shared" si="32"/>
        <v>1555033</v>
      </c>
      <c r="AD48" s="118">
        <f t="shared" si="33"/>
        <v>20352274</v>
      </c>
    </row>
    <row r="49" spans="1:30" s="120" customFormat="1" ht="12" customHeight="1">
      <c r="A49" s="129" t="s">
        <v>298</v>
      </c>
      <c r="B49" s="130" t="s">
        <v>299</v>
      </c>
      <c r="C49" s="129" t="s">
        <v>336</v>
      </c>
      <c r="D49" s="118">
        <f t="shared" si="0"/>
        <v>22107557</v>
      </c>
      <c r="E49" s="118">
        <f t="shared" si="1"/>
        <v>8261284</v>
      </c>
      <c r="F49" s="118">
        <v>925323</v>
      </c>
      <c r="G49" s="118">
        <v>4078</v>
      </c>
      <c r="H49" s="118">
        <v>1914400</v>
      </c>
      <c r="I49" s="118">
        <v>3581085</v>
      </c>
      <c r="J49" s="118">
        <v>5904098</v>
      </c>
      <c r="K49" s="118">
        <v>1836398</v>
      </c>
      <c r="L49" s="118">
        <v>13846273</v>
      </c>
      <c r="M49" s="118">
        <f t="shared" si="2"/>
        <v>3426267</v>
      </c>
      <c r="N49" s="118">
        <f t="shared" si="3"/>
        <v>302563</v>
      </c>
      <c r="O49" s="118">
        <v>21477</v>
      </c>
      <c r="P49" s="118">
        <v>19886</v>
      </c>
      <c r="Q49" s="118">
        <v>6200</v>
      </c>
      <c r="R49" s="118">
        <v>186612</v>
      </c>
      <c r="S49" s="118">
        <v>2050792</v>
      </c>
      <c r="T49" s="118">
        <v>68388</v>
      </c>
      <c r="U49" s="118">
        <v>3123704</v>
      </c>
      <c r="V49" s="118">
        <f aca="true" t="shared" si="51" ref="V49:AA49">+SUM(D49,M49)</f>
        <v>25533824</v>
      </c>
      <c r="W49" s="118">
        <f t="shared" si="51"/>
        <v>8563847</v>
      </c>
      <c r="X49" s="118">
        <f t="shared" si="51"/>
        <v>946800</v>
      </c>
      <c r="Y49" s="118">
        <f t="shared" si="51"/>
        <v>23964</v>
      </c>
      <c r="Z49" s="118">
        <f t="shared" si="51"/>
        <v>1920600</v>
      </c>
      <c r="AA49" s="118">
        <f t="shared" si="51"/>
        <v>3767697</v>
      </c>
      <c r="AB49" s="118">
        <v>7954890</v>
      </c>
      <c r="AC49" s="118">
        <f t="shared" si="32"/>
        <v>1904786</v>
      </c>
      <c r="AD49" s="118">
        <f t="shared" si="33"/>
        <v>16969977</v>
      </c>
    </row>
    <row r="50" spans="1:30" s="120" customFormat="1" ht="12" customHeight="1">
      <c r="A50" s="129" t="s">
        <v>300</v>
      </c>
      <c r="B50" s="130" t="s">
        <v>301</v>
      </c>
      <c r="C50" s="129" t="s">
        <v>336</v>
      </c>
      <c r="D50" s="118">
        <f t="shared" si="0"/>
        <v>15933696</v>
      </c>
      <c r="E50" s="118">
        <f t="shared" si="1"/>
        <v>3565575</v>
      </c>
      <c r="F50" s="118">
        <v>657380</v>
      </c>
      <c r="G50" s="118">
        <v>23337</v>
      </c>
      <c r="H50" s="118">
        <v>124500</v>
      </c>
      <c r="I50" s="118">
        <v>1616854</v>
      </c>
      <c r="J50" s="118">
        <v>1294662</v>
      </c>
      <c r="K50" s="118">
        <v>1143504</v>
      </c>
      <c r="L50" s="118">
        <v>12368121</v>
      </c>
      <c r="M50" s="118">
        <f t="shared" si="2"/>
        <v>2725202</v>
      </c>
      <c r="N50" s="118">
        <f t="shared" si="3"/>
        <v>282436</v>
      </c>
      <c r="O50" s="118">
        <v>1133</v>
      </c>
      <c r="P50" s="118">
        <v>1382</v>
      </c>
      <c r="Q50" s="118">
        <v>0</v>
      </c>
      <c r="R50" s="118">
        <v>270677</v>
      </c>
      <c r="S50" s="118">
        <v>460313</v>
      </c>
      <c r="T50" s="118">
        <v>9244</v>
      </c>
      <c r="U50" s="118">
        <v>2442766</v>
      </c>
      <c r="V50" s="118">
        <f aca="true" t="shared" si="52" ref="V50:AA50">+SUM(D50,M50)</f>
        <v>18658898</v>
      </c>
      <c r="W50" s="118">
        <f t="shared" si="52"/>
        <v>3848011</v>
      </c>
      <c r="X50" s="118">
        <f t="shared" si="52"/>
        <v>658513</v>
      </c>
      <c r="Y50" s="118">
        <f t="shared" si="52"/>
        <v>24719</v>
      </c>
      <c r="Z50" s="118">
        <f t="shared" si="52"/>
        <v>124500</v>
      </c>
      <c r="AA50" s="118">
        <f t="shared" si="52"/>
        <v>1887531</v>
      </c>
      <c r="AB50" s="118">
        <v>1754975</v>
      </c>
      <c r="AC50" s="118">
        <f t="shared" si="32"/>
        <v>1152748</v>
      </c>
      <c r="AD50" s="118">
        <f t="shared" si="33"/>
        <v>14810887</v>
      </c>
    </row>
    <row r="51" spans="1:30" s="120" customFormat="1" ht="12" customHeight="1">
      <c r="A51" s="129" t="s">
        <v>369</v>
      </c>
      <c r="B51" s="130" t="s">
        <v>370</v>
      </c>
      <c r="C51" s="129" t="s">
        <v>336</v>
      </c>
      <c r="D51" s="118">
        <f t="shared" si="0"/>
        <v>13202535</v>
      </c>
      <c r="E51" s="118">
        <f t="shared" si="1"/>
        <v>2983391</v>
      </c>
      <c r="F51" s="118">
        <v>219036</v>
      </c>
      <c r="G51" s="118">
        <v>17884</v>
      </c>
      <c r="H51" s="118">
        <v>86300</v>
      </c>
      <c r="I51" s="118">
        <v>1270766</v>
      </c>
      <c r="J51" s="118">
        <v>1110769</v>
      </c>
      <c r="K51" s="118">
        <v>1389405</v>
      </c>
      <c r="L51" s="118">
        <v>10219144</v>
      </c>
      <c r="M51" s="118">
        <f t="shared" si="2"/>
        <v>2922372</v>
      </c>
      <c r="N51" s="118">
        <f t="shared" si="3"/>
        <v>444820</v>
      </c>
      <c r="O51" s="118">
        <v>28682</v>
      </c>
      <c r="P51" s="118">
        <v>21648</v>
      </c>
      <c r="Q51" s="118">
        <v>0</v>
      </c>
      <c r="R51" s="118">
        <v>392452</v>
      </c>
      <c r="S51" s="118">
        <v>794322</v>
      </c>
      <c r="T51" s="118">
        <v>2038</v>
      </c>
      <c r="U51" s="118">
        <v>2477552</v>
      </c>
      <c r="V51" s="118">
        <f aca="true" t="shared" si="53" ref="V51:AA51">+SUM(D51,M51)</f>
        <v>16124907</v>
      </c>
      <c r="W51" s="118">
        <f t="shared" si="53"/>
        <v>3428211</v>
      </c>
      <c r="X51" s="118">
        <f t="shared" si="53"/>
        <v>247718</v>
      </c>
      <c r="Y51" s="118">
        <f t="shared" si="53"/>
        <v>39532</v>
      </c>
      <c r="Z51" s="118">
        <f t="shared" si="53"/>
        <v>86300</v>
      </c>
      <c r="AA51" s="118">
        <f t="shared" si="53"/>
        <v>1663218</v>
      </c>
      <c r="AB51" s="118">
        <v>1905091</v>
      </c>
      <c r="AC51" s="118">
        <f t="shared" si="32"/>
        <v>1391443</v>
      </c>
      <c r="AD51" s="118">
        <f t="shared" si="33"/>
        <v>12696696</v>
      </c>
    </row>
    <row r="52" spans="1:30" s="120" customFormat="1" ht="12" customHeight="1">
      <c r="A52" s="129" t="s">
        <v>371</v>
      </c>
      <c r="B52" s="130" t="s">
        <v>372</v>
      </c>
      <c r="C52" s="129" t="s">
        <v>336</v>
      </c>
      <c r="D52" s="118">
        <f t="shared" si="0"/>
        <v>20449329</v>
      </c>
      <c r="E52" s="118">
        <f t="shared" si="1"/>
        <v>5747138</v>
      </c>
      <c r="F52" s="118">
        <v>1165611</v>
      </c>
      <c r="G52" s="118">
        <v>214098</v>
      </c>
      <c r="H52" s="118">
        <v>1556100</v>
      </c>
      <c r="I52" s="118">
        <v>1287413</v>
      </c>
      <c r="J52" s="118">
        <v>3601934</v>
      </c>
      <c r="K52" s="118">
        <v>1523916</v>
      </c>
      <c r="L52" s="118">
        <v>14702191</v>
      </c>
      <c r="M52" s="118">
        <f t="shared" si="2"/>
        <v>5266781</v>
      </c>
      <c r="N52" s="118">
        <f t="shared" si="3"/>
        <v>1495110</v>
      </c>
      <c r="O52" s="118">
        <v>541753</v>
      </c>
      <c r="P52" s="118">
        <v>30752</v>
      </c>
      <c r="Q52" s="118">
        <v>450600</v>
      </c>
      <c r="R52" s="118">
        <v>417720</v>
      </c>
      <c r="S52" s="118">
        <v>1308400</v>
      </c>
      <c r="T52" s="118">
        <v>54285</v>
      </c>
      <c r="U52" s="118">
        <v>3771671</v>
      </c>
      <c r="V52" s="118">
        <f aca="true" t="shared" si="54" ref="V52:AA52">+SUM(D52,M52)</f>
        <v>25716110</v>
      </c>
      <c r="W52" s="118">
        <f t="shared" si="54"/>
        <v>7242248</v>
      </c>
      <c r="X52" s="118">
        <f t="shared" si="54"/>
        <v>1707364</v>
      </c>
      <c r="Y52" s="118">
        <f t="shared" si="54"/>
        <v>244850</v>
      </c>
      <c r="Z52" s="118">
        <f t="shared" si="54"/>
        <v>2006700</v>
      </c>
      <c r="AA52" s="118">
        <f t="shared" si="54"/>
        <v>1705133</v>
      </c>
      <c r="AB52" s="118">
        <v>4910334</v>
      </c>
      <c r="AC52" s="118">
        <f t="shared" si="32"/>
        <v>1578201</v>
      </c>
      <c r="AD52" s="118">
        <f t="shared" si="33"/>
        <v>18473862</v>
      </c>
    </row>
    <row r="53" spans="1:30" s="120" customFormat="1" ht="12" customHeight="1">
      <c r="A53" s="129" t="s">
        <v>314</v>
      </c>
      <c r="B53" s="130" t="s">
        <v>315</v>
      </c>
      <c r="C53" s="129" t="s">
        <v>336</v>
      </c>
      <c r="D53" s="118">
        <f t="shared" si="0"/>
        <v>16447265</v>
      </c>
      <c r="E53" s="118">
        <f t="shared" si="1"/>
        <v>4680522</v>
      </c>
      <c r="F53" s="118">
        <v>1184940</v>
      </c>
      <c r="G53" s="118">
        <v>50284</v>
      </c>
      <c r="H53" s="118">
        <v>1048400</v>
      </c>
      <c r="I53" s="118">
        <v>2078974</v>
      </c>
      <c r="J53" s="118">
        <v>5110795</v>
      </c>
      <c r="K53" s="118">
        <v>317924</v>
      </c>
      <c r="L53" s="118">
        <v>11766743</v>
      </c>
      <c r="M53" s="118">
        <f t="shared" si="2"/>
        <v>1057933</v>
      </c>
      <c r="N53" s="118">
        <f t="shared" si="3"/>
        <v>178588</v>
      </c>
      <c r="O53" s="118">
        <v>3170</v>
      </c>
      <c r="P53" s="118">
        <v>1019</v>
      </c>
      <c r="Q53" s="118">
        <v>0</v>
      </c>
      <c r="R53" s="118">
        <v>96851</v>
      </c>
      <c r="S53" s="118">
        <v>498758</v>
      </c>
      <c r="T53" s="118">
        <v>77548</v>
      </c>
      <c r="U53" s="118">
        <v>879345</v>
      </c>
      <c r="V53" s="118">
        <f aca="true" t="shared" si="55" ref="V53:AA53">+SUM(D53,M53)</f>
        <v>17505198</v>
      </c>
      <c r="W53" s="118">
        <f t="shared" si="55"/>
        <v>4859110</v>
      </c>
      <c r="X53" s="118">
        <f t="shared" si="55"/>
        <v>1188110</v>
      </c>
      <c r="Y53" s="118">
        <f t="shared" si="55"/>
        <v>51303</v>
      </c>
      <c r="Z53" s="118">
        <f t="shared" si="55"/>
        <v>1048400</v>
      </c>
      <c r="AA53" s="118">
        <f t="shared" si="55"/>
        <v>2175825</v>
      </c>
      <c r="AB53" s="118">
        <v>5609553</v>
      </c>
      <c r="AC53" s="118">
        <f t="shared" si="32"/>
        <v>395472</v>
      </c>
      <c r="AD53" s="118">
        <f t="shared" si="33"/>
        <v>12646088</v>
      </c>
    </row>
    <row r="54" spans="1:30" s="120" customFormat="1" ht="12" customHeight="1">
      <c r="A54" s="134" t="s">
        <v>15</v>
      </c>
      <c r="B54" s="135" t="s">
        <v>16</v>
      </c>
      <c r="C54" s="134" t="s">
        <v>17</v>
      </c>
      <c r="D54" s="136">
        <f aca="true" t="shared" si="56" ref="D54:AD54">SUM(D7:D53)</f>
        <v>1838976261</v>
      </c>
      <c r="E54" s="136">
        <f t="shared" si="56"/>
        <v>486920015</v>
      </c>
      <c r="F54" s="136">
        <f t="shared" si="56"/>
        <v>50661842</v>
      </c>
      <c r="G54" s="136">
        <f t="shared" si="56"/>
        <v>8631607</v>
      </c>
      <c r="H54" s="136">
        <f t="shared" si="56"/>
        <v>82205666</v>
      </c>
      <c r="I54" s="136">
        <f t="shared" si="56"/>
        <v>231862890</v>
      </c>
      <c r="J54" s="136">
        <f t="shared" si="56"/>
        <v>255756668</v>
      </c>
      <c r="K54" s="136">
        <f t="shared" si="56"/>
        <v>113558010</v>
      </c>
      <c r="L54" s="136">
        <f t="shared" si="56"/>
        <v>1352056246</v>
      </c>
      <c r="M54" s="136">
        <f t="shared" si="56"/>
        <v>221613049</v>
      </c>
      <c r="N54" s="136">
        <f t="shared" si="56"/>
        <v>49611504</v>
      </c>
      <c r="O54" s="136">
        <f t="shared" si="56"/>
        <v>5860160</v>
      </c>
      <c r="P54" s="136">
        <f t="shared" si="56"/>
        <v>1386373</v>
      </c>
      <c r="Q54" s="136">
        <f t="shared" si="56"/>
        <v>6513666</v>
      </c>
      <c r="R54" s="136">
        <f t="shared" si="56"/>
        <v>29946159</v>
      </c>
      <c r="S54" s="136">
        <f t="shared" si="56"/>
        <v>72005766</v>
      </c>
      <c r="T54" s="136">
        <f t="shared" si="56"/>
        <v>5905146</v>
      </c>
      <c r="U54" s="136">
        <f t="shared" si="56"/>
        <v>172001545</v>
      </c>
      <c r="V54" s="136">
        <f t="shared" si="56"/>
        <v>2060589310</v>
      </c>
      <c r="W54" s="136">
        <f t="shared" si="56"/>
        <v>536531519</v>
      </c>
      <c r="X54" s="136">
        <f t="shared" si="56"/>
        <v>56522002</v>
      </c>
      <c r="Y54" s="136">
        <f t="shared" si="56"/>
        <v>10017980</v>
      </c>
      <c r="Z54" s="136">
        <f t="shared" si="56"/>
        <v>88719332</v>
      </c>
      <c r="AA54" s="136">
        <f t="shared" si="56"/>
        <v>261809049</v>
      </c>
      <c r="AB54" s="136">
        <f t="shared" si="56"/>
        <v>327762434</v>
      </c>
      <c r="AC54" s="136">
        <f t="shared" si="56"/>
        <v>119463156</v>
      </c>
      <c r="AD54" s="136">
        <f t="shared" si="56"/>
        <v>1524057791</v>
      </c>
    </row>
  </sheetData>
  <sheetProtection/>
  <autoFilter ref="A6:AD5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7" sqref="A7"/>
    </sheetView>
  </sheetViews>
  <sheetFormatPr defaultColWidth="8.796875" defaultRowHeight="14.25"/>
  <cols>
    <col min="1" max="1" width="10.69921875" style="121" customWidth="1"/>
    <col min="2" max="2" width="8.69921875" style="126" customWidth="1"/>
    <col min="3" max="3" width="26.69921875" style="121" customWidth="1"/>
    <col min="4" max="87" width="14.69921875" style="124" customWidth="1"/>
    <col min="88" max="16384" width="9" style="121" customWidth="1"/>
  </cols>
  <sheetData>
    <row r="1" spans="1:87" s="44" customFormat="1" ht="17.25">
      <c r="A1" s="103" t="s">
        <v>380</v>
      </c>
      <c r="B1" s="127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2" t="s">
        <v>37</v>
      </c>
      <c r="B2" s="145" t="s">
        <v>38</v>
      </c>
      <c r="C2" s="151" t="s">
        <v>317</v>
      </c>
      <c r="D2" s="105" t="s">
        <v>43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44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45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3"/>
      <c r="B3" s="146"/>
      <c r="C3" s="152"/>
      <c r="D3" s="107" t="s">
        <v>47</v>
      </c>
      <c r="E3" s="57"/>
      <c r="F3" s="57"/>
      <c r="G3" s="57"/>
      <c r="H3" s="57"/>
      <c r="I3" s="57"/>
      <c r="J3" s="57"/>
      <c r="K3" s="62"/>
      <c r="L3" s="58" t="s">
        <v>48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49</v>
      </c>
      <c r="AE3" s="67" t="s">
        <v>42</v>
      </c>
      <c r="AF3" s="107" t="s">
        <v>47</v>
      </c>
      <c r="AG3" s="57"/>
      <c r="AH3" s="57"/>
      <c r="AI3" s="57"/>
      <c r="AJ3" s="57"/>
      <c r="AK3" s="57"/>
      <c r="AL3" s="57"/>
      <c r="AM3" s="62"/>
      <c r="AN3" s="58" t="s">
        <v>48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49</v>
      </c>
      <c r="BG3" s="67" t="s">
        <v>42</v>
      </c>
      <c r="BH3" s="107" t="s">
        <v>47</v>
      </c>
      <c r="BI3" s="57"/>
      <c r="BJ3" s="57"/>
      <c r="BK3" s="57"/>
      <c r="BL3" s="57"/>
      <c r="BM3" s="57"/>
      <c r="BN3" s="57"/>
      <c r="BO3" s="62"/>
      <c r="BP3" s="58" t="s">
        <v>48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49</v>
      </c>
      <c r="CI3" s="67" t="s">
        <v>42</v>
      </c>
    </row>
    <row r="4" spans="1:87" ht="13.5" customHeight="1">
      <c r="A4" s="143"/>
      <c r="B4" s="146"/>
      <c r="C4" s="152"/>
      <c r="D4" s="67" t="s">
        <v>42</v>
      </c>
      <c r="E4" s="72" t="s">
        <v>52</v>
      </c>
      <c r="F4" s="66"/>
      <c r="G4" s="70"/>
      <c r="H4" s="57"/>
      <c r="I4" s="71"/>
      <c r="J4" s="108" t="s">
        <v>53</v>
      </c>
      <c r="K4" s="140" t="s">
        <v>54</v>
      </c>
      <c r="L4" s="67" t="s">
        <v>42</v>
      </c>
      <c r="M4" s="107" t="s">
        <v>55</v>
      </c>
      <c r="N4" s="64"/>
      <c r="O4" s="64"/>
      <c r="P4" s="64"/>
      <c r="Q4" s="65"/>
      <c r="R4" s="107" t="s">
        <v>56</v>
      </c>
      <c r="S4" s="57"/>
      <c r="T4" s="57"/>
      <c r="U4" s="71"/>
      <c r="V4" s="72" t="s">
        <v>57</v>
      </c>
      <c r="W4" s="107" t="s">
        <v>58</v>
      </c>
      <c r="X4" s="63"/>
      <c r="Y4" s="64"/>
      <c r="Z4" s="64"/>
      <c r="AA4" s="65"/>
      <c r="AB4" s="72" t="s">
        <v>59</v>
      </c>
      <c r="AC4" s="72" t="s">
        <v>60</v>
      </c>
      <c r="AD4" s="67"/>
      <c r="AE4" s="67"/>
      <c r="AF4" s="67" t="s">
        <v>42</v>
      </c>
      <c r="AG4" s="72" t="s">
        <v>52</v>
      </c>
      <c r="AH4" s="66"/>
      <c r="AI4" s="70"/>
      <c r="AJ4" s="57"/>
      <c r="AK4" s="71"/>
      <c r="AL4" s="108" t="s">
        <v>53</v>
      </c>
      <c r="AM4" s="140" t="s">
        <v>54</v>
      </c>
      <c r="AN4" s="67" t="s">
        <v>42</v>
      </c>
      <c r="AO4" s="107" t="s">
        <v>55</v>
      </c>
      <c r="AP4" s="64"/>
      <c r="AQ4" s="64"/>
      <c r="AR4" s="64"/>
      <c r="AS4" s="65"/>
      <c r="AT4" s="107" t="s">
        <v>56</v>
      </c>
      <c r="AU4" s="57"/>
      <c r="AV4" s="57"/>
      <c r="AW4" s="71"/>
      <c r="AX4" s="72" t="s">
        <v>57</v>
      </c>
      <c r="AY4" s="107" t="s">
        <v>58</v>
      </c>
      <c r="AZ4" s="73"/>
      <c r="BA4" s="73"/>
      <c r="BB4" s="74"/>
      <c r="BC4" s="65"/>
      <c r="BD4" s="72" t="s">
        <v>59</v>
      </c>
      <c r="BE4" s="72" t="s">
        <v>60</v>
      </c>
      <c r="BF4" s="67"/>
      <c r="BG4" s="67"/>
      <c r="BH4" s="67" t="s">
        <v>42</v>
      </c>
      <c r="BI4" s="72" t="s">
        <v>52</v>
      </c>
      <c r="BJ4" s="66"/>
      <c r="BK4" s="70"/>
      <c r="BL4" s="57"/>
      <c r="BM4" s="71"/>
      <c r="BN4" s="108" t="s">
        <v>53</v>
      </c>
      <c r="BO4" s="140" t="s">
        <v>54</v>
      </c>
      <c r="BP4" s="67" t="s">
        <v>42</v>
      </c>
      <c r="BQ4" s="107" t="s">
        <v>55</v>
      </c>
      <c r="BR4" s="64"/>
      <c r="BS4" s="64"/>
      <c r="BT4" s="64"/>
      <c r="BU4" s="65"/>
      <c r="BV4" s="107" t="s">
        <v>56</v>
      </c>
      <c r="BW4" s="57"/>
      <c r="BX4" s="57"/>
      <c r="BY4" s="71"/>
      <c r="BZ4" s="72" t="s">
        <v>57</v>
      </c>
      <c r="CA4" s="107" t="s">
        <v>58</v>
      </c>
      <c r="CB4" s="64"/>
      <c r="CC4" s="64"/>
      <c r="CD4" s="64"/>
      <c r="CE4" s="65"/>
      <c r="CF4" s="72" t="s">
        <v>59</v>
      </c>
      <c r="CG4" s="72" t="s">
        <v>60</v>
      </c>
      <c r="CH4" s="67"/>
      <c r="CI4" s="67"/>
    </row>
    <row r="5" spans="1:87" ht="23.25" customHeight="1">
      <c r="A5" s="143"/>
      <c r="B5" s="146"/>
      <c r="C5" s="152"/>
      <c r="D5" s="67"/>
      <c r="E5" s="67" t="s">
        <v>42</v>
      </c>
      <c r="F5" s="108" t="s">
        <v>66</v>
      </c>
      <c r="G5" s="108" t="s">
        <v>67</v>
      </c>
      <c r="H5" s="108" t="s">
        <v>68</v>
      </c>
      <c r="I5" s="108" t="s">
        <v>49</v>
      </c>
      <c r="J5" s="75"/>
      <c r="K5" s="141"/>
      <c r="L5" s="67"/>
      <c r="M5" s="67" t="s">
        <v>42</v>
      </c>
      <c r="N5" s="67" t="s">
        <v>69</v>
      </c>
      <c r="O5" s="67" t="s">
        <v>70</v>
      </c>
      <c r="P5" s="67" t="s">
        <v>71</v>
      </c>
      <c r="Q5" s="67" t="s">
        <v>72</v>
      </c>
      <c r="R5" s="67" t="s">
        <v>42</v>
      </c>
      <c r="S5" s="72" t="s">
        <v>73</v>
      </c>
      <c r="T5" s="72" t="s">
        <v>74</v>
      </c>
      <c r="U5" s="72" t="s">
        <v>75</v>
      </c>
      <c r="V5" s="67"/>
      <c r="W5" s="67" t="s">
        <v>42</v>
      </c>
      <c r="X5" s="72" t="s">
        <v>73</v>
      </c>
      <c r="Y5" s="72" t="s">
        <v>74</v>
      </c>
      <c r="Z5" s="72" t="s">
        <v>75</v>
      </c>
      <c r="AA5" s="72" t="s">
        <v>49</v>
      </c>
      <c r="AB5" s="67"/>
      <c r="AC5" s="67"/>
      <c r="AD5" s="67"/>
      <c r="AE5" s="67"/>
      <c r="AF5" s="67"/>
      <c r="AG5" s="67" t="s">
        <v>42</v>
      </c>
      <c r="AH5" s="108" t="s">
        <v>66</v>
      </c>
      <c r="AI5" s="108" t="s">
        <v>67</v>
      </c>
      <c r="AJ5" s="108" t="s">
        <v>68</v>
      </c>
      <c r="AK5" s="108" t="s">
        <v>49</v>
      </c>
      <c r="AL5" s="75"/>
      <c r="AM5" s="141"/>
      <c r="AN5" s="67"/>
      <c r="AO5" s="67" t="s">
        <v>42</v>
      </c>
      <c r="AP5" s="67" t="s">
        <v>69</v>
      </c>
      <c r="AQ5" s="67" t="s">
        <v>70</v>
      </c>
      <c r="AR5" s="67" t="s">
        <v>71</v>
      </c>
      <c r="AS5" s="67" t="s">
        <v>72</v>
      </c>
      <c r="AT5" s="67" t="s">
        <v>42</v>
      </c>
      <c r="AU5" s="72" t="s">
        <v>73</v>
      </c>
      <c r="AV5" s="72" t="s">
        <v>74</v>
      </c>
      <c r="AW5" s="72" t="s">
        <v>75</v>
      </c>
      <c r="AX5" s="67"/>
      <c r="AY5" s="67" t="s">
        <v>42</v>
      </c>
      <c r="AZ5" s="72" t="s">
        <v>73</v>
      </c>
      <c r="BA5" s="72" t="s">
        <v>74</v>
      </c>
      <c r="BB5" s="72" t="s">
        <v>75</v>
      </c>
      <c r="BC5" s="72" t="s">
        <v>49</v>
      </c>
      <c r="BD5" s="67"/>
      <c r="BE5" s="67"/>
      <c r="BF5" s="67"/>
      <c r="BG5" s="67"/>
      <c r="BH5" s="67"/>
      <c r="BI5" s="67" t="s">
        <v>42</v>
      </c>
      <c r="BJ5" s="108" t="s">
        <v>66</v>
      </c>
      <c r="BK5" s="108" t="s">
        <v>67</v>
      </c>
      <c r="BL5" s="108" t="s">
        <v>68</v>
      </c>
      <c r="BM5" s="108" t="s">
        <v>49</v>
      </c>
      <c r="BN5" s="75"/>
      <c r="BO5" s="141"/>
      <c r="BP5" s="67"/>
      <c r="BQ5" s="67" t="s">
        <v>42</v>
      </c>
      <c r="BR5" s="67" t="s">
        <v>69</v>
      </c>
      <c r="BS5" s="67" t="s">
        <v>70</v>
      </c>
      <c r="BT5" s="67" t="s">
        <v>71</v>
      </c>
      <c r="BU5" s="67" t="s">
        <v>72</v>
      </c>
      <c r="BV5" s="67" t="s">
        <v>42</v>
      </c>
      <c r="BW5" s="72" t="s">
        <v>73</v>
      </c>
      <c r="BX5" s="72" t="s">
        <v>74</v>
      </c>
      <c r="BY5" s="72" t="s">
        <v>75</v>
      </c>
      <c r="BZ5" s="67"/>
      <c r="CA5" s="67" t="s">
        <v>42</v>
      </c>
      <c r="CB5" s="72" t="s">
        <v>73</v>
      </c>
      <c r="CC5" s="72" t="s">
        <v>74</v>
      </c>
      <c r="CD5" s="72" t="s">
        <v>75</v>
      </c>
      <c r="CE5" s="72" t="s">
        <v>49</v>
      </c>
      <c r="CF5" s="67"/>
      <c r="CG5" s="67"/>
      <c r="CH5" s="67"/>
      <c r="CI5" s="67"/>
    </row>
    <row r="6" spans="1:87" s="122" customFormat="1" ht="13.5">
      <c r="A6" s="144"/>
      <c r="B6" s="147"/>
      <c r="C6" s="153"/>
      <c r="D6" s="78" t="s">
        <v>76</v>
      </c>
      <c r="E6" s="78" t="s">
        <v>76</v>
      </c>
      <c r="F6" s="79" t="s">
        <v>76</v>
      </c>
      <c r="G6" s="79" t="s">
        <v>76</v>
      </c>
      <c r="H6" s="79" t="s">
        <v>76</v>
      </c>
      <c r="I6" s="79" t="s">
        <v>76</v>
      </c>
      <c r="J6" s="79" t="s">
        <v>76</v>
      </c>
      <c r="K6" s="79" t="s">
        <v>76</v>
      </c>
      <c r="L6" s="78" t="s">
        <v>76</v>
      </c>
      <c r="M6" s="78" t="s">
        <v>76</v>
      </c>
      <c r="N6" s="78" t="s">
        <v>76</v>
      </c>
      <c r="O6" s="78" t="s">
        <v>76</v>
      </c>
      <c r="P6" s="78" t="s">
        <v>76</v>
      </c>
      <c r="Q6" s="78" t="s">
        <v>76</v>
      </c>
      <c r="R6" s="78" t="s">
        <v>76</v>
      </c>
      <c r="S6" s="78" t="s">
        <v>76</v>
      </c>
      <c r="T6" s="78" t="s">
        <v>76</v>
      </c>
      <c r="U6" s="78" t="s">
        <v>76</v>
      </c>
      <c r="V6" s="78" t="s">
        <v>76</v>
      </c>
      <c r="W6" s="78" t="s">
        <v>76</v>
      </c>
      <c r="X6" s="78" t="s">
        <v>76</v>
      </c>
      <c r="Y6" s="78" t="s">
        <v>76</v>
      </c>
      <c r="Z6" s="78" t="s">
        <v>76</v>
      </c>
      <c r="AA6" s="78" t="s">
        <v>76</v>
      </c>
      <c r="AB6" s="78" t="s">
        <v>76</v>
      </c>
      <c r="AC6" s="78" t="s">
        <v>76</v>
      </c>
      <c r="AD6" s="78" t="s">
        <v>76</v>
      </c>
      <c r="AE6" s="78" t="s">
        <v>76</v>
      </c>
      <c r="AF6" s="78" t="s">
        <v>76</v>
      </c>
      <c r="AG6" s="78" t="s">
        <v>76</v>
      </c>
      <c r="AH6" s="79" t="s">
        <v>76</v>
      </c>
      <c r="AI6" s="79" t="s">
        <v>76</v>
      </c>
      <c r="AJ6" s="79" t="s">
        <v>76</v>
      </c>
      <c r="AK6" s="79" t="s">
        <v>76</v>
      </c>
      <c r="AL6" s="79" t="s">
        <v>76</v>
      </c>
      <c r="AM6" s="79" t="s">
        <v>76</v>
      </c>
      <c r="AN6" s="78" t="s">
        <v>76</v>
      </c>
      <c r="AO6" s="78" t="s">
        <v>76</v>
      </c>
      <c r="AP6" s="78" t="s">
        <v>76</v>
      </c>
      <c r="AQ6" s="78" t="s">
        <v>76</v>
      </c>
      <c r="AR6" s="78" t="s">
        <v>76</v>
      </c>
      <c r="AS6" s="78" t="s">
        <v>76</v>
      </c>
      <c r="AT6" s="78" t="s">
        <v>76</v>
      </c>
      <c r="AU6" s="78" t="s">
        <v>76</v>
      </c>
      <c r="AV6" s="78" t="s">
        <v>76</v>
      </c>
      <c r="AW6" s="78" t="s">
        <v>76</v>
      </c>
      <c r="AX6" s="78" t="s">
        <v>76</v>
      </c>
      <c r="AY6" s="78" t="s">
        <v>76</v>
      </c>
      <c r="AZ6" s="78" t="s">
        <v>76</v>
      </c>
      <c r="BA6" s="78" t="s">
        <v>76</v>
      </c>
      <c r="BB6" s="78" t="s">
        <v>76</v>
      </c>
      <c r="BC6" s="78" t="s">
        <v>76</v>
      </c>
      <c r="BD6" s="78" t="s">
        <v>76</v>
      </c>
      <c r="BE6" s="78" t="s">
        <v>76</v>
      </c>
      <c r="BF6" s="78" t="s">
        <v>76</v>
      </c>
      <c r="BG6" s="78" t="s">
        <v>76</v>
      </c>
      <c r="BH6" s="78" t="s">
        <v>76</v>
      </c>
      <c r="BI6" s="78" t="s">
        <v>76</v>
      </c>
      <c r="BJ6" s="79" t="s">
        <v>76</v>
      </c>
      <c r="BK6" s="79" t="s">
        <v>76</v>
      </c>
      <c r="BL6" s="79" t="s">
        <v>76</v>
      </c>
      <c r="BM6" s="79" t="s">
        <v>76</v>
      </c>
      <c r="BN6" s="79" t="s">
        <v>76</v>
      </c>
      <c r="BO6" s="79" t="s">
        <v>76</v>
      </c>
      <c r="BP6" s="78" t="s">
        <v>76</v>
      </c>
      <c r="BQ6" s="78" t="s">
        <v>76</v>
      </c>
      <c r="BR6" s="79" t="s">
        <v>76</v>
      </c>
      <c r="BS6" s="79" t="s">
        <v>76</v>
      </c>
      <c r="BT6" s="79" t="s">
        <v>76</v>
      </c>
      <c r="BU6" s="79" t="s">
        <v>76</v>
      </c>
      <c r="BV6" s="78" t="s">
        <v>76</v>
      </c>
      <c r="BW6" s="78" t="s">
        <v>76</v>
      </c>
      <c r="BX6" s="78" t="s">
        <v>76</v>
      </c>
      <c r="BY6" s="78" t="s">
        <v>76</v>
      </c>
      <c r="BZ6" s="78" t="s">
        <v>76</v>
      </c>
      <c r="CA6" s="78" t="s">
        <v>76</v>
      </c>
      <c r="CB6" s="78" t="s">
        <v>76</v>
      </c>
      <c r="CC6" s="78" t="s">
        <v>76</v>
      </c>
      <c r="CD6" s="78" t="s">
        <v>76</v>
      </c>
      <c r="CE6" s="78" t="s">
        <v>76</v>
      </c>
      <c r="CF6" s="78" t="s">
        <v>76</v>
      </c>
      <c r="CG6" s="78" t="s">
        <v>76</v>
      </c>
      <c r="CH6" s="78" t="s">
        <v>76</v>
      </c>
      <c r="CI6" s="78" t="s">
        <v>76</v>
      </c>
    </row>
    <row r="7" spans="1:87" s="120" customFormat="1" ht="12" customHeight="1">
      <c r="A7" s="129" t="s">
        <v>77</v>
      </c>
      <c r="B7" s="130" t="s">
        <v>78</v>
      </c>
      <c r="C7" s="129" t="s">
        <v>42</v>
      </c>
      <c r="D7" s="118">
        <f aca="true" t="shared" si="0" ref="D7:D53">+SUM(E7,J7)</f>
        <v>10681062</v>
      </c>
      <c r="E7" s="118">
        <f aca="true" t="shared" si="1" ref="E7:E53">+SUM(F7:I7)</f>
        <v>10469343</v>
      </c>
      <c r="F7" s="118">
        <v>32492</v>
      </c>
      <c r="G7" s="118">
        <v>5971317</v>
      </c>
      <c r="H7" s="118">
        <v>4286751</v>
      </c>
      <c r="I7" s="118">
        <v>178783</v>
      </c>
      <c r="J7" s="118">
        <v>211719</v>
      </c>
      <c r="K7" s="118">
        <v>1144178</v>
      </c>
      <c r="L7" s="118">
        <f aca="true" t="shared" si="2" ref="L7:L53">+SUM(M7,R7,V7,W7,AC7)</f>
        <v>59513785</v>
      </c>
      <c r="M7" s="118">
        <f aca="true" t="shared" si="3" ref="M7:M53">+SUM(N7:Q7)</f>
        <v>14233362</v>
      </c>
      <c r="N7" s="118">
        <v>10901560</v>
      </c>
      <c r="O7" s="118">
        <v>1683134</v>
      </c>
      <c r="P7" s="118">
        <v>1182710</v>
      </c>
      <c r="Q7" s="118">
        <v>465958</v>
      </c>
      <c r="R7" s="118">
        <f aca="true" t="shared" si="4" ref="R7:R53">+SUM(S7:U7)</f>
        <v>11488018</v>
      </c>
      <c r="S7" s="118">
        <v>1676207</v>
      </c>
      <c r="T7" s="118">
        <v>8187105</v>
      </c>
      <c r="U7" s="118">
        <v>1624706</v>
      </c>
      <c r="V7" s="118">
        <v>158144</v>
      </c>
      <c r="W7" s="118">
        <f aca="true" t="shared" si="5" ref="W7:W53">+SUM(X7:AA7)</f>
        <v>33597292</v>
      </c>
      <c r="X7" s="118">
        <v>15769326</v>
      </c>
      <c r="Y7" s="118">
        <v>13001427</v>
      </c>
      <c r="Z7" s="118">
        <v>2874802</v>
      </c>
      <c r="AA7" s="118">
        <v>1951737</v>
      </c>
      <c r="AB7" s="118">
        <v>9868051</v>
      </c>
      <c r="AC7" s="118">
        <v>36969</v>
      </c>
      <c r="AD7" s="118">
        <v>8053358</v>
      </c>
      <c r="AE7" s="118">
        <f aca="true" t="shared" si="6" ref="AE7:AE53">+SUM(D7,L7,AD7)</f>
        <v>78248205</v>
      </c>
      <c r="AF7" s="118">
        <f aca="true" t="shared" si="7" ref="AF7:AF53">+SUM(AG7,AL7)</f>
        <v>516499</v>
      </c>
      <c r="AG7" s="118">
        <f aca="true" t="shared" si="8" ref="AG7:AG53">+SUM(AH7:AK7)</f>
        <v>487878</v>
      </c>
      <c r="AH7" s="118">
        <v>2921</v>
      </c>
      <c r="AI7" s="118">
        <v>475414</v>
      </c>
      <c r="AJ7" s="118">
        <v>7665</v>
      </c>
      <c r="AK7" s="118">
        <v>1878</v>
      </c>
      <c r="AL7" s="118">
        <v>28621</v>
      </c>
      <c r="AM7" s="118">
        <v>144252</v>
      </c>
      <c r="AN7" s="118">
        <f aca="true" t="shared" si="9" ref="AN7:AN53">+SUM(AO7,AT7,AX7,AY7,BE7)</f>
        <v>8608714</v>
      </c>
      <c r="AO7" s="118">
        <f aca="true" t="shared" si="10" ref="AO7:AO53">+SUM(AP7:AS7)</f>
        <v>1826170</v>
      </c>
      <c r="AP7" s="118">
        <v>1242250</v>
      </c>
      <c r="AQ7" s="118">
        <v>137351</v>
      </c>
      <c r="AR7" s="118">
        <v>415696</v>
      </c>
      <c r="AS7" s="118">
        <v>30873</v>
      </c>
      <c r="AT7" s="118">
        <f aca="true" t="shared" si="11" ref="AT7:AT53">+SUM(AU7:AW7)</f>
        <v>2746321</v>
      </c>
      <c r="AU7" s="118">
        <v>368743</v>
      </c>
      <c r="AV7" s="118">
        <v>2213931</v>
      </c>
      <c r="AW7" s="118">
        <v>163647</v>
      </c>
      <c r="AX7" s="118">
        <v>4368</v>
      </c>
      <c r="AY7" s="118">
        <f aca="true" t="shared" si="12" ref="AY7:AY53">+SUM(AZ7:BC7)</f>
        <v>4012717</v>
      </c>
      <c r="AZ7" s="118">
        <v>2386865</v>
      </c>
      <c r="BA7" s="118">
        <v>1155693</v>
      </c>
      <c r="BB7" s="118">
        <v>245380</v>
      </c>
      <c r="BC7" s="118">
        <v>224779</v>
      </c>
      <c r="BD7" s="118">
        <v>2953449</v>
      </c>
      <c r="BE7" s="118">
        <v>19138</v>
      </c>
      <c r="BF7" s="118">
        <v>706475</v>
      </c>
      <c r="BG7" s="118">
        <f aca="true" t="shared" si="13" ref="BG7:BG53">+SUM(BF7,AN7,AF7)</f>
        <v>9831688</v>
      </c>
      <c r="BH7" s="118">
        <f aca="true" t="shared" si="14" ref="BH7:BV7">SUM(D7,AF7)</f>
        <v>11197561</v>
      </c>
      <c r="BI7" s="118">
        <f t="shared" si="14"/>
        <v>10957221</v>
      </c>
      <c r="BJ7" s="118">
        <f t="shared" si="14"/>
        <v>35413</v>
      </c>
      <c r="BK7" s="118">
        <f t="shared" si="14"/>
        <v>6446731</v>
      </c>
      <c r="BL7" s="118">
        <f t="shared" si="14"/>
        <v>4294416</v>
      </c>
      <c r="BM7" s="118">
        <f t="shared" si="14"/>
        <v>180661</v>
      </c>
      <c r="BN7" s="118">
        <f t="shared" si="14"/>
        <v>240340</v>
      </c>
      <c r="BO7" s="119">
        <f t="shared" si="14"/>
        <v>1288430</v>
      </c>
      <c r="BP7" s="118">
        <f t="shared" si="14"/>
        <v>68122499</v>
      </c>
      <c r="BQ7" s="118">
        <f t="shared" si="14"/>
        <v>16059532</v>
      </c>
      <c r="BR7" s="118">
        <f t="shared" si="14"/>
        <v>12143810</v>
      </c>
      <c r="BS7" s="118">
        <f t="shared" si="14"/>
        <v>1820485</v>
      </c>
      <c r="BT7" s="118">
        <f t="shared" si="14"/>
        <v>1598406</v>
      </c>
      <c r="BU7" s="118">
        <f t="shared" si="14"/>
        <v>496831</v>
      </c>
      <c r="BV7" s="118">
        <f t="shared" si="14"/>
        <v>14234339</v>
      </c>
      <c r="BW7" s="118">
        <f aca="true" t="shared" si="15" ref="BW7:CI7">SUM(S7,AU7)</f>
        <v>2044950</v>
      </c>
      <c r="BX7" s="118">
        <f t="shared" si="15"/>
        <v>10401036</v>
      </c>
      <c r="BY7" s="118">
        <f t="shared" si="15"/>
        <v>1788353</v>
      </c>
      <c r="BZ7" s="118">
        <f t="shared" si="15"/>
        <v>162512</v>
      </c>
      <c r="CA7" s="118">
        <f t="shared" si="15"/>
        <v>37610009</v>
      </c>
      <c r="CB7" s="118">
        <f t="shared" si="15"/>
        <v>18156191</v>
      </c>
      <c r="CC7" s="118">
        <f t="shared" si="15"/>
        <v>14157120</v>
      </c>
      <c r="CD7" s="118">
        <f t="shared" si="15"/>
        <v>3120182</v>
      </c>
      <c r="CE7" s="118">
        <f t="shared" si="15"/>
        <v>2176516</v>
      </c>
      <c r="CF7" s="119">
        <f t="shared" si="15"/>
        <v>12821500</v>
      </c>
      <c r="CG7" s="118">
        <f t="shared" si="15"/>
        <v>56107</v>
      </c>
      <c r="CH7" s="118">
        <f t="shared" si="15"/>
        <v>8759833</v>
      </c>
      <c r="CI7" s="118">
        <f t="shared" si="15"/>
        <v>88079893</v>
      </c>
    </row>
    <row r="8" spans="1:87" s="120" customFormat="1" ht="12" customHeight="1">
      <c r="A8" s="129" t="s">
        <v>79</v>
      </c>
      <c r="B8" s="130" t="s">
        <v>80</v>
      </c>
      <c r="C8" s="129" t="s">
        <v>42</v>
      </c>
      <c r="D8" s="118">
        <f t="shared" si="0"/>
        <v>1378040</v>
      </c>
      <c r="E8" s="118">
        <f t="shared" si="1"/>
        <v>1367327</v>
      </c>
      <c r="F8" s="118">
        <v>137</v>
      </c>
      <c r="G8" s="118">
        <v>826735</v>
      </c>
      <c r="H8" s="118">
        <v>26051</v>
      </c>
      <c r="I8" s="118">
        <v>514404</v>
      </c>
      <c r="J8" s="118">
        <v>10713</v>
      </c>
      <c r="K8" s="118">
        <v>680283</v>
      </c>
      <c r="L8" s="118">
        <f t="shared" si="2"/>
        <v>13617079</v>
      </c>
      <c r="M8" s="118">
        <f t="shared" si="3"/>
        <v>3901555</v>
      </c>
      <c r="N8" s="118">
        <v>1920366</v>
      </c>
      <c r="O8" s="118">
        <v>977246</v>
      </c>
      <c r="P8" s="118">
        <v>957981</v>
      </c>
      <c r="Q8" s="118">
        <v>45962</v>
      </c>
      <c r="R8" s="118">
        <f t="shared" si="4"/>
        <v>2821278</v>
      </c>
      <c r="S8" s="118">
        <v>106522</v>
      </c>
      <c r="T8" s="118">
        <v>2392680</v>
      </c>
      <c r="U8" s="118">
        <v>322076</v>
      </c>
      <c r="V8" s="118">
        <v>42583</v>
      </c>
      <c r="W8" s="118">
        <f t="shared" si="5"/>
        <v>6812982</v>
      </c>
      <c r="X8" s="118">
        <v>2718472</v>
      </c>
      <c r="Y8" s="118">
        <v>3439618</v>
      </c>
      <c r="Z8" s="118">
        <v>516419</v>
      </c>
      <c r="AA8" s="118">
        <v>138473</v>
      </c>
      <c r="AB8" s="118">
        <v>5780860</v>
      </c>
      <c r="AC8" s="118">
        <v>38681</v>
      </c>
      <c r="AD8" s="118">
        <v>2568545</v>
      </c>
      <c r="AE8" s="118">
        <f t="shared" si="6"/>
        <v>17563664</v>
      </c>
      <c r="AF8" s="118">
        <f t="shared" si="7"/>
        <v>1696618</v>
      </c>
      <c r="AG8" s="118">
        <f t="shared" si="8"/>
        <v>1696618</v>
      </c>
      <c r="AH8" s="118">
        <v>0</v>
      </c>
      <c r="AI8" s="118">
        <v>1693153</v>
      </c>
      <c r="AJ8" s="118">
        <v>0</v>
      </c>
      <c r="AK8" s="118">
        <v>3465</v>
      </c>
      <c r="AL8" s="118">
        <v>0</v>
      </c>
      <c r="AM8" s="118">
        <v>882288</v>
      </c>
      <c r="AN8" s="118">
        <f t="shared" si="9"/>
        <v>2622773</v>
      </c>
      <c r="AO8" s="118">
        <f t="shared" si="10"/>
        <v>1003209</v>
      </c>
      <c r="AP8" s="118">
        <v>446716</v>
      </c>
      <c r="AQ8" s="118">
        <v>0</v>
      </c>
      <c r="AR8" s="118">
        <v>556493</v>
      </c>
      <c r="AS8" s="118">
        <v>0</v>
      </c>
      <c r="AT8" s="118">
        <f t="shared" si="11"/>
        <v>1081689</v>
      </c>
      <c r="AU8" s="118">
        <v>0</v>
      </c>
      <c r="AV8" s="118">
        <v>1079927</v>
      </c>
      <c r="AW8" s="118">
        <v>1762</v>
      </c>
      <c r="AX8" s="118">
        <v>0</v>
      </c>
      <c r="AY8" s="118">
        <f t="shared" si="12"/>
        <v>537875</v>
      </c>
      <c r="AZ8" s="118">
        <v>50566</v>
      </c>
      <c r="BA8" s="118">
        <v>394511</v>
      </c>
      <c r="BB8" s="118">
        <v>92222</v>
      </c>
      <c r="BC8" s="118">
        <v>576</v>
      </c>
      <c r="BD8" s="118">
        <v>2686337</v>
      </c>
      <c r="BE8" s="118">
        <v>0</v>
      </c>
      <c r="BF8" s="118">
        <v>100453</v>
      </c>
      <c r="BG8" s="118">
        <f t="shared" si="13"/>
        <v>4419844</v>
      </c>
      <c r="BH8" s="118">
        <f aca="true" t="shared" si="16" ref="BH8:BO8">SUM(D8,AF8)</f>
        <v>3074658</v>
      </c>
      <c r="BI8" s="118">
        <f t="shared" si="16"/>
        <v>3063945</v>
      </c>
      <c r="BJ8" s="118">
        <f t="shared" si="16"/>
        <v>137</v>
      </c>
      <c r="BK8" s="118">
        <f t="shared" si="16"/>
        <v>2519888</v>
      </c>
      <c r="BL8" s="118">
        <f t="shared" si="16"/>
        <v>26051</v>
      </c>
      <c r="BM8" s="118">
        <f t="shared" si="16"/>
        <v>517869</v>
      </c>
      <c r="BN8" s="118">
        <f t="shared" si="16"/>
        <v>10713</v>
      </c>
      <c r="BO8" s="119">
        <f t="shared" si="16"/>
        <v>1562571</v>
      </c>
      <c r="BP8" s="118">
        <f aca="true" t="shared" si="17" ref="BP8:BY8">SUM(L8,AN8)</f>
        <v>16239852</v>
      </c>
      <c r="BQ8" s="118">
        <f t="shared" si="17"/>
        <v>4904764</v>
      </c>
      <c r="BR8" s="118">
        <f t="shared" si="17"/>
        <v>2367082</v>
      </c>
      <c r="BS8" s="118">
        <f t="shared" si="17"/>
        <v>977246</v>
      </c>
      <c r="BT8" s="118">
        <f t="shared" si="17"/>
        <v>1514474</v>
      </c>
      <c r="BU8" s="118">
        <f t="shared" si="17"/>
        <v>45962</v>
      </c>
      <c r="BV8" s="118">
        <f t="shared" si="17"/>
        <v>3902967</v>
      </c>
      <c r="BW8" s="118">
        <f t="shared" si="17"/>
        <v>106522</v>
      </c>
      <c r="BX8" s="118">
        <f t="shared" si="17"/>
        <v>3472607</v>
      </c>
      <c r="BY8" s="118">
        <f t="shared" si="17"/>
        <v>323838</v>
      </c>
      <c r="BZ8" s="118">
        <f aca="true" t="shared" si="18" ref="BZ8:CI8">SUM(V8,AX8)</f>
        <v>42583</v>
      </c>
      <c r="CA8" s="118">
        <f t="shared" si="18"/>
        <v>7350857</v>
      </c>
      <c r="CB8" s="118">
        <f t="shared" si="18"/>
        <v>2769038</v>
      </c>
      <c r="CC8" s="118">
        <f t="shared" si="18"/>
        <v>3834129</v>
      </c>
      <c r="CD8" s="118">
        <f t="shared" si="18"/>
        <v>608641</v>
      </c>
      <c r="CE8" s="118">
        <f t="shared" si="18"/>
        <v>139049</v>
      </c>
      <c r="CF8" s="119">
        <f t="shared" si="18"/>
        <v>8467197</v>
      </c>
      <c r="CG8" s="118">
        <f t="shared" si="18"/>
        <v>38681</v>
      </c>
      <c r="CH8" s="118">
        <f t="shared" si="18"/>
        <v>2668998</v>
      </c>
      <c r="CI8" s="118">
        <f t="shared" si="18"/>
        <v>21983508</v>
      </c>
    </row>
    <row r="9" spans="1:87" s="120" customFormat="1" ht="12" customHeight="1">
      <c r="A9" s="129" t="s">
        <v>81</v>
      </c>
      <c r="B9" s="130" t="s">
        <v>82</v>
      </c>
      <c r="C9" s="129" t="s">
        <v>42</v>
      </c>
      <c r="D9" s="118">
        <f t="shared" si="0"/>
        <v>8197867</v>
      </c>
      <c r="E9" s="118">
        <f t="shared" si="1"/>
        <v>8157157</v>
      </c>
      <c r="F9" s="118">
        <v>0</v>
      </c>
      <c r="G9" s="118">
        <v>7185992</v>
      </c>
      <c r="H9" s="118">
        <v>945733</v>
      </c>
      <c r="I9" s="118">
        <v>25432</v>
      </c>
      <c r="J9" s="118">
        <v>40710</v>
      </c>
      <c r="K9" s="118">
        <v>1295153</v>
      </c>
      <c r="L9" s="118">
        <f t="shared" si="2"/>
        <v>13076445</v>
      </c>
      <c r="M9" s="118">
        <f t="shared" si="3"/>
        <v>2951702</v>
      </c>
      <c r="N9" s="118">
        <v>1517463</v>
      </c>
      <c r="O9" s="118">
        <v>662694</v>
      </c>
      <c r="P9" s="118">
        <v>698779</v>
      </c>
      <c r="Q9" s="118">
        <v>72766</v>
      </c>
      <c r="R9" s="118">
        <f t="shared" si="4"/>
        <v>3582116</v>
      </c>
      <c r="S9" s="118">
        <v>126676</v>
      </c>
      <c r="T9" s="118">
        <v>3202742</v>
      </c>
      <c r="U9" s="118">
        <v>252698</v>
      </c>
      <c r="V9" s="118">
        <v>5774</v>
      </c>
      <c r="W9" s="118">
        <f t="shared" si="5"/>
        <v>6524259</v>
      </c>
      <c r="X9" s="118">
        <v>2687358</v>
      </c>
      <c r="Y9" s="118">
        <v>3598768</v>
      </c>
      <c r="Z9" s="118">
        <v>177348</v>
      </c>
      <c r="AA9" s="118">
        <v>60785</v>
      </c>
      <c r="AB9" s="118">
        <v>4522273</v>
      </c>
      <c r="AC9" s="118">
        <v>12594</v>
      </c>
      <c r="AD9" s="118">
        <v>272992</v>
      </c>
      <c r="AE9" s="118">
        <f t="shared" si="6"/>
        <v>21547304</v>
      </c>
      <c r="AF9" s="118">
        <f t="shared" si="7"/>
        <v>6961</v>
      </c>
      <c r="AG9" s="118">
        <f t="shared" si="8"/>
        <v>6961</v>
      </c>
      <c r="AH9" s="118">
        <v>2415</v>
      </c>
      <c r="AI9" s="118">
        <v>4546</v>
      </c>
      <c r="AJ9" s="118">
        <v>0</v>
      </c>
      <c r="AK9" s="118">
        <v>0</v>
      </c>
      <c r="AL9" s="118">
        <v>0</v>
      </c>
      <c r="AM9" s="118">
        <v>4547</v>
      </c>
      <c r="AN9" s="118">
        <f t="shared" si="9"/>
        <v>3976943</v>
      </c>
      <c r="AO9" s="118">
        <f t="shared" si="10"/>
        <v>705669</v>
      </c>
      <c r="AP9" s="118">
        <v>627468</v>
      </c>
      <c r="AQ9" s="118">
        <v>0</v>
      </c>
      <c r="AR9" s="118">
        <v>78201</v>
      </c>
      <c r="AS9" s="118">
        <v>0</v>
      </c>
      <c r="AT9" s="118">
        <f t="shared" si="11"/>
        <v>1331080</v>
      </c>
      <c r="AU9" s="118">
        <v>239</v>
      </c>
      <c r="AV9" s="118">
        <v>1326471</v>
      </c>
      <c r="AW9" s="118">
        <v>4370</v>
      </c>
      <c r="AX9" s="118">
        <v>0</v>
      </c>
      <c r="AY9" s="118">
        <f t="shared" si="12"/>
        <v>1940194</v>
      </c>
      <c r="AZ9" s="118">
        <v>1094327</v>
      </c>
      <c r="BA9" s="118">
        <v>789332</v>
      </c>
      <c r="BB9" s="118">
        <v>54280</v>
      </c>
      <c r="BC9" s="118">
        <v>2255</v>
      </c>
      <c r="BD9" s="118">
        <v>2689900</v>
      </c>
      <c r="BE9" s="118">
        <v>0</v>
      </c>
      <c r="BF9" s="118">
        <v>178721</v>
      </c>
      <c r="BG9" s="118">
        <f t="shared" si="13"/>
        <v>4162625</v>
      </c>
      <c r="BH9" s="118">
        <f aca="true" t="shared" si="19" ref="BH9:BO9">SUM(D9,AF9)</f>
        <v>8204828</v>
      </c>
      <c r="BI9" s="118">
        <f t="shared" si="19"/>
        <v>8164118</v>
      </c>
      <c r="BJ9" s="118">
        <f t="shared" si="19"/>
        <v>2415</v>
      </c>
      <c r="BK9" s="118">
        <f t="shared" si="19"/>
        <v>7190538</v>
      </c>
      <c r="BL9" s="118">
        <f t="shared" si="19"/>
        <v>945733</v>
      </c>
      <c r="BM9" s="118">
        <f t="shared" si="19"/>
        <v>25432</v>
      </c>
      <c r="BN9" s="118">
        <f t="shared" si="19"/>
        <v>40710</v>
      </c>
      <c r="BO9" s="119">
        <f t="shared" si="19"/>
        <v>1299700</v>
      </c>
      <c r="BP9" s="118">
        <f aca="true" t="shared" si="20" ref="BP9:BZ9">SUM(L9,AN9)</f>
        <v>17053388</v>
      </c>
      <c r="BQ9" s="118">
        <f t="shared" si="20"/>
        <v>3657371</v>
      </c>
      <c r="BR9" s="118">
        <f t="shared" si="20"/>
        <v>2144931</v>
      </c>
      <c r="BS9" s="118">
        <f t="shared" si="20"/>
        <v>662694</v>
      </c>
      <c r="BT9" s="118">
        <f t="shared" si="20"/>
        <v>776980</v>
      </c>
      <c r="BU9" s="118">
        <f t="shared" si="20"/>
        <v>72766</v>
      </c>
      <c r="BV9" s="118">
        <f t="shared" si="20"/>
        <v>4913196</v>
      </c>
      <c r="BW9" s="118">
        <f t="shared" si="20"/>
        <v>126915</v>
      </c>
      <c r="BX9" s="118">
        <f t="shared" si="20"/>
        <v>4529213</v>
      </c>
      <c r="BY9" s="118">
        <f t="shared" si="20"/>
        <v>257068</v>
      </c>
      <c r="BZ9" s="118">
        <f t="shared" si="20"/>
        <v>5774</v>
      </c>
      <c r="CA9" s="118">
        <f aca="true" t="shared" si="21" ref="CA9:CF9">SUM(W9,AY9)</f>
        <v>8464453</v>
      </c>
      <c r="CB9" s="118">
        <f t="shared" si="21"/>
        <v>3781685</v>
      </c>
      <c r="CC9" s="118">
        <f t="shared" si="21"/>
        <v>4388100</v>
      </c>
      <c r="CD9" s="118">
        <f t="shared" si="21"/>
        <v>231628</v>
      </c>
      <c r="CE9" s="118">
        <f t="shared" si="21"/>
        <v>63040</v>
      </c>
      <c r="CF9" s="119">
        <f t="shared" si="21"/>
        <v>7212173</v>
      </c>
      <c r="CG9" s="118">
        <f>SUM(AC9,BE9)</f>
        <v>12594</v>
      </c>
      <c r="CH9" s="118">
        <f>SUM(AD9,BF9)</f>
        <v>451713</v>
      </c>
      <c r="CI9" s="118">
        <f>SUM(AE9,BG9)</f>
        <v>25709929</v>
      </c>
    </row>
    <row r="10" spans="1:87" s="120" customFormat="1" ht="12" customHeight="1">
      <c r="A10" s="129" t="s">
        <v>83</v>
      </c>
      <c r="B10" s="130" t="s">
        <v>84</v>
      </c>
      <c r="C10" s="129" t="s">
        <v>42</v>
      </c>
      <c r="D10" s="118">
        <f t="shared" si="0"/>
        <v>875342</v>
      </c>
      <c r="E10" s="118">
        <f t="shared" si="1"/>
        <v>855738</v>
      </c>
      <c r="F10" s="118">
        <v>0</v>
      </c>
      <c r="G10" s="118">
        <v>816756</v>
      </c>
      <c r="H10" s="118">
        <v>38982</v>
      </c>
      <c r="I10" s="118">
        <v>0</v>
      </c>
      <c r="J10" s="118">
        <v>19604</v>
      </c>
      <c r="K10" s="118">
        <v>266371</v>
      </c>
      <c r="L10" s="118">
        <f t="shared" si="2"/>
        <v>20076139</v>
      </c>
      <c r="M10" s="118">
        <f t="shared" si="3"/>
        <v>4403327</v>
      </c>
      <c r="N10" s="118">
        <v>2401652</v>
      </c>
      <c r="O10" s="118">
        <v>912590</v>
      </c>
      <c r="P10" s="118">
        <v>891419</v>
      </c>
      <c r="Q10" s="118">
        <v>197666</v>
      </c>
      <c r="R10" s="118">
        <f t="shared" si="4"/>
        <v>4314843</v>
      </c>
      <c r="S10" s="118">
        <v>344599</v>
      </c>
      <c r="T10" s="118">
        <v>3652180</v>
      </c>
      <c r="U10" s="118">
        <v>318064</v>
      </c>
      <c r="V10" s="118">
        <v>12771</v>
      </c>
      <c r="W10" s="118">
        <f t="shared" si="5"/>
        <v>11343057</v>
      </c>
      <c r="X10" s="118">
        <v>5489609</v>
      </c>
      <c r="Y10" s="118">
        <v>5362774</v>
      </c>
      <c r="Z10" s="118">
        <v>249111</v>
      </c>
      <c r="AA10" s="118">
        <v>241563</v>
      </c>
      <c r="AB10" s="118">
        <v>4476825</v>
      </c>
      <c r="AC10" s="118">
        <v>2141</v>
      </c>
      <c r="AD10" s="118">
        <v>460871</v>
      </c>
      <c r="AE10" s="118">
        <f t="shared" si="6"/>
        <v>21412352</v>
      </c>
      <c r="AF10" s="118">
        <f t="shared" si="7"/>
        <v>457150</v>
      </c>
      <c r="AG10" s="118">
        <f t="shared" si="8"/>
        <v>457150</v>
      </c>
      <c r="AH10" s="118">
        <v>0</v>
      </c>
      <c r="AI10" s="118">
        <v>391209</v>
      </c>
      <c r="AJ10" s="118">
        <v>0</v>
      </c>
      <c r="AK10" s="118">
        <v>65941</v>
      </c>
      <c r="AL10" s="118">
        <v>0</v>
      </c>
      <c r="AM10" s="118">
        <v>16300</v>
      </c>
      <c r="AN10" s="118">
        <f t="shared" si="9"/>
        <v>3652539</v>
      </c>
      <c r="AO10" s="118">
        <f t="shared" si="10"/>
        <v>749423</v>
      </c>
      <c r="AP10" s="118">
        <v>579473</v>
      </c>
      <c r="AQ10" s="118">
        <v>3548</v>
      </c>
      <c r="AR10" s="118">
        <v>166402</v>
      </c>
      <c r="AS10" s="118">
        <v>0</v>
      </c>
      <c r="AT10" s="118">
        <f t="shared" si="11"/>
        <v>1810012</v>
      </c>
      <c r="AU10" s="118">
        <v>7371</v>
      </c>
      <c r="AV10" s="118">
        <v>1799740</v>
      </c>
      <c r="AW10" s="118">
        <v>2901</v>
      </c>
      <c r="AX10" s="118">
        <v>0</v>
      </c>
      <c r="AY10" s="118">
        <f t="shared" si="12"/>
        <v>1093104</v>
      </c>
      <c r="AZ10" s="118">
        <v>745509</v>
      </c>
      <c r="BA10" s="118">
        <v>336796</v>
      </c>
      <c r="BB10" s="118">
        <v>0</v>
      </c>
      <c r="BC10" s="118">
        <v>10799</v>
      </c>
      <c r="BD10" s="118">
        <v>2093678</v>
      </c>
      <c r="BE10" s="118">
        <v>0</v>
      </c>
      <c r="BF10" s="118">
        <v>136102</v>
      </c>
      <c r="BG10" s="118">
        <f t="shared" si="13"/>
        <v>4245791</v>
      </c>
      <c r="BH10" s="118">
        <f aca="true" t="shared" si="22" ref="BH10:BO10">SUM(D10,AF10)</f>
        <v>1332492</v>
      </c>
      <c r="BI10" s="118">
        <f t="shared" si="22"/>
        <v>1312888</v>
      </c>
      <c r="BJ10" s="118">
        <f t="shared" si="22"/>
        <v>0</v>
      </c>
      <c r="BK10" s="118">
        <f t="shared" si="22"/>
        <v>1207965</v>
      </c>
      <c r="BL10" s="118">
        <f t="shared" si="22"/>
        <v>38982</v>
      </c>
      <c r="BM10" s="118">
        <f t="shared" si="22"/>
        <v>65941</v>
      </c>
      <c r="BN10" s="118">
        <f t="shared" si="22"/>
        <v>19604</v>
      </c>
      <c r="BO10" s="119">
        <f t="shared" si="22"/>
        <v>282671</v>
      </c>
      <c r="BP10" s="118">
        <f aca="true" t="shared" si="23" ref="BP10:BW10">SUM(L10,AN10)</f>
        <v>23728678</v>
      </c>
      <c r="BQ10" s="118">
        <f t="shared" si="23"/>
        <v>5152750</v>
      </c>
      <c r="BR10" s="118">
        <f t="shared" si="23"/>
        <v>2981125</v>
      </c>
      <c r="BS10" s="118">
        <f t="shared" si="23"/>
        <v>916138</v>
      </c>
      <c r="BT10" s="118">
        <f t="shared" si="23"/>
        <v>1057821</v>
      </c>
      <c r="BU10" s="118">
        <f t="shared" si="23"/>
        <v>197666</v>
      </c>
      <c r="BV10" s="118">
        <f t="shared" si="23"/>
        <v>6124855</v>
      </c>
      <c r="BW10" s="118">
        <f t="shared" si="23"/>
        <v>351970</v>
      </c>
      <c r="BX10" s="118">
        <f aca="true" t="shared" si="24" ref="BX10:CI10">SUM(T10,AV10)</f>
        <v>5451920</v>
      </c>
      <c r="BY10" s="118">
        <f t="shared" si="24"/>
        <v>320965</v>
      </c>
      <c r="BZ10" s="118">
        <f t="shared" si="24"/>
        <v>12771</v>
      </c>
      <c r="CA10" s="118">
        <f t="shared" si="24"/>
        <v>12436161</v>
      </c>
      <c r="CB10" s="118">
        <f t="shared" si="24"/>
        <v>6235118</v>
      </c>
      <c r="CC10" s="118">
        <f t="shared" si="24"/>
        <v>5699570</v>
      </c>
      <c r="CD10" s="118">
        <f t="shared" si="24"/>
        <v>249111</v>
      </c>
      <c r="CE10" s="118">
        <f t="shared" si="24"/>
        <v>252362</v>
      </c>
      <c r="CF10" s="119">
        <f t="shared" si="24"/>
        <v>6570503</v>
      </c>
      <c r="CG10" s="118">
        <f t="shared" si="24"/>
        <v>2141</v>
      </c>
      <c r="CH10" s="118">
        <f t="shared" si="24"/>
        <v>596973</v>
      </c>
      <c r="CI10" s="118">
        <f t="shared" si="24"/>
        <v>25658143</v>
      </c>
    </row>
    <row r="11" spans="1:87" s="120" customFormat="1" ht="12" customHeight="1">
      <c r="A11" s="129" t="s">
        <v>85</v>
      </c>
      <c r="B11" s="130" t="s">
        <v>86</v>
      </c>
      <c r="C11" s="129" t="s">
        <v>42</v>
      </c>
      <c r="D11" s="118">
        <f t="shared" si="0"/>
        <v>2557903</v>
      </c>
      <c r="E11" s="118">
        <f t="shared" si="1"/>
        <v>2549455</v>
      </c>
      <c r="F11" s="118">
        <v>136647</v>
      </c>
      <c r="G11" s="118">
        <v>2369855</v>
      </c>
      <c r="H11" s="118">
        <v>21598</v>
      </c>
      <c r="I11" s="118">
        <v>21355</v>
      </c>
      <c r="J11" s="118">
        <v>8448</v>
      </c>
      <c r="K11" s="118">
        <v>8852</v>
      </c>
      <c r="L11" s="118">
        <f t="shared" si="2"/>
        <v>11553604</v>
      </c>
      <c r="M11" s="118">
        <f t="shared" si="3"/>
        <v>2188233</v>
      </c>
      <c r="N11" s="118">
        <v>1064258</v>
      </c>
      <c r="O11" s="118">
        <v>150359</v>
      </c>
      <c r="P11" s="118">
        <v>899239</v>
      </c>
      <c r="Q11" s="118">
        <v>74377</v>
      </c>
      <c r="R11" s="118">
        <f t="shared" si="4"/>
        <v>3361755</v>
      </c>
      <c r="S11" s="118">
        <v>102145</v>
      </c>
      <c r="T11" s="118">
        <v>2998004</v>
      </c>
      <c r="U11" s="118">
        <v>261606</v>
      </c>
      <c r="V11" s="118">
        <v>8400</v>
      </c>
      <c r="W11" s="118">
        <f t="shared" si="5"/>
        <v>5987424</v>
      </c>
      <c r="X11" s="118">
        <v>2985214</v>
      </c>
      <c r="Y11" s="118">
        <v>2638037</v>
      </c>
      <c r="Z11" s="118">
        <v>201492</v>
      </c>
      <c r="AA11" s="118">
        <v>162681</v>
      </c>
      <c r="AB11" s="118">
        <v>1872330</v>
      </c>
      <c r="AC11" s="118">
        <v>7792</v>
      </c>
      <c r="AD11" s="118">
        <v>447609</v>
      </c>
      <c r="AE11" s="118">
        <f t="shared" si="6"/>
        <v>14559116</v>
      </c>
      <c r="AF11" s="118">
        <f t="shared" si="7"/>
        <v>31748</v>
      </c>
      <c r="AG11" s="118">
        <f t="shared" si="8"/>
        <v>29511</v>
      </c>
      <c r="AH11" s="118">
        <v>11913</v>
      </c>
      <c r="AI11" s="118">
        <v>0</v>
      </c>
      <c r="AJ11" s="118">
        <v>0</v>
      </c>
      <c r="AK11" s="118">
        <v>17598</v>
      </c>
      <c r="AL11" s="118">
        <v>2237</v>
      </c>
      <c r="AM11" s="118">
        <v>0</v>
      </c>
      <c r="AN11" s="118">
        <f t="shared" si="9"/>
        <v>3061089</v>
      </c>
      <c r="AO11" s="118">
        <f t="shared" si="10"/>
        <v>836110</v>
      </c>
      <c r="AP11" s="118">
        <v>628529</v>
      </c>
      <c r="AQ11" s="118">
        <v>0</v>
      </c>
      <c r="AR11" s="118">
        <v>207581</v>
      </c>
      <c r="AS11" s="118">
        <v>0</v>
      </c>
      <c r="AT11" s="118">
        <f t="shared" si="11"/>
        <v>1510575</v>
      </c>
      <c r="AU11" s="118">
        <v>0</v>
      </c>
      <c r="AV11" s="118">
        <v>1504049</v>
      </c>
      <c r="AW11" s="118">
        <v>6526</v>
      </c>
      <c r="AX11" s="118">
        <v>0</v>
      </c>
      <c r="AY11" s="118">
        <f t="shared" si="12"/>
        <v>714028</v>
      </c>
      <c r="AZ11" s="118">
        <v>11262</v>
      </c>
      <c r="BA11" s="118">
        <v>643173</v>
      </c>
      <c r="BB11" s="118">
        <v>4712</v>
      </c>
      <c r="BC11" s="118">
        <v>54881</v>
      </c>
      <c r="BD11" s="118">
        <v>1658783</v>
      </c>
      <c r="BE11" s="118">
        <v>376</v>
      </c>
      <c r="BF11" s="118">
        <v>18766</v>
      </c>
      <c r="BG11" s="118">
        <f t="shared" si="13"/>
        <v>3111603</v>
      </c>
      <c r="BH11" s="118">
        <f aca="true" t="shared" si="25" ref="BH11:BO11">SUM(D11,AF11)</f>
        <v>2589651</v>
      </c>
      <c r="BI11" s="118">
        <f t="shared" si="25"/>
        <v>2578966</v>
      </c>
      <c r="BJ11" s="118">
        <f t="shared" si="25"/>
        <v>148560</v>
      </c>
      <c r="BK11" s="118">
        <f t="shared" si="25"/>
        <v>2369855</v>
      </c>
      <c r="BL11" s="118">
        <f t="shared" si="25"/>
        <v>21598</v>
      </c>
      <c r="BM11" s="118">
        <f t="shared" si="25"/>
        <v>38953</v>
      </c>
      <c r="BN11" s="118">
        <f t="shared" si="25"/>
        <v>10685</v>
      </c>
      <c r="BO11" s="119">
        <f t="shared" si="25"/>
        <v>8852</v>
      </c>
      <c r="BP11" s="118">
        <f aca="true" t="shared" si="26" ref="BP11:BW11">SUM(L11,AN11)</f>
        <v>14614693</v>
      </c>
      <c r="BQ11" s="118">
        <f t="shared" si="26"/>
        <v>3024343</v>
      </c>
      <c r="BR11" s="118">
        <f t="shared" si="26"/>
        <v>1692787</v>
      </c>
      <c r="BS11" s="118">
        <f t="shared" si="26"/>
        <v>150359</v>
      </c>
      <c r="BT11" s="118">
        <f t="shared" si="26"/>
        <v>1106820</v>
      </c>
      <c r="BU11" s="118">
        <f t="shared" si="26"/>
        <v>74377</v>
      </c>
      <c r="BV11" s="118">
        <f t="shared" si="26"/>
        <v>4872330</v>
      </c>
      <c r="BW11" s="118">
        <f t="shared" si="26"/>
        <v>102145</v>
      </c>
      <c r="BX11" s="118">
        <f>SUM(T11,AV11)</f>
        <v>4502053</v>
      </c>
      <c r="BY11" s="118">
        <f>SUM(U11,AW11)</f>
        <v>268132</v>
      </c>
      <c r="BZ11" s="118">
        <f>SUM(V11,AX11)</f>
        <v>8400</v>
      </c>
      <c r="CA11" s="118">
        <f aca="true" t="shared" si="27" ref="CA11:CI11">SUM(W11,AY11)</f>
        <v>6701452</v>
      </c>
      <c r="CB11" s="118">
        <f t="shared" si="27"/>
        <v>2996476</v>
      </c>
      <c r="CC11" s="118">
        <f t="shared" si="27"/>
        <v>3281210</v>
      </c>
      <c r="CD11" s="118">
        <f t="shared" si="27"/>
        <v>206204</v>
      </c>
      <c r="CE11" s="118">
        <f t="shared" si="27"/>
        <v>217562</v>
      </c>
      <c r="CF11" s="119">
        <f t="shared" si="27"/>
        <v>3531113</v>
      </c>
      <c r="CG11" s="118">
        <f t="shared" si="27"/>
        <v>8168</v>
      </c>
      <c r="CH11" s="118">
        <f t="shared" si="27"/>
        <v>466375</v>
      </c>
      <c r="CI11" s="118">
        <f t="shared" si="27"/>
        <v>17670719</v>
      </c>
    </row>
    <row r="12" spans="1:87" s="120" customFormat="1" ht="12" customHeight="1">
      <c r="A12" s="129" t="s">
        <v>87</v>
      </c>
      <c r="B12" s="130" t="s">
        <v>88</v>
      </c>
      <c r="C12" s="129" t="s">
        <v>42</v>
      </c>
      <c r="D12" s="118">
        <f t="shared" si="0"/>
        <v>679176</v>
      </c>
      <c r="E12" s="118">
        <f t="shared" si="1"/>
        <v>671049</v>
      </c>
      <c r="F12" s="118">
        <v>0</v>
      </c>
      <c r="G12" s="118">
        <v>0</v>
      </c>
      <c r="H12" s="118">
        <v>671049</v>
      </c>
      <c r="I12" s="118">
        <v>0</v>
      </c>
      <c r="J12" s="118">
        <v>8127</v>
      </c>
      <c r="K12" s="118">
        <v>207776</v>
      </c>
      <c r="L12" s="118">
        <f t="shared" si="2"/>
        <v>9918204</v>
      </c>
      <c r="M12" s="118">
        <f t="shared" si="3"/>
        <v>2213142</v>
      </c>
      <c r="N12" s="118">
        <v>1078441</v>
      </c>
      <c r="O12" s="118">
        <v>145062</v>
      </c>
      <c r="P12" s="118">
        <v>953861</v>
      </c>
      <c r="Q12" s="118">
        <v>35778</v>
      </c>
      <c r="R12" s="118">
        <f t="shared" si="4"/>
        <v>3444249</v>
      </c>
      <c r="S12" s="118">
        <v>60855</v>
      </c>
      <c r="T12" s="118">
        <v>3278271</v>
      </c>
      <c r="U12" s="118">
        <v>105123</v>
      </c>
      <c r="V12" s="118">
        <v>16145</v>
      </c>
      <c r="W12" s="118">
        <f t="shared" si="5"/>
        <v>4244437</v>
      </c>
      <c r="X12" s="118">
        <v>2284124</v>
      </c>
      <c r="Y12" s="118">
        <v>1752477</v>
      </c>
      <c r="Z12" s="118">
        <v>86380</v>
      </c>
      <c r="AA12" s="118">
        <v>121456</v>
      </c>
      <c r="AB12" s="118">
        <v>2844528</v>
      </c>
      <c r="AC12" s="118">
        <v>231</v>
      </c>
      <c r="AD12" s="118">
        <v>464364</v>
      </c>
      <c r="AE12" s="118">
        <f t="shared" si="6"/>
        <v>11061744</v>
      </c>
      <c r="AF12" s="118">
        <f t="shared" si="7"/>
        <v>10606</v>
      </c>
      <c r="AG12" s="118">
        <f t="shared" si="8"/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10606</v>
      </c>
      <c r="AM12" s="118">
        <v>3276</v>
      </c>
      <c r="AN12" s="118">
        <f t="shared" si="9"/>
        <v>2174355</v>
      </c>
      <c r="AO12" s="118">
        <f t="shared" si="10"/>
        <v>675752</v>
      </c>
      <c r="AP12" s="118">
        <v>499167</v>
      </c>
      <c r="AQ12" s="118">
        <v>102419</v>
      </c>
      <c r="AR12" s="118">
        <v>74166</v>
      </c>
      <c r="AS12" s="118">
        <v>0</v>
      </c>
      <c r="AT12" s="118">
        <f t="shared" si="11"/>
        <v>972643</v>
      </c>
      <c r="AU12" s="118">
        <v>28546</v>
      </c>
      <c r="AV12" s="118">
        <v>944097</v>
      </c>
      <c r="AW12" s="118">
        <v>0</v>
      </c>
      <c r="AX12" s="118">
        <v>0</v>
      </c>
      <c r="AY12" s="118">
        <f t="shared" si="12"/>
        <v>525015</v>
      </c>
      <c r="AZ12" s="118">
        <v>244061</v>
      </c>
      <c r="BA12" s="118">
        <v>246331</v>
      </c>
      <c r="BB12" s="118">
        <v>24967</v>
      </c>
      <c r="BC12" s="118">
        <v>9656</v>
      </c>
      <c r="BD12" s="118">
        <v>1400710</v>
      </c>
      <c r="BE12" s="118">
        <v>945</v>
      </c>
      <c r="BF12" s="118">
        <v>83242</v>
      </c>
      <c r="BG12" s="118">
        <f t="shared" si="13"/>
        <v>2268203</v>
      </c>
      <c r="BH12" s="118">
        <f aca="true" t="shared" si="28" ref="BH12:BP12">SUM(D12,AF12)</f>
        <v>689782</v>
      </c>
      <c r="BI12" s="118">
        <f t="shared" si="28"/>
        <v>671049</v>
      </c>
      <c r="BJ12" s="118">
        <f t="shared" si="28"/>
        <v>0</v>
      </c>
      <c r="BK12" s="118">
        <f t="shared" si="28"/>
        <v>0</v>
      </c>
      <c r="BL12" s="118">
        <f t="shared" si="28"/>
        <v>671049</v>
      </c>
      <c r="BM12" s="118">
        <f t="shared" si="28"/>
        <v>0</v>
      </c>
      <c r="BN12" s="118">
        <f t="shared" si="28"/>
        <v>18733</v>
      </c>
      <c r="BO12" s="119">
        <f t="shared" si="28"/>
        <v>211052</v>
      </c>
      <c r="BP12" s="118">
        <f t="shared" si="28"/>
        <v>12092559</v>
      </c>
      <c r="BQ12" s="118">
        <f aca="true" t="shared" si="29" ref="BQ12:BZ12">SUM(M12,AO12)</f>
        <v>2888894</v>
      </c>
      <c r="BR12" s="118">
        <f t="shared" si="29"/>
        <v>1577608</v>
      </c>
      <c r="BS12" s="118">
        <f t="shared" si="29"/>
        <v>247481</v>
      </c>
      <c r="BT12" s="118">
        <f t="shared" si="29"/>
        <v>1028027</v>
      </c>
      <c r="BU12" s="118">
        <f t="shared" si="29"/>
        <v>35778</v>
      </c>
      <c r="BV12" s="118">
        <f t="shared" si="29"/>
        <v>4416892</v>
      </c>
      <c r="BW12" s="118">
        <f t="shared" si="29"/>
        <v>89401</v>
      </c>
      <c r="BX12" s="118">
        <f t="shared" si="29"/>
        <v>4222368</v>
      </c>
      <c r="BY12" s="118">
        <f t="shared" si="29"/>
        <v>105123</v>
      </c>
      <c r="BZ12" s="118">
        <f t="shared" si="29"/>
        <v>16145</v>
      </c>
      <c r="CA12" s="118">
        <f aca="true" t="shared" si="30" ref="CA12:CI12">SUM(W12,AY12)</f>
        <v>4769452</v>
      </c>
      <c r="CB12" s="118">
        <f t="shared" si="30"/>
        <v>2528185</v>
      </c>
      <c r="CC12" s="118">
        <f t="shared" si="30"/>
        <v>1998808</v>
      </c>
      <c r="CD12" s="118">
        <f t="shared" si="30"/>
        <v>111347</v>
      </c>
      <c r="CE12" s="118">
        <f t="shared" si="30"/>
        <v>131112</v>
      </c>
      <c r="CF12" s="119">
        <f t="shared" si="30"/>
        <v>4245238</v>
      </c>
      <c r="CG12" s="118">
        <f t="shared" si="30"/>
        <v>1176</v>
      </c>
      <c r="CH12" s="118">
        <f t="shared" si="30"/>
        <v>547606</v>
      </c>
      <c r="CI12" s="118">
        <f t="shared" si="30"/>
        <v>13329947</v>
      </c>
    </row>
    <row r="13" spans="1:87" s="120" customFormat="1" ht="12" customHeight="1">
      <c r="A13" s="129" t="s">
        <v>89</v>
      </c>
      <c r="B13" s="130" t="s">
        <v>90</v>
      </c>
      <c r="C13" s="129" t="s">
        <v>42</v>
      </c>
      <c r="D13" s="118">
        <f t="shared" si="0"/>
        <v>997256</v>
      </c>
      <c r="E13" s="118">
        <f t="shared" si="1"/>
        <v>941422</v>
      </c>
      <c r="F13" s="118">
        <v>0</v>
      </c>
      <c r="G13" s="118">
        <v>920675</v>
      </c>
      <c r="H13" s="118">
        <v>20747</v>
      </c>
      <c r="I13" s="118">
        <v>0</v>
      </c>
      <c r="J13" s="118">
        <v>55834</v>
      </c>
      <c r="K13" s="118">
        <v>0</v>
      </c>
      <c r="L13" s="118">
        <f t="shared" si="2"/>
        <v>17154952</v>
      </c>
      <c r="M13" s="118">
        <f t="shared" si="3"/>
        <v>3572539</v>
      </c>
      <c r="N13" s="118">
        <v>2173738</v>
      </c>
      <c r="O13" s="118">
        <v>99384</v>
      </c>
      <c r="P13" s="118">
        <v>1188384</v>
      </c>
      <c r="Q13" s="118">
        <v>111033</v>
      </c>
      <c r="R13" s="118">
        <f t="shared" si="4"/>
        <v>4100676</v>
      </c>
      <c r="S13" s="118">
        <v>325923</v>
      </c>
      <c r="T13" s="118">
        <v>3402659</v>
      </c>
      <c r="U13" s="118">
        <v>372094</v>
      </c>
      <c r="V13" s="118">
        <v>6614</v>
      </c>
      <c r="W13" s="118">
        <f t="shared" si="5"/>
        <v>9443497</v>
      </c>
      <c r="X13" s="118">
        <v>5015306</v>
      </c>
      <c r="Y13" s="118">
        <v>3684720</v>
      </c>
      <c r="Z13" s="118">
        <v>702838</v>
      </c>
      <c r="AA13" s="118">
        <v>40633</v>
      </c>
      <c r="AB13" s="118">
        <v>5213678</v>
      </c>
      <c r="AC13" s="118">
        <v>31626</v>
      </c>
      <c r="AD13" s="118">
        <v>428948</v>
      </c>
      <c r="AE13" s="118">
        <f t="shared" si="6"/>
        <v>18581156</v>
      </c>
      <c r="AF13" s="118">
        <f t="shared" si="7"/>
        <v>58360</v>
      </c>
      <c r="AG13" s="118">
        <f t="shared" si="8"/>
        <v>58360</v>
      </c>
      <c r="AH13" s="118">
        <v>0</v>
      </c>
      <c r="AI13" s="118">
        <v>58360</v>
      </c>
      <c r="AJ13" s="118">
        <v>0</v>
      </c>
      <c r="AK13" s="118">
        <v>0</v>
      </c>
      <c r="AL13" s="118">
        <v>0</v>
      </c>
      <c r="AM13" s="118">
        <v>260952</v>
      </c>
      <c r="AN13" s="118">
        <f t="shared" si="9"/>
        <v>3593774</v>
      </c>
      <c r="AO13" s="118">
        <f t="shared" si="10"/>
        <v>1371239</v>
      </c>
      <c r="AP13" s="118">
        <v>544826</v>
      </c>
      <c r="AQ13" s="118">
        <v>209327</v>
      </c>
      <c r="AR13" s="118">
        <v>617086</v>
      </c>
      <c r="AS13" s="118">
        <v>0</v>
      </c>
      <c r="AT13" s="118">
        <f t="shared" si="11"/>
        <v>1492588</v>
      </c>
      <c r="AU13" s="118">
        <v>36177</v>
      </c>
      <c r="AV13" s="118">
        <v>1224250</v>
      </c>
      <c r="AW13" s="118">
        <v>232161</v>
      </c>
      <c r="AX13" s="118">
        <v>9894</v>
      </c>
      <c r="AY13" s="118">
        <f t="shared" si="12"/>
        <v>713722</v>
      </c>
      <c r="AZ13" s="118">
        <v>222222</v>
      </c>
      <c r="BA13" s="118">
        <v>397631</v>
      </c>
      <c r="BB13" s="118">
        <v>80868</v>
      </c>
      <c r="BC13" s="118">
        <v>13001</v>
      </c>
      <c r="BD13" s="118">
        <v>1708180</v>
      </c>
      <c r="BE13" s="118">
        <v>6331</v>
      </c>
      <c r="BF13" s="118">
        <v>582547</v>
      </c>
      <c r="BG13" s="118">
        <f t="shared" si="13"/>
        <v>4234681</v>
      </c>
      <c r="BH13" s="118">
        <f aca="true" t="shared" si="31" ref="BH13:BO13">SUM(D13,AF13)</f>
        <v>1055616</v>
      </c>
      <c r="BI13" s="118">
        <f t="shared" si="31"/>
        <v>999782</v>
      </c>
      <c r="BJ13" s="118">
        <f t="shared" si="31"/>
        <v>0</v>
      </c>
      <c r="BK13" s="118">
        <f t="shared" si="31"/>
        <v>979035</v>
      </c>
      <c r="BL13" s="118">
        <f t="shared" si="31"/>
        <v>20747</v>
      </c>
      <c r="BM13" s="118">
        <f t="shared" si="31"/>
        <v>0</v>
      </c>
      <c r="BN13" s="118">
        <f t="shared" si="31"/>
        <v>55834</v>
      </c>
      <c r="BO13" s="119">
        <f t="shared" si="31"/>
        <v>260952</v>
      </c>
      <c r="BP13" s="118">
        <f aca="true" t="shared" si="32" ref="BP13:BW13">SUM(L13,AN13)</f>
        <v>20748726</v>
      </c>
      <c r="BQ13" s="118">
        <f t="shared" si="32"/>
        <v>4943778</v>
      </c>
      <c r="BR13" s="118">
        <f t="shared" si="32"/>
        <v>2718564</v>
      </c>
      <c r="BS13" s="118">
        <f t="shared" si="32"/>
        <v>308711</v>
      </c>
      <c r="BT13" s="118">
        <f t="shared" si="32"/>
        <v>1805470</v>
      </c>
      <c r="BU13" s="118">
        <f t="shared" si="32"/>
        <v>111033</v>
      </c>
      <c r="BV13" s="118">
        <f t="shared" si="32"/>
        <v>5593264</v>
      </c>
      <c r="BW13" s="118">
        <f t="shared" si="32"/>
        <v>362100</v>
      </c>
      <c r="BX13" s="118">
        <f>SUM(T13,AV13)</f>
        <v>4626909</v>
      </c>
      <c r="BY13" s="118">
        <f>SUM(U13,AW13)</f>
        <v>604255</v>
      </c>
      <c r="BZ13" s="118">
        <f>SUM(V13,AX13)</f>
        <v>16508</v>
      </c>
      <c r="CA13" s="118">
        <f aca="true" t="shared" si="33" ref="CA13:CI13">SUM(W13,AY13)</f>
        <v>10157219</v>
      </c>
      <c r="CB13" s="118">
        <f t="shared" si="33"/>
        <v>5237528</v>
      </c>
      <c r="CC13" s="118">
        <f t="shared" si="33"/>
        <v>4082351</v>
      </c>
      <c r="CD13" s="118">
        <f t="shared" si="33"/>
        <v>783706</v>
      </c>
      <c r="CE13" s="118">
        <f t="shared" si="33"/>
        <v>53634</v>
      </c>
      <c r="CF13" s="119">
        <f t="shared" si="33"/>
        <v>6921858</v>
      </c>
      <c r="CG13" s="118">
        <f t="shared" si="33"/>
        <v>37957</v>
      </c>
      <c r="CH13" s="118">
        <f t="shared" si="33"/>
        <v>1011495</v>
      </c>
      <c r="CI13" s="118">
        <f t="shared" si="33"/>
        <v>22815837</v>
      </c>
    </row>
    <row r="14" spans="1:87" s="120" customFormat="1" ht="12" customHeight="1">
      <c r="A14" s="129" t="s">
        <v>91</v>
      </c>
      <c r="B14" s="130" t="s">
        <v>92</v>
      </c>
      <c r="C14" s="129" t="s">
        <v>42</v>
      </c>
      <c r="D14" s="118">
        <f t="shared" si="0"/>
        <v>13917724</v>
      </c>
      <c r="E14" s="118">
        <f t="shared" si="1"/>
        <v>13870477</v>
      </c>
      <c r="F14" s="118">
        <v>183</v>
      </c>
      <c r="G14" s="118">
        <v>13746270</v>
      </c>
      <c r="H14" s="118">
        <v>94581</v>
      </c>
      <c r="I14" s="118">
        <v>29443</v>
      </c>
      <c r="J14" s="118">
        <v>47247</v>
      </c>
      <c r="K14" s="118">
        <v>1312303</v>
      </c>
      <c r="L14" s="118">
        <f t="shared" si="2"/>
        <v>29406524</v>
      </c>
      <c r="M14" s="118">
        <f t="shared" si="3"/>
        <v>5001133</v>
      </c>
      <c r="N14" s="118">
        <v>2967187</v>
      </c>
      <c r="O14" s="118">
        <v>1081596</v>
      </c>
      <c r="P14" s="118">
        <v>874739</v>
      </c>
      <c r="Q14" s="118">
        <v>77611</v>
      </c>
      <c r="R14" s="118">
        <f t="shared" si="4"/>
        <v>7383982</v>
      </c>
      <c r="S14" s="118">
        <v>678547</v>
      </c>
      <c r="T14" s="118">
        <v>6338101</v>
      </c>
      <c r="U14" s="118">
        <v>367334</v>
      </c>
      <c r="V14" s="118">
        <v>39706</v>
      </c>
      <c r="W14" s="118">
        <f t="shared" si="5"/>
        <v>16963054</v>
      </c>
      <c r="X14" s="118">
        <v>5963572</v>
      </c>
      <c r="Y14" s="118">
        <v>7571614</v>
      </c>
      <c r="Z14" s="118">
        <v>2493519</v>
      </c>
      <c r="AA14" s="118">
        <v>934349</v>
      </c>
      <c r="AB14" s="118">
        <v>9741173</v>
      </c>
      <c r="AC14" s="118">
        <v>18649</v>
      </c>
      <c r="AD14" s="118">
        <v>4261407</v>
      </c>
      <c r="AE14" s="118">
        <f t="shared" si="6"/>
        <v>47585655</v>
      </c>
      <c r="AF14" s="118">
        <f t="shared" si="7"/>
        <v>329910</v>
      </c>
      <c r="AG14" s="118">
        <f t="shared" si="8"/>
        <v>328030</v>
      </c>
      <c r="AH14" s="118">
        <v>0</v>
      </c>
      <c r="AI14" s="118">
        <v>311440</v>
      </c>
      <c r="AJ14" s="118">
        <v>0</v>
      </c>
      <c r="AK14" s="118">
        <v>16590</v>
      </c>
      <c r="AL14" s="118">
        <v>1880</v>
      </c>
      <c r="AM14" s="118">
        <v>91020</v>
      </c>
      <c r="AN14" s="118">
        <f t="shared" si="9"/>
        <v>5350106</v>
      </c>
      <c r="AO14" s="118">
        <f t="shared" si="10"/>
        <v>1410835</v>
      </c>
      <c r="AP14" s="118">
        <v>1026002</v>
      </c>
      <c r="AQ14" s="118">
        <v>86615</v>
      </c>
      <c r="AR14" s="118">
        <v>298218</v>
      </c>
      <c r="AS14" s="118">
        <v>0</v>
      </c>
      <c r="AT14" s="118">
        <f t="shared" si="11"/>
        <v>2320127</v>
      </c>
      <c r="AU14" s="118">
        <v>14801</v>
      </c>
      <c r="AV14" s="118">
        <v>2305313</v>
      </c>
      <c r="AW14" s="118">
        <v>13</v>
      </c>
      <c r="AX14" s="118">
        <v>9626</v>
      </c>
      <c r="AY14" s="118">
        <f t="shared" si="12"/>
        <v>1604970</v>
      </c>
      <c r="AZ14" s="118">
        <v>433561</v>
      </c>
      <c r="BA14" s="118">
        <v>1041638</v>
      </c>
      <c r="BB14" s="118">
        <v>15994</v>
      </c>
      <c r="BC14" s="118">
        <v>113777</v>
      </c>
      <c r="BD14" s="118">
        <v>2579944</v>
      </c>
      <c r="BE14" s="118">
        <v>4548</v>
      </c>
      <c r="BF14" s="118">
        <v>691391</v>
      </c>
      <c r="BG14" s="118">
        <f t="shared" si="13"/>
        <v>6371407</v>
      </c>
      <c r="BH14" s="118">
        <f aca="true" t="shared" si="34" ref="BH14:BO14">SUM(D14,AF14)</f>
        <v>14247634</v>
      </c>
      <c r="BI14" s="118">
        <f t="shared" si="34"/>
        <v>14198507</v>
      </c>
      <c r="BJ14" s="118">
        <f t="shared" si="34"/>
        <v>183</v>
      </c>
      <c r="BK14" s="118">
        <f t="shared" si="34"/>
        <v>14057710</v>
      </c>
      <c r="BL14" s="118">
        <f t="shared" si="34"/>
        <v>94581</v>
      </c>
      <c r="BM14" s="118">
        <f t="shared" si="34"/>
        <v>46033</v>
      </c>
      <c r="BN14" s="118">
        <f t="shared" si="34"/>
        <v>49127</v>
      </c>
      <c r="BO14" s="119">
        <f t="shared" si="34"/>
        <v>1403323</v>
      </c>
      <c r="BP14" s="118">
        <f aca="true" t="shared" si="35" ref="BP14:CE14">SUM(L14,AN14)</f>
        <v>34756630</v>
      </c>
      <c r="BQ14" s="118">
        <f t="shared" si="35"/>
        <v>6411968</v>
      </c>
      <c r="BR14" s="118">
        <f t="shared" si="35"/>
        <v>3993189</v>
      </c>
      <c r="BS14" s="118">
        <f t="shared" si="35"/>
        <v>1168211</v>
      </c>
      <c r="BT14" s="118">
        <f t="shared" si="35"/>
        <v>1172957</v>
      </c>
      <c r="BU14" s="118">
        <f t="shared" si="35"/>
        <v>77611</v>
      </c>
      <c r="BV14" s="118">
        <f t="shared" si="35"/>
        <v>9704109</v>
      </c>
      <c r="BW14" s="118">
        <f t="shared" si="35"/>
        <v>693348</v>
      </c>
      <c r="BX14" s="118">
        <f t="shared" si="35"/>
        <v>8643414</v>
      </c>
      <c r="BY14" s="118">
        <f t="shared" si="35"/>
        <v>367347</v>
      </c>
      <c r="BZ14" s="118">
        <f t="shared" si="35"/>
        <v>49332</v>
      </c>
      <c r="CA14" s="118">
        <f t="shared" si="35"/>
        <v>18568024</v>
      </c>
      <c r="CB14" s="118">
        <f t="shared" si="35"/>
        <v>6397133</v>
      </c>
      <c r="CC14" s="118">
        <f t="shared" si="35"/>
        <v>8613252</v>
      </c>
      <c r="CD14" s="118">
        <f t="shared" si="35"/>
        <v>2509513</v>
      </c>
      <c r="CE14" s="118">
        <f t="shared" si="35"/>
        <v>1048126</v>
      </c>
      <c r="CF14" s="119">
        <f aca="true" t="shared" si="36" ref="CF14:CI15">SUM(AB14,BD14)</f>
        <v>12321117</v>
      </c>
      <c r="CG14" s="118">
        <f t="shared" si="36"/>
        <v>23197</v>
      </c>
      <c r="CH14" s="118">
        <f t="shared" si="36"/>
        <v>4952798</v>
      </c>
      <c r="CI14" s="118">
        <f t="shared" si="36"/>
        <v>53957062</v>
      </c>
    </row>
    <row r="15" spans="1:87" s="120" customFormat="1" ht="12" customHeight="1">
      <c r="A15" s="129" t="s">
        <v>93</v>
      </c>
      <c r="B15" s="130" t="s">
        <v>94</v>
      </c>
      <c r="C15" s="129" t="s">
        <v>42</v>
      </c>
      <c r="D15" s="118">
        <f t="shared" si="0"/>
        <v>2720002</v>
      </c>
      <c r="E15" s="118">
        <f t="shared" si="1"/>
        <v>2628201</v>
      </c>
      <c r="F15" s="118">
        <v>0</v>
      </c>
      <c r="G15" s="118">
        <v>2609120</v>
      </c>
      <c r="H15" s="118">
        <v>8955</v>
      </c>
      <c r="I15" s="118">
        <v>10126</v>
      </c>
      <c r="J15" s="118">
        <v>91801</v>
      </c>
      <c r="K15" s="118">
        <v>543662</v>
      </c>
      <c r="L15" s="118">
        <f t="shared" si="2"/>
        <v>19141884</v>
      </c>
      <c r="M15" s="118">
        <f t="shared" si="3"/>
        <v>3741211</v>
      </c>
      <c r="N15" s="118">
        <v>1595242</v>
      </c>
      <c r="O15" s="118">
        <v>752472</v>
      </c>
      <c r="P15" s="118">
        <v>1330881</v>
      </c>
      <c r="Q15" s="118">
        <v>62616</v>
      </c>
      <c r="R15" s="118">
        <f t="shared" si="4"/>
        <v>3523867</v>
      </c>
      <c r="S15" s="118">
        <v>322936</v>
      </c>
      <c r="T15" s="118">
        <v>2985943</v>
      </c>
      <c r="U15" s="118">
        <v>214988</v>
      </c>
      <c r="V15" s="118">
        <v>9121</v>
      </c>
      <c r="W15" s="118">
        <f t="shared" si="5"/>
        <v>11815739</v>
      </c>
      <c r="X15" s="118">
        <v>4396784</v>
      </c>
      <c r="Y15" s="118">
        <v>6102543</v>
      </c>
      <c r="Z15" s="118">
        <v>729799</v>
      </c>
      <c r="AA15" s="118">
        <v>586613</v>
      </c>
      <c r="AB15" s="118">
        <v>3975776</v>
      </c>
      <c r="AC15" s="118">
        <v>51946</v>
      </c>
      <c r="AD15" s="118">
        <v>698422</v>
      </c>
      <c r="AE15" s="118">
        <f t="shared" si="6"/>
        <v>22560308</v>
      </c>
      <c r="AF15" s="118">
        <f t="shared" si="7"/>
        <v>79287</v>
      </c>
      <c r="AG15" s="118">
        <f t="shared" si="8"/>
        <v>79287</v>
      </c>
      <c r="AH15" s="118">
        <v>0</v>
      </c>
      <c r="AI15" s="118">
        <v>76504</v>
      </c>
      <c r="AJ15" s="118">
        <v>0</v>
      </c>
      <c r="AK15" s="118">
        <v>2783</v>
      </c>
      <c r="AL15" s="118">
        <v>0</v>
      </c>
      <c r="AM15" s="118">
        <v>38567</v>
      </c>
      <c r="AN15" s="118">
        <f t="shared" si="9"/>
        <v>3500614</v>
      </c>
      <c r="AO15" s="118">
        <f t="shared" si="10"/>
        <v>914678</v>
      </c>
      <c r="AP15" s="118">
        <v>304505</v>
      </c>
      <c r="AQ15" s="118">
        <v>436511</v>
      </c>
      <c r="AR15" s="118">
        <v>173662</v>
      </c>
      <c r="AS15" s="118">
        <v>0</v>
      </c>
      <c r="AT15" s="118">
        <f t="shared" si="11"/>
        <v>1241247</v>
      </c>
      <c r="AU15" s="118">
        <v>45279</v>
      </c>
      <c r="AV15" s="118">
        <v>1195968</v>
      </c>
      <c r="AW15" s="118">
        <v>0</v>
      </c>
      <c r="AX15" s="118">
        <v>0</v>
      </c>
      <c r="AY15" s="118">
        <f t="shared" si="12"/>
        <v>1344019</v>
      </c>
      <c r="AZ15" s="118">
        <v>246553</v>
      </c>
      <c r="BA15" s="118">
        <v>1052506</v>
      </c>
      <c r="BB15" s="118">
        <v>5558</v>
      </c>
      <c r="BC15" s="118">
        <v>39402</v>
      </c>
      <c r="BD15" s="118">
        <v>1576988</v>
      </c>
      <c r="BE15" s="118">
        <v>670</v>
      </c>
      <c r="BF15" s="118">
        <v>122011</v>
      </c>
      <c r="BG15" s="118">
        <f t="shared" si="13"/>
        <v>3701912</v>
      </c>
      <c r="BH15" s="118">
        <f aca="true" t="shared" si="37" ref="BH15:BM15">SUM(D15,AF15)</f>
        <v>2799289</v>
      </c>
      <c r="BI15" s="118">
        <f t="shared" si="37"/>
        <v>2707488</v>
      </c>
      <c r="BJ15" s="118">
        <f t="shared" si="37"/>
        <v>0</v>
      </c>
      <c r="BK15" s="118">
        <f t="shared" si="37"/>
        <v>2685624</v>
      </c>
      <c r="BL15" s="118">
        <f t="shared" si="37"/>
        <v>8955</v>
      </c>
      <c r="BM15" s="118">
        <f t="shared" si="37"/>
        <v>12909</v>
      </c>
      <c r="BN15" s="118">
        <f>SUM(J15,AL15)</f>
        <v>91801</v>
      </c>
      <c r="BO15" s="119">
        <f>SUM(K15,AM15)</f>
        <v>582229</v>
      </c>
      <c r="BP15" s="118">
        <f aca="true" t="shared" si="38" ref="BP15:CE15">SUM(L15,AN15)</f>
        <v>22642498</v>
      </c>
      <c r="BQ15" s="118">
        <f t="shared" si="38"/>
        <v>4655889</v>
      </c>
      <c r="BR15" s="118">
        <f t="shared" si="38"/>
        <v>1899747</v>
      </c>
      <c r="BS15" s="118">
        <f t="shared" si="38"/>
        <v>1188983</v>
      </c>
      <c r="BT15" s="118">
        <f t="shared" si="38"/>
        <v>1504543</v>
      </c>
      <c r="BU15" s="118">
        <f t="shared" si="38"/>
        <v>62616</v>
      </c>
      <c r="BV15" s="118">
        <f t="shared" si="38"/>
        <v>4765114</v>
      </c>
      <c r="BW15" s="118">
        <f t="shared" si="38"/>
        <v>368215</v>
      </c>
      <c r="BX15" s="118">
        <f t="shared" si="38"/>
        <v>4181911</v>
      </c>
      <c r="BY15" s="118">
        <f t="shared" si="38"/>
        <v>214988</v>
      </c>
      <c r="BZ15" s="118">
        <f t="shared" si="38"/>
        <v>9121</v>
      </c>
      <c r="CA15" s="118">
        <f t="shared" si="38"/>
        <v>13159758</v>
      </c>
      <c r="CB15" s="118">
        <f t="shared" si="38"/>
        <v>4643337</v>
      </c>
      <c r="CC15" s="118">
        <f t="shared" si="38"/>
        <v>7155049</v>
      </c>
      <c r="CD15" s="118">
        <f t="shared" si="38"/>
        <v>735357</v>
      </c>
      <c r="CE15" s="118">
        <f t="shared" si="38"/>
        <v>626015</v>
      </c>
      <c r="CF15" s="119">
        <f t="shared" si="36"/>
        <v>5552764</v>
      </c>
      <c r="CG15" s="118">
        <f t="shared" si="36"/>
        <v>52616</v>
      </c>
      <c r="CH15" s="118">
        <f t="shared" si="36"/>
        <v>820433</v>
      </c>
      <c r="CI15" s="118">
        <f t="shared" si="36"/>
        <v>26262220</v>
      </c>
    </row>
    <row r="16" spans="1:87" s="120" customFormat="1" ht="12" customHeight="1">
      <c r="A16" s="129" t="s">
        <v>95</v>
      </c>
      <c r="B16" s="130" t="s">
        <v>96</v>
      </c>
      <c r="C16" s="129" t="s">
        <v>42</v>
      </c>
      <c r="D16" s="118">
        <f t="shared" si="0"/>
        <v>1320195</v>
      </c>
      <c r="E16" s="118">
        <f t="shared" si="1"/>
        <v>1251465</v>
      </c>
      <c r="F16" s="118">
        <v>4676</v>
      </c>
      <c r="G16" s="118">
        <v>687291</v>
      </c>
      <c r="H16" s="118">
        <v>336490</v>
      </c>
      <c r="I16" s="118">
        <v>223008</v>
      </c>
      <c r="J16" s="118">
        <v>68730</v>
      </c>
      <c r="K16" s="118">
        <v>46952</v>
      </c>
      <c r="L16" s="118">
        <f t="shared" si="2"/>
        <v>19081522</v>
      </c>
      <c r="M16" s="118">
        <f t="shared" si="3"/>
        <v>3794360</v>
      </c>
      <c r="N16" s="118">
        <v>1795706</v>
      </c>
      <c r="O16" s="118">
        <v>878244</v>
      </c>
      <c r="P16" s="118">
        <v>919541</v>
      </c>
      <c r="Q16" s="118">
        <v>200869</v>
      </c>
      <c r="R16" s="118">
        <f t="shared" si="4"/>
        <v>4531938</v>
      </c>
      <c r="S16" s="118">
        <v>170042</v>
      </c>
      <c r="T16" s="118">
        <v>4035577</v>
      </c>
      <c r="U16" s="118">
        <v>326319</v>
      </c>
      <c r="V16" s="118">
        <v>20471</v>
      </c>
      <c r="W16" s="118">
        <f t="shared" si="5"/>
        <v>10724466</v>
      </c>
      <c r="X16" s="118">
        <v>4792270</v>
      </c>
      <c r="Y16" s="118">
        <v>4917887</v>
      </c>
      <c r="Z16" s="118">
        <v>756967</v>
      </c>
      <c r="AA16" s="118">
        <v>257342</v>
      </c>
      <c r="AB16" s="118">
        <v>2593011</v>
      </c>
      <c r="AC16" s="118">
        <v>10287</v>
      </c>
      <c r="AD16" s="118">
        <v>980047</v>
      </c>
      <c r="AE16" s="118">
        <f t="shared" si="6"/>
        <v>21381764</v>
      </c>
      <c r="AF16" s="118">
        <f t="shared" si="7"/>
        <v>342029</v>
      </c>
      <c r="AG16" s="118">
        <f t="shared" si="8"/>
        <v>342029</v>
      </c>
      <c r="AH16" s="118">
        <v>0</v>
      </c>
      <c r="AI16" s="118">
        <v>342029</v>
      </c>
      <c r="AJ16" s="118">
        <v>0</v>
      </c>
      <c r="AK16" s="118">
        <v>0</v>
      </c>
      <c r="AL16" s="118">
        <v>0</v>
      </c>
      <c r="AM16" s="118">
        <v>43148</v>
      </c>
      <c r="AN16" s="118">
        <f t="shared" si="9"/>
        <v>4110314</v>
      </c>
      <c r="AO16" s="118">
        <f t="shared" si="10"/>
        <v>786397</v>
      </c>
      <c r="AP16" s="118">
        <v>517722</v>
      </c>
      <c r="AQ16" s="118">
        <v>46324</v>
      </c>
      <c r="AR16" s="118">
        <v>222351</v>
      </c>
      <c r="AS16" s="118">
        <v>0</v>
      </c>
      <c r="AT16" s="118">
        <f t="shared" si="11"/>
        <v>1793138</v>
      </c>
      <c r="AU16" s="118">
        <v>58390</v>
      </c>
      <c r="AV16" s="118">
        <v>1734372</v>
      </c>
      <c r="AW16" s="118">
        <v>376</v>
      </c>
      <c r="AX16" s="118">
        <v>0</v>
      </c>
      <c r="AY16" s="118">
        <f t="shared" si="12"/>
        <v>1527363</v>
      </c>
      <c r="AZ16" s="118">
        <v>169429</v>
      </c>
      <c r="BA16" s="118">
        <v>1134237</v>
      </c>
      <c r="BB16" s="118">
        <v>76381</v>
      </c>
      <c r="BC16" s="118">
        <v>147316</v>
      </c>
      <c r="BD16" s="118">
        <v>1136850</v>
      </c>
      <c r="BE16" s="118">
        <v>3416</v>
      </c>
      <c r="BF16" s="118">
        <v>118048</v>
      </c>
      <c r="BG16" s="118">
        <f t="shared" si="13"/>
        <v>4570391</v>
      </c>
      <c r="BH16" s="118">
        <f aca="true" t="shared" si="39" ref="BH16:BO16">SUM(D16,AF16)</f>
        <v>1662224</v>
      </c>
      <c r="BI16" s="118">
        <f t="shared" si="39"/>
        <v>1593494</v>
      </c>
      <c r="BJ16" s="118">
        <f t="shared" si="39"/>
        <v>4676</v>
      </c>
      <c r="BK16" s="118">
        <f t="shared" si="39"/>
        <v>1029320</v>
      </c>
      <c r="BL16" s="118">
        <f t="shared" si="39"/>
        <v>336490</v>
      </c>
      <c r="BM16" s="118">
        <f t="shared" si="39"/>
        <v>223008</v>
      </c>
      <c r="BN16" s="118">
        <f t="shared" si="39"/>
        <v>68730</v>
      </c>
      <c r="BO16" s="119">
        <f t="shared" si="39"/>
        <v>90100</v>
      </c>
      <c r="BP16" s="118">
        <f aca="true" t="shared" si="40" ref="BP16:BW16">SUM(L16,AN16)</f>
        <v>23191836</v>
      </c>
      <c r="BQ16" s="118">
        <f t="shared" si="40"/>
        <v>4580757</v>
      </c>
      <c r="BR16" s="118">
        <f t="shared" si="40"/>
        <v>2313428</v>
      </c>
      <c r="BS16" s="118">
        <f t="shared" si="40"/>
        <v>924568</v>
      </c>
      <c r="BT16" s="118">
        <f t="shared" si="40"/>
        <v>1141892</v>
      </c>
      <c r="BU16" s="118">
        <f t="shared" si="40"/>
        <v>200869</v>
      </c>
      <c r="BV16" s="118">
        <f t="shared" si="40"/>
        <v>6325076</v>
      </c>
      <c r="BW16" s="118">
        <f t="shared" si="40"/>
        <v>228432</v>
      </c>
      <c r="BX16" s="118">
        <f>SUM(T16,AV16)</f>
        <v>5769949</v>
      </c>
      <c r="BY16" s="118">
        <f>SUM(U16,AW16)</f>
        <v>326695</v>
      </c>
      <c r="BZ16" s="118">
        <f>SUM(V16,AX16)</f>
        <v>20471</v>
      </c>
      <c r="CA16" s="118">
        <f aca="true" t="shared" si="41" ref="CA16:CF16">SUM(W16,AY16)</f>
        <v>12251829</v>
      </c>
      <c r="CB16" s="118">
        <f t="shared" si="41"/>
        <v>4961699</v>
      </c>
      <c r="CC16" s="118">
        <f t="shared" si="41"/>
        <v>6052124</v>
      </c>
      <c r="CD16" s="118">
        <f t="shared" si="41"/>
        <v>833348</v>
      </c>
      <c r="CE16" s="118">
        <f t="shared" si="41"/>
        <v>404658</v>
      </c>
      <c r="CF16" s="119">
        <f t="shared" si="41"/>
        <v>3729861</v>
      </c>
      <c r="CG16" s="118">
        <f>SUM(AC16,BE16)</f>
        <v>13703</v>
      </c>
      <c r="CH16" s="118">
        <f>SUM(AD16,BF16)</f>
        <v>1098095</v>
      </c>
      <c r="CI16" s="118">
        <f>SUM(AE16,BG16)</f>
        <v>25952155</v>
      </c>
    </row>
    <row r="17" spans="1:87" s="120" customFormat="1" ht="12" customHeight="1">
      <c r="A17" s="129" t="s">
        <v>97</v>
      </c>
      <c r="B17" s="130" t="s">
        <v>98</v>
      </c>
      <c r="C17" s="129" t="s">
        <v>42</v>
      </c>
      <c r="D17" s="118">
        <f t="shared" si="0"/>
        <v>3400786</v>
      </c>
      <c r="E17" s="118">
        <f t="shared" si="1"/>
        <v>3350317</v>
      </c>
      <c r="F17" s="118">
        <v>0</v>
      </c>
      <c r="G17" s="118">
        <v>3067747</v>
      </c>
      <c r="H17" s="118">
        <v>119044</v>
      </c>
      <c r="I17" s="118">
        <v>163526</v>
      </c>
      <c r="J17" s="118">
        <v>50469</v>
      </c>
      <c r="K17" s="118">
        <v>960742</v>
      </c>
      <c r="L17" s="118">
        <f t="shared" si="2"/>
        <v>80992200</v>
      </c>
      <c r="M17" s="118">
        <f t="shared" si="3"/>
        <v>17400936</v>
      </c>
      <c r="N17" s="118">
        <v>8198722</v>
      </c>
      <c r="O17" s="118">
        <v>6277659</v>
      </c>
      <c r="P17" s="118">
        <v>2842793</v>
      </c>
      <c r="Q17" s="118">
        <v>81762</v>
      </c>
      <c r="R17" s="118">
        <f t="shared" si="4"/>
        <v>17584036</v>
      </c>
      <c r="S17" s="118">
        <v>809892</v>
      </c>
      <c r="T17" s="118">
        <v>16453607</v>
      </c>
      <c r="U17" s="118">
        <v>320537</v>
      </c>
      <c r="V17" s="118">
        <v>434437</v>
      </c>
      <c r="W17" s="118">
        <f t="shared" si="5"/>
        <v>45494859</v>
      </c>
      <c r="X17" s="118">
        <v>19731578</v>
      </c>
      <c r="Y17" s="118">
        <v>19018229</v>
      </c>
      <c r="Z17" s="118">
        <v>5025815</v>
      </c>
      <c r="AA17" s="118">
        <v>1719237</v>
      </c>
      <c r="AB17" s="118">
        <v>16887944</v>
      </c>
      <c r="AC17" s="118">
        <v>77932</v>
      </c>
      <c r="AD17" s="118">
        <v>3812283</v>
      </c>
      <c r="AE17" s="118">
        <f t="shared" si="6"/>
        <v>88205269</v>
      </c>
      <c r="AF17" s="118">
        <f t="shared" si="7"/>
        <v>250527</v>
      </c>
      <c r="AG17" s="118">
        <f t="shared" si="8"/>
        <v>242621</v>
      </c>
      <c r="AH17" s="118">
        <v>0</v>
      </c>
      <c r="AI17" s="118">
        <v>242613</v>
      </c>
      <c r="AJ17" s="118">
        <v>0</v>
      </c>
      <c r="AK17" s="118">
        <v>8</v>
      </c>
      <c r="AL17" s="118">
        <v>7906</v>
      </c>
      <c r="AM17" s="118">
        <v>372854</v>
      </c>
      <c r="AN17" s="118">
        <f t="shared" si="9"/>
        <v>7677094</v>
      </c>
      <c r="AO17" s="118">
        <f t="shared" si="10"/>
        <v>2104256</v>
      </c>
      <c r="AP17" s="118">
        <v>1408421</v>
      </c>
      <c r="AQ17" s="118">
        <v>4717</v>
      </c>
      <c r="AR17" s="118">
        <v>691118</v>
      </c>
      <c r="AS17" s="118">
        <v>0</v>
      </c>
      <c r="AT17" s="118">
        <f t="shared" si="11"/>
        <v>2497120</v>
      </c>
      <c r="AU17" s="118">
        <v>40646</v>
      </c>
      <c r="AV17" s="118">
        <v>2442243</v>
      </c>
      <c r="AW17" s="118">
        <v>14231</v>
      </c>
      <c r="AX17" s="118">
        <v>2598</v>
      </c>
      <c r="AY17" s="118">
        <f t="shared" si="12"/>
        <v>3070372</v>
      </c>
      <c r="AZ17" s="118">
        <v>1140466</v>
      </c>
      <c r="BA17" s="118">
        <v>1474562</v>
      </c>
      <c r="BB17" s="118">
        <v>92589</v>
      </c>
      <c r="BC17" s="118">
        <v>362755</v>
      </c>
      <c r="BD17" s="118">
        <v>3577727</v>
      </c>
      <c r="BE17" s="118">
        <v>2748</v>
      </c>
      <c r="BF17" s="118">
        <v>1112904</v>
      </c>
      <c r="BG17" s="118">
        <f t="shared" si="13"/>
        <v>9040525</v>
      </c>
      <c r="BH17" s="118">
        <f aca="true" t="shared" si="42" ref="BH17:BW17">SUM(D17,AF17)</f>
        <v>3651313</v>
      </c>
      <c r="BI17" s="118">
        <f t="shared" si="42"/>
        <v>3592938</v>
      </c>
      <c r="BJ17" s="118">
        <f t="shared" si="42"/>
        <v>0</v>
      </c>
      <c r="BK17" s="118">
        <f t="shared" si="42"/>
        <v>3310360</v>
      </c>
      <c r="BL17" s="118">
        <f t="shared" si="42"/>
        <v>119044</v>
      </c>
      <c r="BM17" s="118">
        <f t="shared" si="42"/>
        <v>163534</v>
      </c>
      <c r="BN17" s="118">
        <f t="shared" si="42"/>
        <v>58375</v>
      </c>
      <c r="BO17" s="119">
        <f t="shared" si="42"/>
        <v>1333596</v>
      </c>
      <c r="BP17" s="118">
        <f t="shared" si="42"/>
        <v>88669294</v>
      </c>
      <c r="BQ17" s="118">
        <f t="shared" si="42"/>
        <v>19505192</v>
      </c>
      <c r="BR17" s="118">
        <f t="shared" si="42"/>
        <v>9607143</v>
      </c>
      <c r="BS17" s="118">
        <f t="shared" si="42"/>
        <v>6282376</v>
      </c>
      <c r="BT17" s="118">
        <f t="shared" si="42"/>
        <v>3533911</v>
      </c>
      <c r="BU17" s="118">
        <f t="shared" si="42"/>
        <v>81762</v>
      </c>
      <c r="BV17" s="118">
        <f t="shared" si="42"/>
        <v>20081156</v>
      </c>
      <c r="BW17" s="118">
        <f t="shared" si="42"/>
        <v>850538</v>
      </c>
      <c r="BX17" s="118">
        <f aca="true" t="shared" si="43" ref="BX17:CI17">SUM(T17,AV17)</f>
        <v>18895850</v>
      </c>
      <c r="BY17" s="118">
        <f t="shared" si="43"/>
        <v>334768</v>
      </c>
      <c r="BZ17" s="118">
        <f t="shared" si="43"/>
        <v>437035</v>
      </c>
      <c r="CA17" s="118">
        <f t="shared" si="43"/>
        <v>48565231</v>
      </c>
      <c r="CB17" s="118">
        <f t="shared" si="43"/>
        <v>20872044</v>
      </c>
      <c r="CC17" s="118">
        <f t="shared" si="43"/>
        <v>20492791</v>
      </c>
      <c r="CD17" s="118">
        <f t="shared" si="43"/>
        <v>5118404</v>
      </c>
      <c r="CE17" s="118">
        <f t="shared" si="43"/>
        <v>2081992</v>
      </c>
      <c r="CF17" s="119">
        <f t="shared" si="43"/>
        <v>20465671</v>
      </c>
      <c r="CG17" s="118">
        <f t="shared" si="43"/>
        <v>80680</v>
      </c>
      <c r="CH17" s="118">
        <f t="shared" si="43"/>
        <v>4925187</v>
      </c>
      <c r="CI17" s="118">
        <f t="shared" si="43"/>
        <v>97245794</v>
      </c>
    </row>
    <row r="18" spans="1:87" s="120" customFormat="1" ht="12" customHeight="1">
      <c r="A18" s="129" t="s">
        <v>99</v>
      </c>
      <c r="B18" s="130" t="s">
        <v>100</v>
      </c>
      <c r="C18" s="129" t="s">
        <v>42</v>
      </c>
      <c r="D18" s="118">
        <f t="shared" si="0"/>
        <v>4071914</v>
      </c>
      <c r="E18" s="118">
        <f t="shared" si="1"/>
        <v>4006141</v>
      </c>
      <c r="F18" s="118">
        <v>0</v>
      </c>
      <c r="G18" s="118">
        <v>3895188</v>
      </c>
      <c r="H18" s="118">
        <v>90520</v>
      </c>
      <c r="I18" s="118">
        <v>20433</v>
      </c>
      <c r="J18" s="118">
        <v>65773</v>
      </c>
      <c r="K18" s="118">
        <v>100812</v>
      </c>
      <c r="L18" s="118">
        <f t="shared" si="2"/>
        <v>115526849</v>
      </c>
      <c r="M18" s="118">
        <f t="shared" si="3"/>
        <v>52189307</v>
      </c>
      <c r="N18" s="118">
        <v>12221019</v>
      </c>
      <c r="O18" s="118">
        <v>37339230</v>
      </c>
      <c r="P18" s="118">
        <v>2394791</v>
      </c>
      <c r="Q18" s="118">
        <v>234267</v>
      </c>
      <c r="R18" s="118">
        <f t="shared" si="4"/>
        <v>20406891</v>
      </c>
      <c r="S18" s="118">
        <v>4474702</v>
      </c>
      <c r="T18" s="118">
        <v>10912500</v>
      </c>
      <c r="U18" s="118">
        <v>5019689</v>
      </c>
      <c r="V18" s="118">
        <v>89621</v>
      </c>
      <c r="W18" s="118">
        <f t="shared" si="5"/>
        <v>42796131</v>
      </c>
      <c r="X18" s="118">
        <v>16262257</v>
      </c>
      <c r="Y18" s="118">
        <v>22103968</v>
      </c>
      <c r="Z18" s="118">
        <v>3801040</v>
      </c>
      <c r="AA18" s="118">
        <v>628866</v>
      </c>
      <c r="AB18" s="118">
        <v>7414548</v>
      </c>
      <c r="AC18" s="118">
        <v>44899</v>
      </c>
      <c r="AD18" s="118">
        <v>9933005</v>
      </c>
      <c r="AE18" s="118">
        <f t="shared" si="6"/>
        <v>129531768</v>
      </c>
      <c r="AF18" s="118">
        <f t="shared" si="7"/>
        <v>821275</v>
      </c>
      <c r="AG18" s="118">
        <f t="shared" si="8"/>
        <v>821275</v>
      </c>
      <c r="AH18" s="118">
        <v>7954</v>
      </c>
      <c r="AI18" s="118">
        <v>812843</v>
      </c>
      <c r="AJ18" s="118">
        <v>0</v>
      </c>
      <c r="AK18" s="118">
        <v>478</v>
      </c>
      <c r="AL18" s="118">
        <v>0</v>
      </c>
      <c r="AM18" s="118">
        <v>204886</v>
      </c>
      <c r="AN18" s="118">
        <f t="shared" si="9"/>
        <v>8574531</v>
      </c>
      <c r="AO18" s="118">
        <f t="shared" si="10"/>
        <v>2264113</v>
      </c>
      <c r="AP18" s="118">
        <v>1587904</v>
      </c>
      <c r="AQ18" s="118">
        <v>306051</v>
      </c>
      <c r="AR18" s="118">
        <v>370158</v>
      </c>
      <c r="AS18" s="118">
        <v>0</v>
      </c>
      <c r="AT18" s="118">
        <f t="shared" si="11"/>
        <v>2666209</v>
      </c>
      <c r="AU18" s="118">
        <v>166018</v>
      </c>
      <c r="AV18" s="118">
        <v>2383094</v>
      </c>
      <c r="AW18" s="118">
        <v>117097</v>
      </c>
      <c r="AX18" s="118">
        <v>11982</v>
      </c>
      <c r="AY18" s="118">
        <f t="shared" si="12"/>
        <v>3631307</v>
      </c>
      <c r="AZ18" s="118">
        <v>1557324</v>
      </c>
      <c r="BA18" s="118">
        <v>1802766</v>
      </c>
      <c r="BB18" s="118">
        <v>145498</v>
      </c>
      <c r="BC18" s="118">
        <v>125719</v>
      </c>
      <c r="BD18" s="118">
        <v>1224313</v>
      </c>
      <c r="BE18" s="118">
        <v>920</v>
      </c>
      <c r="BF18" s="118">
        <v>362192</v>
      </c>
      <c r="BG18" s="118">
        <f t="shared" si="13"/>
        <v>9757998</v>
      </c>
      <c r="BH18" s="118">
        <f>SUM(D18,AF18)</f>
        <v>4893189</v>
      </c>
      <c r="BI18" s="118">
        <f aca="true" t="shared" si="44" ref="BI18:BO18">SUM(E18,AG18)</f>
        <v>4827416</v>
      </c>
      <c r="BJ18" s="118">
        <f t="shared" si="44"/>
        <v>7954</v>
      </c>
      <c r="BK18" s="118">
        <f t="shared" si="44"/>
        <v>4708031</v>
      </c>
      <c r="BL18" s="118">
        <f t="shared" si="44"/>
        <v>90520</v>
      </c>
      <c r="BM18" s="118">
        <f t="shared" si="44"/>
        <v>20911</v>
      </c>
      <c r="BN18" s="118">
        <f t="shared" si="44"/>
        <v>65773</v>
      </c>
      <c r="BO18" s="119">
        <f t="shared" si="44"/>
        <v>305698</v>
      </c>
      <c r="BP18" s="118">
        <f aca="true" t="shared" si="45" ref="BP18:BW18">SUM(L18,AN18)</f>
        <v>124101380</v>
      </c>
      <c r="BQ18" s="118">
        <f t="shared" si="45"/>
        <v>54453420</v>
      </c>
      <c r="BR18" s="118">
        <f t="shared" si="45"/>
        <v>13808923</v>
      </c>
      <c r="BS18" s="118">
        <f t="shared" si="45"/>
        <v>37645281</v>
      </c>
      <c r="BT18" s="118">
        <f t="shared" si="45"/>
        <v>2764949</v>
      </c>
      <c r="BU18" s="118">
        <f t="shared" si="45"/>
        <v>234267</v>
      </c>
      <c r="BV18" s="118">
        <f t="shared" si="45"/>
        <v>23073100</v>
      </c>
      <c r="BW18" s="118">
        <f t="shared" si="45"/>
        <v>4640720</v>
      </c>
      <c r="BX18" s="118">
        <f aca="true" t="shared" si="46" ref="BX18:CC18">SUM(T18,AV18)</f>
        <v>13295594</v>
      </c>
      <c r="BY18" s="118">
        <f t="shared" si="46"/>
        <v>5136786</v>
      </c>
      <c r="BZ18" s="118">
        <f t="shared" si="46"/>
        <v>101603</v>
      </c>
      <c r="CA18" s="118">
        <f t="shared" si="46"/>
        <v>46427438</v>
      </c>
      <c r="CB18" s="118">
        <f t="shared" si="46"/>
        <v>17819581</v>
      </c>
      <c r="CC18" s="118">
        <f t="shared" si="46"/>
        <v>23906734</v>
      </c>
      <c r="CD18" s="118">
        <f aca="true" t="shared" si="47" ref="CD18:CI18">SUM(Z18,BB18)</f>
        <v>3946538</v>
      </c>
      <c r="CE18" s="118">
        <f t="shared" si="47"/>
        <v>754585</v>
      </c>
      <c r="CF18" s="119">
        <f t="shared" si="47"/>
        <v>8638861</v>
      </c>
      <c r="CG18" s="118">
        <f t="shared" si="47"/>
        <v>45819</v>
      </c>
      <c r="CH18" s="118">
        <f t="shared" si="47"/>
        <v>10295197</v>
      </c>
      <c r="CI18" s="118">
        <f t="shared" si="47"/>
        <v>139289766</v>
      </c>
    </row>
    <row r="19" spans="1:87" s="120" customFormat="1" ht="12" customHeight="1">
      <c r="A19" s="129" t="s">
        <v>101</v>
      </c>
      <c r="B19" s="130" t="s">
        <v>102</v>
      </c>
      <c r="C19" s="129" t="s">
        <v>42</v>
      </c>
      <c r="D19" s="118">
        <f t="shared" si="0"/>
        <v>9328120</v>
      </c>
      <c r="E19" s="118">
        <f t="shared" si="1"/>
        <v>9267186</v>
      </c>
      <c r="F19" s="118">
        <v>567093</v>
      </c>
      <c r="G19" s="118">
        <v>7677887</v>
      </c>
      <c r="H19" s="118">
        <v>340375</v>
      </c>
      <c r="I19" s="118">
        <v>681831</v>
      </c>
      <c r="J19" s="118">
        <v>60934</v>
      </c>
      <c r="K19" s="118">
        <v>3906712</v>
      </c>
      <c r="L19" s="118">
        <f t="shared" si="2"/>
        <v>198696355</v>
      </c>
      <c r="M19" s="118">
        <f t="shared" si="3"/>
        <v>67131689</v>
      </c>
      <c r="N19" s="118">
        <v>20156020</v>
      </c>
      <c r="O19" s="118">
        <v>40334053</v>
      </c>
      <c r="P19" s="118">
        <v>6624012</v>
      </c>
      <c r="Q19" s="118">
        <v>17604</v>
      </c>
      <c r="R19" s="118">
        <f t="shared" si="4"/>
        <v>60120374</v>
      </c>
      <c r="S19" s="118">
        <v>21423845</v>
      </c>
      <c r="T19" s="118">
        <v>32211418</v>
      </c>
      <c r="U19" s="118">
        <v>6485111</v>
      </c>
      <c r="V19" s="118">
        <v>476477</v>
      </c>
      <c r="W19" s="118">
        <f t="shared" si="5"/>
        <v>70824401</v>
      </c>
      <c r="X19" s="118">
        <v>38710236</v>
      </c>
      <c r="Y19" s="118">
        <v>25640476</v>
      </c>
      <c r="Z19" s="118">
        <v>2228176</v>
      </c>
      <c r="AA19" s="118">
        <v>4245513</v>
      </c>
      <c r="AB19" s="118">
        <v>37992758</v>
      </c>
      <c r="AC19" s="118">
        <v>143414</v>
      </c>
      <c r="AD19" s="118">
        <v>34513453</v>
      </c>
      <c r="AE19" s="118">
        <f t="shared" si="6"/>
        <v>242537928</v>
      </c>
      <c r="AF19" s="118">
        <f t="shared" si="7"/>
        <v>432519</v>
      </c>
      <c r="AG19" s="118">
        <f t="shared" si="8"/>
        <v>427374</v>
      </c>
      <c r="AH19" s="118">
        <v>0</v>
      </c>
      <c r="AI19" s="118">
        <v>346052</v>
      </c>
      <c r="AJ19" s="118">
        <v>0</v>
      </c>
      <c r="AK19" s="118">
        <v>81322</v>
      </c>
      <c r="AL19" s="118">
        <v>5145</v>
      </c>
      <c r="AM19" s="118">
        <v>3885</v>
      </c>
      <c r="AN19" s="118">
        <f t="shared" si="9"/>
        <v>2666609</v>
      </c>
      <c r="AO19" s="118">
        <f t="shared" si="10"/>
        <v>866626</v>
      </c>
      <c r="AP19" s="118">
        <v>558056</v>
      </c>
      <c r="AQ19" s="118">
        <v>211950</v>
      </c>
      <c r="AR19" s="118">
        <v>96620</v>
      </c>
      <c r="AS19" s="118">
        <v>0</v>
      </c>
      <c r="AT19" s="118">
        <f t="shared" si="11"/>
        <v>624196</v>
      </c>
      <c r="AU19" s="118">
        <v>256916</v>
      </c>
      <c r="AV19" s="118">
        <v>366647</v>
      </c>
      <c r="AW19" s="118">
        <v>633</v>
      </c>
      <c r="AX19" s="118">
        <v>0</v>
      </c>
      <c r="AY19" s="118">
        <f t="shared" si="12"/>
        <v>1174050</v>
      </c>
      <c r="AZ19" s="118">
        <v>661641</v>
      </c>
      <c r="BA19" s="118">
        <v>479480</v>
      </c>
      <c r="BB19" s="118">
        <v>4331</v>
      </c>
      <c r="BC19" s="118">
        <v>28598</v>
      </c>
      <c r="BD19" s="118">
        <v>604653</v>
      </c>
      <c r="BE19" s="118">
        <v>1737</v>
      </c>
      <c r="BF19" s="118">
        <v>464448</v>
      </c>
      <c r="BG19" s="118">
        <f t="shared" si="13"/>
        <v>3563576</v>
      </c>
      <c r="BH19" s="118">
        <f aca="true" t="shared" si="48" ref="BH19:CI19">SUM(D19,AF19)</f>
        <v>9760639</v>
      </c>
      <c r="BI19" s="118">
        <f t="shared" si="48"/>
        <v>9694560</v>
      </c>
      <c r="BJ19" s="118">
        <f t="shared" si="48"/>
        <v>567093</v>
      </c>
      <c r="BK19" s="118">
        <f t="shared" si="48"/>
        <v>8023939</v>
      </c>
      <c r="BL19" s="118">
        <f t="shared" si="48"/>
        <v>340375</v>
      </c>
      <c r="BM19" s="118">
        <f t="shared" si="48"/>
        <v>763153</v>
      </c>
      <c r="BN19" s="118">
        <f t="shared" si="48"/>
        <v>66079</v>
      </c>
      <c r="BO19" s="119">
        <f t="shared" si="48"/>
        <v>3910597</v>
      </c>
      <c r="BP19" s="118">
        <f t="shared" si="48"/>
        <v>201362964</v>
      </c>
      <c r="BQ19" s="118">
        <f t="shared" si="48"/>
        <v>67998315</v>
      </c>
      <c r="BR19" s="118">
        <f t="shared" si="48"/>
        <v>20714076</v>
      </c>
      <c r="BS19" s="118">
        <f t="shared" si="48"/>
        <v>40546003</v>
      </c>
      <c r="BT19" s="118">
        <f t="shared" si="48"/>
        <v>6720632</v>
      </c>
      <c r="BU19" s="118">
        <f t="shared" si="48"/>
        <v>17604</v>
      </c>
      <c r="BV19" s="118">
        <f t="shared" si="48"/>
        <v>60744570</v>
      </c>
      <c r="BW19" s="118">
        <f t="shared" si="48"/>
        <v>21680761</v>
      </c>
      <c r="BX19" s="118">
        <f t="shared" si="48"/>
        <v>32578065</v>
      </c>
      <c r="BY19" s="118">
        <f t="shared" si="48"/>
        <v>6485744</v>
      </c>
      <c r="BZ19" s="118">
        <f t="shared" si="48"/>
        <v>476477</v>
      </c>
      <c r="CA19" s="118">
        <f t="shared" si="48"/>
        <v>71998451</v>
      </c>
      <c r="CB19" s="118">
        <f t="shared" si="48"/>
        <v>39371877</v>
      </c>
      <c r="CC19" s="118">
        <f t="shared" si="48"/>
        <v>26119956</v>
      </c>
      <c r="CD19" s="118">
        <f t="shared" si="48"/>
        <v>2232507</v>
      </c>
      <c r="CE19" s="118">
        <f t="shared" si="48"/>
        <v>4274111</v>
      </c>
      <c r="CF19" s="119">
        <f t="shared" si="48"/>
        <v>38597411</v>
      </c>
      <c r="CG19" s="118">
        <f t="shared" si="48"/>
        <v>145151</v>
      </c>
      <c r="CH19" s="118">
        <f t="shared" si="48"/>
        <v>34977901</v>
      </c>
      <c r="CI19" s="118">
        <f t="shared" si="48"/>
        <v>246101504</v>
      </c>
    </row>
    <row r="20" spans="1:87" s="120" customFormat="1" ht="12" customHeight="1">
      <c r="A20" s="129" t="s">
        <v>103</v>
      </c>
      <c r="B20" s="130" t="s">
        <v>104</v>
      </c>
      <c r="C20" s="129" t="s">
        <v>42</v>
      </c>
      <c r="D20" s="118">
        <f t="shared" si="0"/>
        <v>14108717</v>
      </c>
      <c r="E20" s="118">
        <f t="shared" si="1"/>
        <v>14001697</v>
      </c>
      <c r="F20" s="118">
        <v>193210</v>
      </c>
      <c r="G20" s="118">
        <v>13133634</v>
      </c>
      <c r="H20" s="118">
        <v>434388</v>
      </c>
      <c r="I20" s="118">
        <v>240465</v>
      </c>
      <c r="J20" s="118">
        <v>107020</v>
      </c>
      <c r="K20" s="118">
        <v>142109</v>
      </c>
      <c r="L20" s="118">
        <f t="shared" si="2"/>
        <v>105379703</v>
      </c>
      <c r="M20" s="118">
        <f t="shared" si="3"/>
        <v>50719883</v>
      </c>
      <c r="N20" s="118">
        <v>10372370</v>
      </c>
      <c r="O20" s="118">
        <v>30473887</v>
      </c>
      <c r="P20" s="118">
        <v>9424531</v>
      </c>
      <c r="Q20" s="118">
        <v>449095</v>
      </c>
      <c r="R20" s="118">
        <f t="shared" si="4"/>
        <v>26620305</v>
      </c>
      <c r="S20" s="118">
        <v>5753475</v>
      </c>
      <c r="T20" s="118">
        <v>13363009</v>
      </c>
      <c r="U20" s="118">
        <v>7503821</v>
      </c>
      <c r="V20" s="118">
        <v>530148</v>
      </c>
      <c r="W20" s="118">
        <f t="shared" si="5"/>
        <v>27404382</v>
      </c>
      <c r="X20" s="118">
        <v>12882709</v>
      </c>
      <c r="Y20" s="118">
        <v>10937927</v>
      </c>
      <c r="Z20" s="118">
        <v>2173131</v>
      </c>
      <c r="AA20" s="118">
        <v>1410615</v>
      </c>
      <c r="AB20" s="118">
        <v>4180596</v>
      </c>
      <c r="AC20" s="118">
        <v>104985</v>
      </c>
      <c r="AD20" s="118">
        <v>3815908</v>
      </c>
      <c r="AE20" s="118">
        <f t="shared" si="6"/>
        <v>123304328</v>
      </c>
      <c r="AF20" s="118">
        <f t="shared" si="7"/>
        <v>132698</v>
      </c>
      <c r="AG20" s="118">
        <f t="shared" si="8"/>
        <v>125064</v>
      </c>
      <c r="AH20" s="118">
        <v>0</v>
      </c>
      <c r="AI20" s="118">
        <v>125064</v>
      </c>
      <c r="AJ20" s="118">
        <v>0</v>
      </c>
      <c r="AK20" s="118">
        <v>0</v>
      </c>
      <c r="AL20" s="118">
        <v>7634</v>
      </c>
      <c r="AM20" s="118">
        <v>109576</v>
      </c>
      <c r="AN20" s="118">
        <f t="shared" si="9"/>
        <v>6511739</v>
      </c>
      <c r="AO20" s="118">
        <f t="shared" si="10"/>
        <v>3012510</v>
      </c>
      <c r="AP20" s="118">
        <v>855533</v>
      </c>
      <c r="AQ20" s="118">
        <v>1669545</v>
      </c>
      <c r="AR20" s="118">
        <v>457041</v>
      </c>
      <c r="AS20" s="118">
        <v>30391</v>
      </c>
      <c r="AT20" s="118">
        <f t="shared" si="11"/>
        <v>1547068</v>
      </c>
      <c r="AU20" s="118">
        <v>454363</v>
      </c>
      <c r="AV20" s="118">
        <v>1012719</v>
      </c>
      <c r="AW20" s="118">
        <v>79986</v>
      </c>
      <c r="AX20" s="118">
        <v>0</v>
      </c>
      <c r="AY20" s="118">
        <f t="shared" si="12"/>
        <v>1950272</v>
      </c>
      <c r="AZ20" s="118">
        <v>1248066</v>
      </c>
      <c r="BA20" s="118">
        <v>642172</v>
      </c>
      <c r="BB20" s="118">
        <v>32919</v>
      </c>
      <c r="BC20" s="118">
        <v>27115</v>
      </c>
      <c r="BD20" s="118">
        <v>199145</v>
      </c>
      <c r="BE20" s="118">
        <v>1889</v>
      </c>
      <c r="BF20" s="118">
        <v>239878</v>
      </c>
      <c r="BG20" s="118">
        <f t="shared" si="13"/>
        <v>6884315</v>
      </c>
      <c r="BH20" s="118">
        <f aca="true" t="shared" si="49" ref="BH20:BO20">SUM(D20,AF20)</f>
        <v>14241415</v>
      </c>
      <c r="BI20" s="118">
        <f t="shared" si="49"/>
        <v>14126761</v>
      </c>
      <c r="BJ20" s="118">
        <f t="shared" si="49"/>
        <v>193210</v>
      </c>
      <c r="BK20" s="118">
        <f t="shared" si="49"/>
        <v>13258698</v>
      </c>
      <c r="BL20" s="118">
        <f t="shared" si="49"/>
        <v>434388</v>
      </c>
      <c r="BM20" s="118">
        <f t="shared" si="49"/>
        <v>240465</v>
      </c>
      <c r="BN20" s="118">
        <f t="shared" si="49"/>
        <v>114654</v>
      </c>
      <c r="BO20" s="119">
        <f t="shared" si="49"/>
        <v>251685</v>
      </c>
      <c r="BP20" s="118">
        <f aca="true" t="shared" si="50" ref="BP20:CE20">SUM(L20,AN20)</f>
        <v>111891442</v>
      </c>
      <c r="BQ20" s="118">
        <f t="shared" si="50"/>
        <v>53732393</v>
      </c>
      <c r="BR20" s="118">
        <f t="shared" si="50"/>
        <v>11227903</v>
      </c>
      <c r="BS20" s="118">
        <f t="shared" si="50"/>
        <v>32143432</v>
      </c>
      <c r="BT20" s="118">
        <f t="shared" si="50"/>
        <v>9881572</v>
      </c>
      <c r="BU20" s="118">
        <f t="shared" si="50"/>
        <v>479486</v>
      </c>
      <c r="BV20" s="118">
        <f t="shared" si="50"/>
        <v>28167373</v>
      </c>
      <c r="BW20" s="118">
        <f t="shared" si="50"/>
        <v>6207838</v>
      </c>
      <c r="BX20" s="118">
        <f t="shared" si="50"/>
        <v>14375728</v>
      </c>
      <c r="BY20" s="118">
        <f t="shared" si="50"/>
        <v>7583807</v>
      </c>
      <c r="BZ20" s="118">
        <f t="shared" si="50"/>
        <v>530148</v>
      </c>
      <c r="CA20" s="118">
        <f t="shared" si="50"/>
        <v>29354654</v>
      </c>
      <c r="CB20" s="118">
        <f t="shared" si="50"/>
        <v>14130775</v>
      </c>
      <c r="CC20" s="118">
        <f t="shared" si="50"/>
        <v>11580099</v>
      </c>
      <c r="CD20" s="118">
        <f t="shared" si="50"/>
        <v>2206050</v>
      </c>
      <c r="CE20" s="118">
        <f t="shared" si="50"/>
        <v>1437730</v>
      </c>
      <c r="CF20" s="119">
        <f aca="true" t="shared" si="51" ref="CF20:CI23">SUM(AB20,BD20)</f>
        <v>4379741</v>
      </c>
      <c r="CG20" s="118">
        <f t="shared" si="51"/>
        <v>106874</v>
      </c>
      <c r="CH20" s="118">
        <f t="shared" si="51"/>
        <v>4055786</v>
      </c>
      <c r="CI20" s="118">
        <f t="shared" si="51"/>
        <v>130188643</v>
      </c>
    </row>
    <row r="21" spans="1:87" s="120" customFormat="1" ht="12" customHeight="1">
      <c r="A21" s="129" t="s">
        <v>105</v>
      </c>
      <c r="B21" s="130" t="s">
        <v>106</v>
      </c>
      <c r="C21" s="129" t="s">
        <v>42</v>
      </c>
      <c r="D21" s="118">
        <f t="shared" si="0"/>
        <v>10368270</v>
      </c>
      <c r="E21" s="118">
        <f t="shared" si="1"/>
        <v>10243917</v>
      </c>
      <c r="F21" s="118">
        <v>2649</v>
      </c>
      <c r="G21" s="118">
        <v>8347951</v>
      </c>
      <c r="H21" s="118">
        <v>1599029</v>
      </c>
      <c r="I21" s="118">
        <v>294288</v>
      </c>
      <c r="J21" s="118">
        <v>124353</v>
      </c>
      <c r="K21" s="118">
        <v>372648</v>
      </c>
      <c r="L21" s="118">
        <f t="shared" si="2"/>
        <v>26299785</v>
      </c>
      <c r="M21" s="118">
        <f t="shared" si="3"/>
        <v>4687028</v>
      </c>
      <c r="N21" s="118">
        <v>2378357</v>
      </c>
      <c r="O21" s="118">
        <v>465757</v>
      </c>
      <c r="P21" s="118">
        <v>1603546</v>
      </c>
      <c r="Q21" s="118">
        <v>239368</v>
      </c>
      <c r="R21" s="118">
        <f t="shared" si="4"/>
        <v>7412960</v>
      </c>
      <c r="S21" s="118">
        <v>374951</v>
      </c>
      <c r="T21" s="118">
        <v>6532201</v>
      </c>
      <c r="U21" s="118">
        <v>505808</v>
      </c>
      <c r="V21" s="118">
        <v>0</v>
      </c>
      <c r="W21" s="118">
        <f t="shared" si="5"/>
        <v>14168956</v>
      </c>
      <c r="X21" s="118">
        <v>6914658</v>
      </c>
      <c r="Y21" s="118">
        <v>5717002</v>
      </c>
      <c r="Z21" s="118">
        <v>1006021</v>
      </c>
      <c r="AA21" s="118">
        <v>531275</v>
      </c>
      <c r="AB21" s="118">
        <v>2107337</v>
      </c>
      <c r="AC21" s="118">
        <v>30841</v>
      </c>
      <c r="AD21" s="118">
        <v>1093713</v>
      </c>
      <c r="AE21" s="118">
        <f t="shared" si="6"/>
        <v>37761768</v>
      </c>
      <c r="AF21" s="118">
        <f t="shared" si="7"/>
        <v>579772</v>
      </c>
      <c r="AG21" s="118">
        <f t="shared" si="8"/>
        <v>574566</v>
      </c>
      <c r="AH21" s="118">
        <v>265914</v>
      </c>
      <c r="AI21" s="118">
        <v>308652</v>
      </c>
      <c r="AJ21" s="118">
        <v>0</v>
      </c>
      <c r="AK21" s="118">
        <v>0</v>
      </c>
      <c r="AL21" s="118">
        <v>5206</v>
      </c>
      <c r="AM21" s="118">
        <v>0</v>
      </c>
      <c r="AN21" s="118">
        <f t="shared" si="9"/>
        <v>5139149</v>
      </c>
      <c r="AO21" s="118">
        <f t="shared" si="10"/>
        <v>1132628</v>
      </c>
      <c r="AP21" s="118">
        <v>869709</v>
      </c>
      <c r="AQ21" s="118">
        <v>24357</v>
      </c>
      <c r="AR21" s="118">
        <v>238562</v>
      </c>
      <c r="AS21" s="118">
        <v>0</v>
      </c>
      <c r="AT21" s="118">
        <f t="shared" si="11"/>
        <v>1991855</v>
      </c>
      <c r="AU21" s="118">
        <v>33668</v>
      </c>
      <c r="AV21" s="118">
        <v>1958108</v>
      </c>
      <c r="AW21" s="118">
        <v>79</v>
      </c>
      <c r="AX21" s="118">
        <v>0</v>
      </c>
      <c r="AY21" s="118">
        <f t="shared" si="12"/>
        <v>2013846</v>
      </c>
      <c r="AZ21" s="118">
        <v>1228090</v>
      </c>
      <c r="BA21" s="118">
        <v>710130</v>
      </c>
      <c r="BB21" s="118">
        <v>14888</v>
      </c>
      <c r="BC21" s="118">
        <v>60738</v>
      </c>
      <c r="BD21" s="118">
        <v>1062583</v>
      </c>
      <c r="BE21" s="118">
        <v>820</v>
      </c>
      <c r="BF21" s="118">
        <v>149323</v>
      </c>
      <c r="BG21" s="118">
        <f t="shared" si="13"/>
        <v>5868244</v>
      </c>
      <c r="BH21" s="118">
        <f aca="true" t="shared" si="52" ref="BH21:BO21">SUM(D21,AF21)</f>
        <v>10948042</v>
      </c>
      <c r="BI21" s="118">
        <f t="shared" si="52"/>
        <v>10818483</v>
      </c>
      <c r="BJ21" s="118">
        <f t="shared" si="52"/>
        <v>268563</v>
      </c>
      <c r="BK21" s="118">
        <f t="shared" si="52"/>
        <v>8656603</v>
      </c>
      <c r="BL21" s="118">
        <f t="shared" si="52"/>
        <v>1599029</v>
      </c>
      <c r="BM21" s="118">
        <f t="shared" si="52"/>
        <v>294288</v>
      </c>
      <c r="BN21" s="118">
        <f t="shared" si="52"/>
        <v>129559</v>
      </c>
      <c r="BO21" s="119">
        <f t="shared" si="52"/>
        <v>372648</v>
      </c>
      <c r="BP21" s="118">
        <f aca="true" t="shared" si="53" ref="BP21:CE21">SUM(L21,AN21)</f>
        <v>31438934</v>
      </c>
      <c r="BQ21" s="118">
        <f t="shared" si="53"/>
        <v>5819656</v>
      </c>
      <c r="BR21" s="118">
        <f t="shared" si="53"/>
        <v>3248066</v>
      </c>
      <c r="BS21" s="118">
        <f t="shared" si="53"/>
        <v>490114</v>
      </c>
      <c r="BT21" s="118">
        <f t="shared" si="53"/>
        <v>1842108</v>
      </c>
      <c r="BU21" s="118">
        <f t="shared" si="53"/>
        <v>239368</v>
      </c>
      <c r="BV21" s="118">
        <f t="shared" si="53"/>
        <v>9404815</v>
      </c>
      <c r="BW21" s="118">
        <f t="shared" si="53"/>
        <v>408619</v>
      </c>
      <c r="BX21" s="118">
        <f t="shared" si="53"/>
        <v>8490309</v>
      </c>
      <c r="BY21" s="118">
        <f t="shared" si="53"/>
        <v>505887</v>
      </c>
      <c r="BZ21" s="118">
        <f t="shared" si="53"/>
        <v>0</v>
      </c>
      <c r="CA21" s="118">
        <f t="shared" si="53"/>
        <v>16182802</v>
      </c>
      <c r="CB21" s="118">
        <f t="shared" si="53"/>
        <v>8142748</v>
      </c>
      <c r="CC21" s="118">
        <f t="shared" si="53"/>
        <v>6427132</v>
      </c>
      <c r="CD21" s="118">
        <f t="shared" si="53"/>
        <v>1020909</v>
      </c>
      <c r="CE21" s="118">
        <f t="shared" si="53"/>
        <v>592013</v>
      </c>
      <c r="CF21" s="119">
        <f t="shared" si="51"/>
        <v>3169920</v>
      </c>
      <c r="CG21" s="118">
        <f t="shared" si="51"/>
        <v>31661</v>
      </c>
      <c r="CH21" s="118">
        <f t="shared" si="51"/>
        <v>1243036</v>
      </c>
      <c r="CI21" s="118">
        <f t="shared" si="51"/>
        <v>43630012</v>
      </c>
    </row>
    <row r="22" spans="1:87" s="120" customFormat="1" ht="12" customHeight="1">
      <c r="A22" s="129" t="s">
        <v>107</v>
      </c>
      <c r="B22" s="130" t="s">
        <v>108</v>
      </c>
      <c r="C22" s="129" t="s">
        <v>42</v>
      </c>
      <c r="D22" s="118">
        <f t="shared" si="0"/>
        <v>672637</v>
      </c>
      <c r="E22" s="118">
        <f t="shared" si="1"/>
        <v>256532</v>
      </c>
      <c r="F22" s="118">
        <v>0</v>
      </c>
      <c r="G22" s="118">
        <v>178159</v>
      </c>
      <c r="H22" s="118">
        <v>46351</v>
      </c>
      <c r="I22" s="118">
        <v>32022</v>
      </c>
      <c r="J22" s="118">
        <v>416105</v>
      </c>
      <c r="K22" s="118">
        <v>65367</v>
      </c>
      <c r="L22" s="118">
        <f t="shared" si="2"/>
        <v>9940465</v>
      </c>
      <c r="M22" s="118">
        <f t="shared" si="3"/>
        <v>3581989</v>
      </c>
      <c r="N22" s="118">
        <v>1253513</v>
      </c>
      <c r="O22" s="118">
        <v>1668147</v>
      </c>
      <c r="P22" s="118">
        <v>596477</v>
      </c>
      <c r="Q22" s="118">
        <v>63852</v>
      </c>
      <c r="R22" s="118">
        <f t="shared" si="4"/>
        <v>1661744</v>
      </c>
      <c r="S22" s="118">
        <v>179119</v>
      </c>
      <c r="T22" s="118">
        <v>1201915</v>
      </c>
      <c r="U22" s="118">
        <v>280710</v>
      </c>
      <c r="V22" s="118">
        <v>51424</v>
      </c>
      <c r="W22" s="118">
        <f t="shared" si="5"/>
        <v>4632361</v>
      </c>
      <c r="X22" s="118">
        <v>2336858</v>
      </c>
      <c r="Y22" s="118">
        <v>1951627</v>
      </c>
      <c r="Z22" s="118">
        <v>70291</v>
      </c>
      <c r="AA22" s="118">
        <v>273585</v>
      </c>
      <c r="AB22" s="118">
        <v>1734188</v>
      </c>
      <c r="AC22" s="118">
        <v>12947</v>
      </c>
      <c r="AD22" s="118">
        <v>1314378</v>
      </c>
      <c r="AE22" s="118">
        <f t="shared" si="6"/>
        <v>11927480</v>
      </c>
      <c r="AF22" s="118">
        <f t="shared" si="7"/>
        <v>103447</v>
      </c>
      <c r="AG22" s="118">
        <f t="shared" si="8"/>
        <v>82164</v>
      </c>
      <c r="AH22" s="118">
        <v>0</v>
      </c>
      <c r="AI22" s="118">
        <v>57593</v>
      </c>
      <c r="AJ22" s="118">
        <v>0</v>
      </c>
      <c r="AK22" s="118">
        <v>24571</v>
      </c>
      <c r="AL22" s="118">
        <v>21283</v>
      </c>
      <c r="AM22" s="118">
        <v>35602</v>
      </c>
      <c r="AN22" s="118">
        <f t="shared" si="9"/>
        <v>1504451</v>
      </c>
      <c r="AO22" s="118">
        <f t="shared" si="10"/>
        <v>551701</v>
      </c>
      <c r="AP22" s="118">
        <v>232622</v>
      </c>
      <c r="AQ22" s="118">
        <v>138158</v>
      </c>
      <c r="AR22" s="118">
        <v>180921</v>
      </c>
      <c r="AS22" s="118">
        <v>0</v>
      </c>
      <c r="AT22" s="118">
        <f t="shared" si="11"/>
        <v>517860</v>
      </c>
      <c r="AU22" s="118">
        <v>6439</v>
      </c>
      <c r="AV22" s="118">
        <v>511088</v>
      </c>
      <c r="AW22" s="118">
        <v>333</v>
      </c>
      <c r="AX22" s="118">
        <v>0</v>
      </c>
      <c r="AY22" s="118">
        <f t="shared" si="12"/>
        <v>433974</v>
      </c>
      <c r="AZ22" s="118">
        <v>255729</v>
      </c>
      <c r="BA22" s="118">
        <v>135405</v>
      </c>
      <c r="BB22" s="118">
        <v>0</v>
      </c>
      <c r="BC22" s="118">
        <v>42840</v>
      </c>
      <c r="BD22" s="118">
        <v>656941</v>
      </c>
      <c r="BE22" s="118">
        <v>916</v>
      </c>
      <c r="BF22" s="118">
        <v>113280</v>
      </c>
      <c r="BG22" s="118">
        <f t="shared" si="13"/>
        <v>1721178</v>
      </c>
      <c r="BH22" s="118">
        <f aca="true" t="shared" si="54" ref="BH22:BO22">SUM(D22,AF22)</f>
        <v>776084</v>
      </c>
      <c r="BI22" s="118">
        <f t="shared" si="54"/>
        <v>338696</v>
      </c>
      <c r="BJ22" s="118">
        <f t="shared" si="54"/>
        <v>0</v>
      </c>
      <c r="BK22" s="118">
        <f t="shared" si="54"/>
        <v>235752</v>
      </c>
      <c r="BL22" s="118">
        <f t="shared" si="54"/>
        <v>46351</v>
      </c>
      <c r="BM22" s="118">
        <f t="shared" si="54"/>
        <v>56593</v>
      </c>
      <c r="BN22" s="118">
        <f t="shared" si="54"/>
        <v>437388</v>
      </c>
      <c r="BO22" s="119">
        <f t="shared" si="54"/>
        <v>100969</v>
      </c>
      <c r="BP22" s="118">
        <f aca="true" t="shared" si="55" ref="BP22:CE22">SUM(L22,AN22)</f>
        <v>11444916</v>
      </c>
      <c r="BQ22" s="118">
        <f t="shared" si="55"/>
        <v>4133690</v>
      </c>
      <c r="BR22" s="118">
        <f t="shared" si="55"/>
        <v>1486135</v>
      </c>
      <c r="BS22" s="118">
        <f t="shared" si="55"/>
        <v>1806305</v>
      </c>
      <c r="BT22" s="118">
        <f t="shared" si="55"/>
        <v>777398</v>
      </c>
      <c r="BU22" s="118">
        <f t="shared" si="55"/>
        <v>63852</v>
      </c>
      <c r="BV22" s="118">
        <f t="shared" si="55"/>
        <v>2179604</v>
      </c>
      <c r="BW22" s="118">
        <f t="shared" si="55"/>
        <v>185558</v>
      </c>
      <c r="BX22" s="118">
        <f t="shared" si="55"/>
        <v>1713003</v>
      </c>
      <c r="BY22" s="118">
        <f t="shared" si="55"/>
        <v>281043</v>
      </c>
      <c r="BZ22" s="118">
        <f t="shared" si="55"/>
        <v>51424</v>
      </c>
      <c r="CA22" s="118">
        <f t="shared" si="55"/>
        <v>5066335</v>
      </c>
      <c r="CB22" s="118">
        <f t="shared" si="55"/>
        <v>2592587</v>
      </c>
      <c r="CC22" s="118">
        <f t="shared" si="55"/>
        <v>2087032</v>
      </c>
      <c r="CD22" s="118">
        <f t="shared" si="55"/>
        <v>70291</v>
      </c>
      <c r="CE22" s="118">
        <f t="shared" si="55"/>
        <v>316425</v>
      </c>
      <c r="CF22" s="119">
        <f t="shared" si="51"/>
        <v>2391129</v>
      </c>
      <c r="CG22" s="118">
        <f t="shared" si="51"/>
        <v>13863</v>
      </c>
      <c r="CH22" s="118">
        <f t="shared" si="51"/>
        <v>1427658</v>
      </c>
      <c r="CI22" s="118">
        <f t="shared" si="51"/>
        <v>13648658</v>
      </c>
    </row>
    <row r="23" spans="1:87" s="120" customFormat="1" ht="12" customHeight="1">
      <c r="A23" s="129" t="s">
        <v>109</v>
      </c>
      <c r="B23" s="130" t="s">
        <v>110</v>
      </c>
      <c r="C23" s="129" t="s">
        <v>42</v>
      </c>
      <c r="D23" s="118">
        <f t="shared" si="0"/>
        <v>6987516</v>
      </c>
      <c r="E23" s="118">
        <f t="shared" si="1"/>
        <v>6956999</v>
      </c>
      <c r="F23" s="118">
        <v>0</v>
      </c>
      <c r="G23" s="118">
        <v>6598554</v>
      </c>
      <c r="H23" s="118">
        <v>350928</v>
      </c>
      <c r="I23" s="118">
        <v>7517</v>
      </c>
      <c r="J23" s="118">
        <v>30517</v>
      </c>
      <c r="K23" s="118">
        <v>631252</v>
      </c>
      <c r="L23" s="118">
        <f t="shared" si="2"/>
        <v>11995621</v>
      </c>
      <c r="M23" s="118">
        <f t="shared" si="3"/>
        <v>3448622</v>
      </c>
      <c r="N23" s="118">
        <v>1136625</v>
      </c>
      <c r="O23" s="118">
        <v>1260046</v>
      </c>
      <c r="P23" s="118">
        <v>903613</v>
      </c>
      <c r="Q23" s="118">
        <v>148338</v>
      </c>
      <c r="R23" s="118">
        <f t="shared" si="4"/>
        <v>3372891</v>
      </c>
      <c r="S23" s="118">
        <v>147683</v>
      </c>
      <c r="T23" s="118">
        <v>2902481</v>
      </c>
      <c r="U23" s="118">
        <v>322727</v>
      </c>
      <c r="V23" s="118">
        <v>39743</v>
      </c>
      <c r="W23" s="118">
        <f t="shared" si="5"/>
        <v>5134365</v>
      </c>
      <c r="X23" s="118">
        <v>2626671</v>
      </c>
      <c r="Y23" s="118">
        <v>2304218</v>
      </c>
      <c r="Z23" s="118">
        <v>145715</v>
      </c>
      <c r="AA23" s="118">
        <v>57761</v>
      </c>
      <c r="AB23" s="118">
        <v>3283534</v>
      </c>
      <c r="AC23" s="118">
        <v>0</v>
      </c>
      <c r="AD23" s="118">
        <v>543405</v>
      </c>
      <c r="AE23" s="118">
        <f t="shared" si="6"/>
        <v>19526542</v>
      </c>
      <c r="AF23" s="118">
        <f t="shared" si="7"/>
        <v>7893</v>
      </c>
      <c r="AG23" s="118">
        <f t="shared" si="8"/>
        <v>7893</v>
      </c>
      <c r="AH23" s="118">
        <v>0</v>
      </c>
      <c r="AI23" s="118">
        <v>7893</v>
      </c>
      <c r="AJ23" s="118">
        <v>0</v>
      </c>
      <c r="AK23" s="118">
        <v>0</v>
      </c>
      <c r="AL23" s="118">
        <v>0</v>
      </c>
      <c r="AM23" s="118">
        <v>7893</v>
      </c>
      <c r="AN23" s="118">
        <f t="shared" si="9"/>
        <v>1056138</v>
      </c>
      <c r="AO23" s="118">
        <f t="shared" si="10"/>
        <v>427742</v>
      </c>
      <c r="AP23" s="118">
        <v>241746</v>
      </c>
      <c r="AQ23" s="118">
        <v>0</v>
      </c>
      <c r="AR23" s="118">
        <v>185996</v>
      </c>
      <c r="AS23" s="118">
        <v>0</v>
      </c>
      <c r="AT23" s="118">
        <f t="shared" si="11"/>
        <v>394875</v>
      </c>
      <c r="AU23" s="118">
        <v>0</v>
      </c>
      <c r="AV23" s="118">
        <v>394875</v>
      </c>
      <c r="AW23" s="118">
        <v>0</v>
      </c>
      <c r="AX23" s="118">
        <v>0</v>
      </c>
      <c r="AY23" s="118">
        <f t="shared" si="12"/>
        <v>233521</v>
      </c>
      <c r="AZ23" s="118">
        <v>0</v>
      </c>
      <c r="BA23" s="118">
        <v>205156</v>
      </c>
      <c r="BB23" s="118">
        <v>1948</v>
      </c>
      <c r="BC23" s="118">
        <v>26417</v>
      </c>
      <c r="BD23" s="118">
        <v>815992</v>
      </c>
      <c r="BE23" s="118">
        <v>0</v>
      </c>
      <c r="BF23" s="118">
        <v>26745</v>
      </c>
      <c r="BG23" s="118">
        <f t="shared" si="13"/>
        <v>1090776</v>
      </c>
      <c r="BH23" s="118">
        <f aca="true" t="shared" si="56" ref="BH23:BO23">SUM(D23,AF23)</f>
        <v>6995409</v>
      </c>
      <c r="BI23" s="118">
        <f t="shared" si="56"/>
        <v>6964892</v>
      </c>
      <c r="BJ23" s="118">
        <f t="shared" si="56"/>
        <v>0</v>
      </c>
      <c r="BK23" s="118">
        <f t="shared" si="56"/>
        <v>6606447</v>
      </c>
      <c r="BL23" s="118">
        <f t="shared" si="56"/>
        <v>350928</v>
      </c>
      <c r="BM23" s="118">
        <f t="shared" si="56"/>
        <v>7517</v>
      </c>
      <c r="BN23" s="118">
        <f t="shared" si="56"/>
        <v>30517</v>
      </c>
      <c r="BO23" s="119">
        <f t="shared" si="56"/>
        <v>639145</v>
      </c>
      <c r="BP23" s="118">
        <f aca="true" t="shared" si="57" ref="BP23:CE23">SUM(L23,AN23)</f>
        <v>13051759</v>
      </c>
      <c r="BQ23" s="118">
        <f t="shared" si="57"/>
        <v>3876364</v>
      </c>
      <c r="BR23" s="118">
        <f t="shared" si="57"/>
        <v>1378371</v>
      </c>
      <c r="BS23" s="118">
        <f t="shared" si="57"/>
        <v>1260046</v>
      </c>
      <c r="BT23" s="118">
        <f t="shared" si="57"/>
        <v>1089609</v>
      </c>
      <c r="BU23" s="118">
        <f t="shared" si="57"/>
        <v>148338</v>
      </c>
      <c r="BV23" s="118">
        <f t="shared" si="57"/>
        <v>3767766</v>
      </c>
      <c r="BW23" s="118">
        <f t="shared" si="57"/>
        <v>147683</v>
      </c>
      <c r="BX23" s="118">
        <f t="shared" si="57"/>
        <v>3297356</v>
      </c>
      <c r="BY23" s="118">
        <f t="shared" si="57"/>
        <v>322727</v>
      </c>
      <c r="BZ23" s="118">
        <f t="shared" si="57"/>
        <v>39743</v>
      </c>
      <c r="CA23" s="118">
        <f t="shared" si="57"/>
        <v>5367886</v>
      </c>
      <c r="CB23" s="118">
        <f t="shared" si="57"/>
        <v>2626671</v>
      </c>
      <c r="CC23" s="118">
        <f t="shared" si="57"/>
        <v>2509374</v>
      </c>
      <c r="CD23" s="118">
        <f t="shared" si="57"/>
        <v>147663</v>
      </c>
      <c r="CE23" s="118">
        <f t="shared" si="57"/>
        <v>84178</v>
      </c>
      <c r="CF23" s="119">
        <f t="shared" si="51"/>
        <v>4099526</v>
      </c>
      <c r="CG23" s="118">
        <f t="shared" si="51"/>
        <v>0</v>
      </c>
      <c r="CH23" s="118">
        <f t="shared" si="51"/>
        <v>570150</v>
      </c>
      <c r="CI23" s="118">
        <f t="shared" si="51"/>
        <v>20617318</v>
      </c>
    </row>
    <row r="24" spans="1:87" s="120" customFormat="1" ht="12" customHeight="1">
      <c r="A24" s="129" t="s">
        <v>111</v>
      </c>
      <c r="B24" s="130" t="s">
        <v>112</v>
      </c>
      <c r="C24" s="129" t="s">
        <v>42</v>
      </c>
      <c r="D24" s="118">
        <f t="shared" si="0"/>
        <v>500773</v>
      </c>
      <c r="E24" s="118">
        <f t="shared" si="1"/>
        <v>481729</v>
      </c>
      <c r="F24" s="118">
        <v>8056</v>
      </c>
      <c r="G24" s="118">
        <v>425663</v>
      </c>
      <c r="H24" s="118">
        <v>48010</v>
      </c>
      <c r="I24" s="118">
        <v>0</v>
      </c>
      <c r="J24" s="118">
        <v>19044</v>
      </c>
      <c r="K24" s="118">
        <v>182862</v>
      </c>
      <c r="L24" s="118">
        <f t="shared" si="2"/>
        <v>8389738</v>
      </c>
      <c r="M24" s="118">
        <f t="shared" si="3"/>
        <v>1435349</v>
      </c>
      <c r="N24" s="118">
        <v>775402</v>
      </c>
      <c r="O24" s="118">
        <v>196725</v>
      </c>
      <c r="P24" s="118">
        <v>403324</v>
      </c>
      <c r="Q24" s="118">
        <v>59898</v>
      </c>
      <c r="R24" s="118">
        <f t="shared" si="4"/>
        <v>2109762</v>
      </c>
      <c r="S24" s="118">
        <v>48211</v>
      </c>
      <c r="T24" s="118">
        <v>1825604</v>
      </c>
      <c r="U24" s="118">
        <v>235947</v>
      </c>
      <c r="V24" s="118">
        <v>0</v>
      </c>
      <c r="W24" s="118">
        <f t="shared" si="5"/>
        <v>4813041</v>
      </c>
      <c r="X24" s="118">
        <v>2356893</v>
      </c>
      <c r="Y24" s="118">
        <v>1992215</v>
      </c>
      <c r="Z24" s="118">
        <v>448959</v>
      </c>
      <c r="AA24" s="118">
        <v>14974</v>
      </c>
      <c r="AB24" s="118">
        <v>3173916</v>
      </c>
      <c r="AC24" s="118">
        <v>31586</v>
      </c>
      <c r="AD24" s="118">
        <v>730799</v>
      </c>
      <c r="AE24" s="118">
        <f t="shared" si="6"/>
        <v>9621310</v>
      </c>
      <c r="AF24" s="118">
        <f t="shared" si="7"/>
        <v>1045423</v>
      </c>
      <c r="AG24" s="118">
        <f t="shared" si="8"/>
        <v>1010984</v>
      </c>
      <c r="AH24" s="118">
        <v>0</v>
      </c>
      <c r="AI24" s="118">
        <v>965114</v>
      </c>
      <c r="AJ24" s="118">
        <v>42945</v>
      </c>
      <c r="AK24" s="118">
        <v>2925</v>
      </c>
      <c r="AL24" s="118">
        <v>34439</v>
      </c>
      <c r="AM24" s="118">
        <v>620230</v>
      </c>
      <c r="AN24" s="118">
        <f t="shared" si="9"/>
        <v>1040624</v>
      </c>
      <c r="AO24" s="118">
        <f t="shared" si="10"/>
        <v>170475</v>
      </c>
      <c r="AP24" s="118">
        <v>139979</v>
      </c>
      <c r="AQ24" s="118">
        <v>0</v>
      </c>
      <c r="AR24" s="118">
        <v>30496</v>
      </c>
      <c r="AS24" s="118">
        <v>0</v>
      </c>
      <c r="AT24" s="118">
        <f t="shared" si="11"/>
        <v>449812</v>
      </c>
      <c r="AU24" s="118">
        <v>45996</v>
      </c>
      <c r="AV24" s="118">
        <v>403723</v>
      </c>
      <c r="AW24" s="118">
        <v>93</v>
      </c>
      <c r="AX24" s="118">
        <v>0</v>
      </c>
      <c r="AY24" s="118">
        <f t="shared" si="12"/>
        <v>417988</v>
      </c>
      <c r="AZ24" s="118">
        <v>2986</v>
      </c>
      <c r="BA24" s="118">
        <v>310665</v>
      </c>
      <c r="BB24" s="118">
        <v>97590</v>
      </c>
      <c r="BC24" s="118">
        <v>6747</v>
      </c>
      <c r="BD24" s="118">
        <v>973163</v>
      </c>
      <c r="BE24" s="118">
        <v>2349</v>
      </c>
      <c r="BF24" s="118">
        <v>140999</v>
      </c>
      <c r="BG24" s="118">
        <f t="shared" si="13"/>
        <v>2227046</v>
      </c>
      <c r="BH24" s="118">
        <f aca="true" t="shared" si="58" ref="BH24:BV24">SUM(D24,AF24)</f>
        <v>1546196</v>
      </c>
      <c r="BI24" s="118">
        <f t="shared" si="58"/>
        <v>1492713</v>
      </c>
      <c r="BJ24" s="118">
        <f t="shared" si="58"/>
        <v>8056</v>
      </c>
      <c r="BK24" s="118">
        <f t="shared" si="58"/>
        <v>1390777</v>
      </c>
      <c r="BL24" s="118">
        <f t="shared" si="58"/>
        <v>90955</v>
      </c>
      <c r="BM24" s="118">
        <f t="shared" si="58"/>
        <v>2925</v>
      </c>
      <c r="BN24" s="118">
        <f t="shared" si="58"/>
        <v>53483</v>
      </c>
      <c r="BO24" s="119">
        <f t="shared" si="58"/>
        <v>803092</v>
      </c>
      <c r="BP24" s="118">
        <f t="shared" si="58"/>
        <v>9430362</v>
      </c>
      <c r="BQ24" s="118">
        <f t="shared" si="58"/>
        <v>1605824</v>
      </c>
      <c r="BR24" s="118">
        <f t="shared" si="58"/>
        <v>915381</v>
      </c>
      <c r="BS24" s="118">
        <f t="shared" si="58"/>
        <v>196725</v>
      </c>
      <c r="BT24" s="118">
        <f t="shared" si="58"/>
        <v>433820</v>
      </c>
      <c r="BU24" s="118">
        <f t="shared" si="58"/>
        <v>59898</v>
      </c>
      <c r="BV24" s="118">
        <f t="shared" si="58"/>
        <v>2559574</v>
      </c>
      <c r="BW24" s="118">
        <f aca="true" t="shared" si="59" ref="BW24:CF24">SUM(S24,AU24)</f>
        <v>94207</v>
      </c>
      <c r="BX24" s="118">
        <f t="shared" si="59"/>
        <v>2229327</v>
      </c>
      <c r="BY24" s="118">
        <f t="shared" si="59"/>
        <v>236040</v>
      </c>
      <c r="BZ24" s="118">
        <f t="shared" si="59"/>
        <v>0</v>
      </c>
      <c r="CA24" s="118">
        <f t="shared" si="59"/>
        <v>5231029</v>
      </c>
      <c r="CB24" s="118">
        <f t="shared" si="59"/>
        <v>2359879</v>
      </c>
      <c r="CC24" s="118">
        <f t="shared" si="59"/>
        <v>2302880</v>
      </c>
      <c r="CD24" s="118">
        <f t="shared" si="59"/>
        <v>546549</v>
      </c>
      <c r="CE24" s="118">
        <f t="shared" si="59"/>
        <v>21721</v>
      </c>
      <c r="CF24" s="119">
        <f t="shared" si="59"/>
        <v>4147079</v>
      </c>
      <c r="CG24" s="118">
        <f aca="true" t="shared" si="60" ref="CG24:CI25">SUM(AC24,BE24)</f>
        <v>33935</v>
      </c>
      <c r="CH24" s="118">
        <f t="shared" si="60"/>
        <v>871798</v>
      </c>
      <c r="CI24" s="118">
        <f t="shared" si="60"/>
        <v>11848356</v>
      </c>
    </row>
    <row r="25" spans="1:87" s="120" customFormat="1" ht="12" customHeight="1">
      <c r="A25" s="129" t="s">
        <v>113</v>
      </c>
      <c r="B25" s="130" t="s">
        <v>114</v>
      </c>
      <c r="C25" s="129" t="s">
        <v>42</v>
      </c>
      <c r="D25" s="118">
        <f t="shared" si="0"/>
        <v>219354</v>
      </c>
      <c r="E25" s="118">
        <f t="shared" si="1"/>
        <v>133510</v>
      </c>
      <c r="F25" s="118">
        <v>0</v>
      </c>
      <c r="G25" s="118">
        <v>106986</v>
      </c>
      <c r="H25" s="118">
        <v>0</v>
      </c>
      <c r="I25" s="118">
        <v>26524</v>
      </c>
      <c r="J25" s="118">
        <v>85844</v>
      </c>
      <c r="K25" s="118">
        <v>134772</v>
      </c>
      <c r="L25" s="118">
        <f t="shared" si="2"/>
        <v>10828222</v>
      </c>
      <c r="M25" s="118">
        <f t="shared" si="3"/>
        <v>2086425</v>
      </c>
      <c r="N25" s="118">
        <v>1044520</v>
      </c>
      <c r="O25" s="118">
        <v>482958</v>
      </c>
      <c r="P25" s="118">
        <v>558947</v>
      </c>
      <c r="Q25" s="118">
        <v>0</v>
      </c>
      <c r="R25" s="118">
        <f t="shared" si="4"/>
        <v>2703430</v>
      </c>
      <c r="S25" s="118">
        <v>488822</v>
      </c>
      <c r="T25" s="118">
        <v>2150331</v>
      </c>
      <c r="U25" s="118">
        <v>64277</v>
      </c>
      <c r="V25" s="118">
        <v>0</v>
      </c>
      <c r="W25" s="118">
        <f t="shared" si="5"/>
        <v>6038317</v>
      </c>
      <c r="X25" s="118">
        <v>2041654</v>
      </c>
      <c r="Y25" s="118">
        <v>2632540</v>
      </c>
      <c r="Z25" s="118">
        <v>1090553</v>
      </c>
      <c r="AA25" s="118">
        <v>273570</v>
      </c>
      <c r="AB25" s="118">
        <v>2010824</v>
      </c>
      <c r="AC25" s="118">
        <v>50</v>
      </c>
      <c r="AD25" s="118">
        <v>421884</v>
      </c>
      <c r="AE25" s="118">
        <f t="shared" si="6"/>
        <v>11469460</v>
      </c>
      <c r="AF25" s="118">
        <f t="shared" si="7"/>
        <v>80714</v>
      </c>
      <c r="AG25" s="118">
        <f t="shared" si="8"/>
        <v>80714</v>
      </c>
      <c r="AH25" s="118">
        <v>0</v>
      </c>
      <c r="AI25" s="118">
        <v>80714</v>
      </c>
      <c r="AJ25" s="118">
        <v>0</v>
      </c>
      <c r="AK25" s="118">
        <v>0</v>
      </c>
      <c r="AL25" s="118">
        <v>0</v>
      </c>
      <c r="AM25" s="118">
        <v>0</v>
      </c>
      <c r="AN25" s="118">
        <f t="shared" si="9"/>
        <v>1484885</v>
      </c>
      <c r="AO25" s="118">
        <f t="shared" si="10"/>
        <v>335610</v>
      </c>
      <c r="AP25" s="118">
        <v>156717</v>
      </c>
      <c r="AQ25" s="118">
        <v>0</v>
      </c>
      <c r="AR25" s="118">
        <v>178893</v>
      </c>
      <c r="AS25" s="118">
        <v>0</v>
      </c>
      <c r="AT25" s="118">
        <f t="shared" si="11"/>
        <v>526539</v>
      </c>
      <c r="AU25" s="118">
        <v>240</v>
      </c>
      <c r="AV25" s="118">
        <v>526299</v>
      </c>
      <c r="AW25" s="118">
        <v>0</v>
      </c>
      <c r="AX25" s="118">
        <v>0</v>
      </c>
      <c r="AY25" s="118">
        <f t="shared" si="12"/>
        <v>622721</v>
      </c>
      <c r="AZ25" s="118">
        <v>32027</v>
      </c>
      <c r="BA25" s="118">
        <v>248371</v>
      </c>
      <c r="BB25" s="118">
        <v>90440</v>
      </c>
      <c r="BC25" s="118">
        <v>251883</v>
      </c>
      <c r="BD25" s="118">
        <v>673259</v>
      </c>
      <c r="BE25" s="118">
        <v>15</v>
      </c>
      <c r="BF25" s="118">
        <v>86270</v>
      </c>
      <c r="BG25" s="118">
        <f t="shared" si="13"/>
        <v>1651869</v>
      </c>
      <c r="BH25" s="118">
        <f aca="true" t="shared" si="61" ref="BH25:BO25">SUM(D25,AF25)</f>
        <v>300068</v>
      </c>
      <c r="BI25" s="118">
        <f t="shared" si="61"/>
        <v>214224</v>
      </c>
      <c r="BJ25" s="118">
        <f t="shared" si="61"/>
        <v>0</v>
      </c>
      <c r="BK25" s="118">
        <f t="shared" si="61"/>
        <v>187700</v>
      </c>
      <c r="BL25" s="118">
        <f t="shared" si="61"/>
        <v>0</v>
      </c>
      <c r="BM25" s="118">
        <f t="shared" si="61"/>
        <v>26524</v>
      </c>
      <c r="BN25" s="118">
        <f t="shared" si="61"/>
        <v>85844</v>
      </c>
      <c r="BO25" s="119">
        <f t="shared" si="61"/>
        <v>134772</v>
      </c>
      <c r="BP25" s="118">
        <f aca="true" t="shared" si="62" ref="BP25:CE25">SUM(L25,AN25)</f>
        <v>12313107</v>
      </c>
      <c r="BQ25" s="118">
        <f t="shared" si="62"/>
        <v>2422035</v>
      </c>
      <c r="BR25" s="118">
        <f t="shared" si="62"/>
        <v>1201237</v>
      </c>
      <c r="BS25" s="118">
        <f t="shared" si="62"/>
        <v>482958</v>
      </c>
      <c r="BT25" s="118">
        <f t="shared" si="62"/>
        <v>737840</v>
      </c>
      <c r="BU25" s="118">
        <f t="shared" si="62"/>
        <v>0</v>
      </c>
      <c r="BV25" s="118">
        <f t="shared" si="62"/>
        <v>3229969</v>
      </c>
      <c r="BW25" s="118">
        <f t="shared" si="62"/>
        <v>489062</v>
      </c>
      <c r="BX25" s="118">
        <f t="shared" si="62"/>
        <v>2676630</v>
      </c>
      <c r="BY25" s="118">
        <f t="shared" si="62"/>
        <v>64277</v>
      </c>
      <c r="BZ25" s="118">
        <f t="shared" si="62"/>
        <v>0</v>
      </c>
      <c r="CA25" s="118">
        <f t="shared" si="62"/>
        <v>6661038</v>
      </c>
      <c r="CB25" s="118">
        <f t="shared" si="62"/>
        <v>2073681</v>
      </c>
      <c r="CC25" s="118">
        <f t="shared" si="62"/>
        <v>2880911</v>
      </c>
      <c r="CD25" s="118">
        <f t="shared" si="62"/>
        <v>1180993</v>
      </c>
      <c r="CE25" s="118">
        <f t="shared" si="62"/>
        <v>525453</v>
      </c>
      <c r="CF25" s="119">
        <f>SUM(AB25,BD25)</f>
        <v>2684083</v>
      </c>
      <c r="CG25" s="118">
        <f t="shared" si="60"/>
        <v>65</v>
      </c>
      <c r="CH25" s="118">
        <f t="shared" si="60"/>
        <v>508154</v>
      </c>
      <c r="CI25" s="118">
        <f t="shared" si="60"/>
        <v>13121329</v>
      </c>
    </row>
    <row r="26" spans="1:87" s="120" customFormat="1" ht="12" customHeight="1">
      <c r="A26" s="129" t="s">
        <v>115</v>
      </c>
      <c r="B26" s="130" t="s">
        <v>116</v>
      </c>
      <c r="C26" s="129" t="s">
        <v>42</v>
      </c>
      <c r="D26" s="118">
        <f t="shared" si="0"/>
        <v>1415876</v>
      </c>
      <c r="E26" s="118">
        <f t="shared" si="1"/>
        <v>1415876</v>
      </c>
      <c r="F26" s="118">
        <v>5367</v>
      </c>
      <c r="G26" s="118">
        <v>1170005</v>
      </c>
      <c r="H26" s="118">
        <v>228139</v>
      </c>
      <c r="I26" s="118">
        <v>12365</v>
      </c>
      <c r="J26" s="118">
        <v>0</v>
      </c>
      <c r="K26" s="118">
        <v>289270</v>
      </c>
      <c r="L26" s="118">
        <f t="shared" si="2"/>
        <v>18270159</v>
      </c>
      <c r="M26" s="118">
        <f t="shared" si="3"/>
        <v>3637347</v>
      </c>
      <c r="N26" s="118">
        <v>2271676</v>
      </c>
      <c r="O26" s="118">
        <v>270342</v>
      </c>
      <c r="P26" s="118">
        <v>958742</v>
      </c>
      <c r="Q26" s="118">
        <v>136587</v>
      </c>
      <c r="R26" s="118">
        <f t="shared" si="4"/>
        <v>4554505</v>
      </c>
      <c r="S26" s="118">
        <v>202332</v>
      </c>
      <c r="T26" s="118">
        <v>4059567</v>
      </c>
      <c r="U26" s="118">
        <v>292606</v>
      </c>
      <c r="V26" s="118">
        <v>32226</v>
      </c>
      <c r="W26" s="118">
        <f t="shared" si="5"/>
        <v>10000261</v>
      </c>
      <c r="X26" s="118">
        <v>4778001</v>
      </c>
      <c r="Y26" s="118">
        <v>4417104</v>
      </c>
      <c r="Z26" s="118">
        <v>677897</v>
      </c>
      <c r="AA26" s="118">
        <v>127259</v>
      </c>
      <c r="AB26" s="118">
        <v>5125688</v>
      </c>
      <c r="AC26" s="118">
        <v>45820</v>
      </c>
      <c r="AD26" s="118">
        <v>1701940</v>
      </c>
      <c r="AE26" s="118">
        <f t="shared" si="6"/>
        <v>21387975</v>
      </c>
      <c r="AF26" s="118">
        <f t="shared" si="7"/>
        <v>675385</v>
      </c>
      <c r="AG26" s="118">
        <f t="shared" si="8"/>
        <v>675385</v>
      </c>
      <c r="AH26" s="118">
        <v>0</v>
      </c>
      <c r="AI26" s="118">
        <v>378449</v>
      </c>
      <c r="AJ26" s="118">
        <v>0</v>
      </c>
      <c r="AK26" s="118">
        <v>296936</v>
      </c>
      <c r="AL26" s="118">
        <v>0</v>
      </c>
      <c r="AM26" s="118">
        <v>156341</v>
      </c>
      <c r="AN26" s="118">
        <f t="shared" si="9"/>
        <v>4559000</v>
      </c>
      <c r="AO26" s="118">
        <f t="shared" si="10"/>
        <v>1031952</v>
      </c>
      <c r="AP26" s="118">
        <v>829302</v>
      </c>
      <c r="AQ26" s="118">
        <v>33161</v>
      </c>
      <c r="AR26" s="118">
        <v>169489</v>
      </c>
      <c r="AS26" s="118">
        <v>0</v>
      </c>
      <c r="AT26" s="118">
        <f t="shared" si="11"/>
        <v>2298036</v>
      </c>
      <c r="AU26" s="118">
        <v>21966</v>
      </c>
      <c r="AV26" s="118">
        <v>2258956</v>
      </c>
      <c r="AW26" s="118">
        <v>17114</v>
      </c>
      <c r="AX26" s="118">
        <v>5965</v>
      </c>
      <c r="AY26" s="118">
        <f t="shared" si="12"/>
        <v>1222471</v>
      </c>
      <c r="AZ26" s="118">
        <v>583863</v>
      </c>
      <c r="BA26" s="118">
        <v>507740</v>
      </c>
      <c r="BB26" s="118">
        <v>48916</v>
      </c>
      <c r="BC26" s="118">
        <v>81952</v>
      </c>
      <c r="BD26" s="118">
        <v>2824203</v>
      </c>
      <c r="BE26" s="118">
        <v>576</v>
      </c>
      <c r="BF26" s="118">
        <v>250506</v>
      </c>
      <c r="BG26" s="118">
        <f t="shared" si="13"/>
        <v>5484891</v>
      </c>
      <c r="BH26" s="118">
        <f aca="true" t="shared" si="63" ref="BH26:BO26">SUM(D26,AF26)</f>
        <v>2091261</v>
      </c>
      <c r="BI26" s="118">
        <f t="shared" si="63"/>
        <v>2091261</v>
      </c>
      <c r="BJ26" s="118">
        <f t="shared" si="63"/>
        <v>5367</v>
      </c>
      <c r="BK26" s="118">
        <f t="shared" si="63"/>
        <v>1548454</v>
      </c>
      <c r="BL26" s="118">
        <f t="shared" si="63"/>
        <v>228139</v>
      </c>
      <c r="BM26" s="118">
        <f t="shared" si="63"/>
        <v>309301</v>
      </c>
      <c r="BN26" s="118">
        <f t="shared" si="63"/>
        <v>0</v>
      </c>
      <c r="BO26" s="119">
        <f t="shared" si="63"/>
        <v>445611</v>
      </c>
      <c r="BP26" s="118">
        <f aca="true" t="shared" si="64" ref="BP26:BZ26">SUM(L26,AN26)</f>
        <v>22829159</v>
      </c>
      <c r="BQ26" s="118">
        <f t="shared" si="64"/>
        <v>4669299</v>
      </c>
      <c r="BR26" s="118">
        <f t="shared" si="64"/>
        <v>3100978</v>
      </c>
      <c r="BS26" s="118">
        <f t="shared" si="64"/>
        <v>303503</v>
      </c>
      <c r="BT26" s="118">
        <f t="shared" si="64"/>
        <v>1128231</v>
      </c>
      <c r="BU26" s="118">
        <f t="shared" si="64"/>
        <v>136587</v>
      </c>
      <c r="BV26" s="118">
        <f t="shared" si="64"/>
        <v>6852541</v>
      </c>
      <c r="BW26" s="118">
        <f t="shared" si="64"/>
        <v>224298</v>
      </c>
      <c r="BX26" s="118">
        <f t="shared" si="64"/>
        <v>6318523</v>
      </c>
      <c r="BY26" s="118">
        <f t="shared" si="64"/>
        <v>309720</v>
      </c>
      <c r="BZ26" s="118">
        <f t="shared" si="64"/>
        <v>38191</v>
      </c>
      <c r="CA26" s="118">
        <f aca="true" t="shared" si="65" ref="CA26:CI26">SUM(W26,AY26)</f>
        <v>11222732</v>
      </c>
      <c r="CB26" s="118">
        <f t="shared" si="65"/>
        <v>5361864</v>
      </c>
      <c r="CC26" s="118">
        <f t="shared" si="65"/>
        <v>4924844</v>
      </c>
      <c r="CD26" s="118">
        <f t="shared" si="65"/>
        <v>726813</v>
      </c>
      <c r="CE26" s="118">
        <f t="shared" si="65"/>
        <v>209211</v>
      </c>
      <c r="CF26" s="119">
        <f t="shared" si="65"/>
        <v>7949891</v>
      </c>
      <c r="CG26" s="118">
        <f t="shared" si="65"/>
        <v>46396</v>
      </c>
      <c r="CH26" s="118">
        <f t="shared" si="65"/>
        <v>1952446</v>
      </c>
      <c r="CI26" s="118">
        <f t="shared" si="65"/>
        <v>26872866</v>
      </c>
    </row>
    <row r="27" spans="1:87" s="120" customFormat="1" ht="12" customHeight="1">
      <c r="A27" s="129" t="s">
        <v>117</v>
      </c>
      <c r="B27" s="130" t="s">
        <v>118</v>
      </c>
      <c r="C27" s="129" t="s">
        <v>42</v>
      </c>
      <c r="D27" s="118">
        <f t="shared" si="0"/>
        <v>2247400</v>
      </c>
      <c r="E27" s="118">
        <f t="shared" si="1"/>
        <v>2173467</v>
      </c>
      <c r="F27" s="118">
        <v>1824</v>
      </c>
      <c r="G27" s="118">
        <v>2121500</v>
      </c>
      <c r="H27" s="118">
        <v>50143</v>
      </c>
      <c r="I27" s="118">
        <v>0</v>
      </c>
      <c r="J27" s="118">
        <v>73933</v>
      </c>
      <c r="K27" s="118">
        <v>273773</v>
      </c>
      <c r="L27" s="118">
        <f t="shared" si="2"/>
        <v>24623422</v>
      </c>
      <c r="M27" s="118">
        <f t="shared" si="3"/>
        <v>5963672</v>
      </c>
      <c r="N27" s="118">
        <v>1916991</v>
      </c>
      <c r="O27" s="118">
        <v>2257809</v>
      </c>
      <c r="P27" s="118">
        <v>1620703</v>
      </c>
      <c r="Q27" s="118">
        <v>168169</v>
      </c>
      <c r="R27" s="118">
        <f t="shared" si="4"/>
        <v>6744780</v>
      </c>
      <c r="S27" s="118">
        <v>972584</v>
      </c>
      <c r="T27" s="118">
        <v>5559635</v>
      </c>
      <c r="U27" s="118">
        <v>212561</v>
      </c>
      <c r="V27" s="118">
        <v>41643</v>
      </c>
      <c r="W27" s="118">
        <f t="shared" si="5"/>
        <v>11872591</v>
      </c>
      <c r="X27" s="118">
        <v>4916637</v>
      </c>
      <c r="Y27" s="118">
        <v>6013326</v>
      </c>
      <c r="Z27" s="118">
        <v>718441</v>
      </c>
      <c r="AA27" s="118">
        <v>224187</v>
      </c>
      <c r="AB27" s="118">
        <v>4632216</v>
      </c>
      <c r="AC27" s="118">
        <v>736</v>
      </c>
      <c r="AD27" s="118">
        <v>3195778</v>
      </c>
      <c r="AE27" s="118">
        <f t="shared" si="6"/>
        <v>30066600</v>
      </c>
      <c r="AF27" s="118">
        <f t="shared" si="7"/>
        <v>299848</v>
      </c>
      <c r="AG27" s="118">
        <f t="shared" si="8"/>
        <v>299848</v>
      </c>
      <c r="AH27" s="118">
        <v>0</v>
      </c>
      <c r="AI27" s="118">
        <v>212173</v>
      </c>
      <c r="AJ27" s="118">
        <v>87675</v>
      </c>
      <c r="AK27" s="118">
        <v>0</v>
      </c>
      <c r="AL27" s="118">
        <v>0</v>
      </c>
      <c r="AM27" s="118">
        <v>115644</v>
      </c>
      <c r="AN27" s="118">
        <f t="shared" si="9"/>
        <v>4166669</v>
      </c>
      <c r="AO27" s="118">
        <f t="shared" si="10"/>
        <v>1031431</v>
      </c>
      <c r="AP27" s="118">
        <v>521838</v>
      </c>
      <c r="AQ27" s="118">
        <v>114194</v>
      </c>
      <c r="AR27" s="118">
        <v>393798</v>
      </c>
      <c r="AS27" s="118">
        <v>1601</v>
      </c>
      <c r="AT27" s="118">
        <f t="shared" si="11"/>
        <v>1736964</v>
      </c>
      <c r="AU27" s="118">
        <v>124401</v>
      </c>
      <c r="AV27" s="118">
        <v>1582113</v>
      </c>
      <c r="AW27" s="118">
        <v>30450</v>
      </c>
      <c r="AX27" s="118">
        <v>0</v>
      </c>
      <c r="AY27" s="118">
        <f t="shared" si="12"/>
        <v>1315376</v>
      </c>
      <c r="AZ27" s="118">
        <v>489618</v>
      </c>
      <c r="BA27" s="118">
        <v>543164</v>
      </c>
      <c r="BB27" s="118">
        <v>167991</v>
      </c>
      <c r="BC27" s="118">
        <v>114603</v>
      </c>
      <c r="BD27" s="118">
        <v>1367265</v>
      </c>
      <c r="BE27" s="118">
        <v>82898</v>
      </c>
      <c r="BF27" s="118">
        <v>658546</v>
      </c>
      <c r="BG27" s="118">
        <f t="shared" si="13"/>
        <v>5125063</v>
      </c>
      <c r="BH27" s="118">
        <f aca="true" t="shared" si="66" ref="BH27:BO27">SUM(D27,AF27)</f>
        <v>2547248</v>
      </c>
      <c r="BI27" s="118">
        <f t="shared" si="66"/>
        <v>2473315</v>
      </c>
      <c r="BJ27" s="118">
        <f t="shared" si="66"/>
        <v>1824</v>
      </c>
      <c r="BK27" s="118">
        <f t="shared" si="66"/>
        <v>2333673</v>
      </c>
      <c r="BL27" s="118">
        <f t="shared" si="66"/>
        <v>137818</v>
      </c>
      <c r="BM27" s="118">
        <f t="shared" si="66"/>
        <v>0</v>
      </c>
      <c r="BN27" s="118">
        <f t="shared" si="66"/>
        <v>73933</v>
      </c>
      <c r="BO27" s="119">
        <f t="shared" si="66"/>
        <v>389417</v>
      </c>
      <c r="BP27" s="118">
        <f aca="true" t="shared" si="67" ref="BP27:CD27">SUM(L27,AN27)</f>
        <v>28790091</v>
      </c>
      <c r="BQ27" s="118">
        <f t="shared" si="67"/>
        <v>6995103</v>
      </c>
      <c r="BR27" s="118">
        <f t="shared" si="67"/>
        <v>2438829</v>
      </c>
      <c r="BS27" s="118">
        <f t="shared" si="67"/>
        <v>2372003</v>
      </c>
      <c r="BT27" s="118">
        <f t="shared" si="67"/>
        <v>2014501</v>
      </c>
      <c r="BU27" s="118">
        <f t="shared" si="67"/>
        <v>169770</v>
      </c>
      <c r="BV27" s="118">
        <f t="shared" si="67"/>
        <v>8481744</v>
      </c>
      <c r="BW27" s="118">
        <f t="shared" si="67"/>
        <v>1096985</v>
      </c>
      <c r="BX27" s="118">
        <f t="shared" si="67"/>
        <v>7141748</v>
      </c>
      <c r="BY27" s="118">
        <f t="shared" si="67"/>
        <v>243011</v>
      </c>
      <c r="BZ27" s="118">
        <f t="shared" si="67"/>
        <v>41643</v>
      </c>
      <c r="CA27" s="118">
        <f t="shared" si="67"/>
        <v>13187967</v>
      </c>
      <c r="CB27" s="118">
        <f t="shared" si="67"/>
        <v>5406255</v>
      </c>
      <c r="CC27" s="118">
        <f t="shared" si="67"/>
        <v>6556490</v>
      </c>
      <c r="CD27" s="118">
        <f t="shared" si="67"/>
        <v>886432</v>
      </c>
      <c r="CE27" s="118">
        <f>SUM(AA27,BC27)</f>
        <v>338790</v>
      </c>
      <c r="CF27" s="119">
        <f>SUM(AB27,BD27)</f>
        <v>5999481</v>
      </c>
      <c r="CG27" s="118">
        <f>SUM(AC27,BE27)</f>
        <v>83634</v>
      </c>
      <c r="CH27" s="118">
        <f>SUM(AD27,BF27)</f>
        <v>3854324</v>
      </c>
      <c r="CI27" s="118">
        <f>SUM(AE27,BG27)</f>
        <v>35191663</v>
      </c>
    </row>
    <row r="28" spans="1:87" s="120" customFormat="1" ht="12" customHeight="1">
      <c r="A28" s="129" t="s">
        <v>119</v>
      </c>
      <c r="B28" s="130" t="s">
        <v>120</v>
      </c>
      <c r="C28" s="129" t="s">
        <v>42</v>
      </c>
      <c r="D28" s="118">
        <f t="shared" si="0"/>
        <v>8755036</v>
      </c>
      <c r="E28" s="118">
        <f t="shared" si="1"/>
        <v>8704479</v>
      </c>
      <c r="F28" s="118">
        <v>0</v>
      </c>
      <c r="G28" s="118">
        <v>8628284</v>
      </c>
      <c r="H28" s="118">
        <v>25570</v>
      </c>
      <c r="I28" s="118">
        <v>50625</v>
      </c>
      <c r="J28" s="118">
        <v>50557</v>
      </c>
      <c r="K28" s="118">
        <v>651705</v>
      </c>
      <c r="L28" s="118">
        <f t="shared" si="2"/>
        <v>38491113</v>
      </c>
      <c r="M28" s="118">
        <f t="shared" si="3"/>
        <v>10698690</v>
      </c>
      <c r="N28" s="118">
        <v>3383511</v>
      </c>
      <c r="O28" s="118">
        <v>4556299</v>
      </c>
      <c r="P28" s="118">
        <v>2467114</v>
      </c>
      <c r="Q28" s="118">
        <v>291766</v>
      </c>
      <c r="R28" s="118">
        <f t="shared" si="4"/>
        <v>9334593</v>
      </c>
      <c r="S28" s="118">
        <v>707853</v>
      </c>
      <c r="T28" s="118">
        <v>7817227</v>
      </c>
      <c r="U28" s="118">
        <v>809513</v>
      </c>
      <c r="V28" s="118">
        <v>112437</v>
      </c>
      <c r="W28" s="118">
        <f t="shared" si="5"/>
        <v>18324725</v>
      </c>
      <c r="X28" s="118">
        <v>7271429</v>
      </c>
      <c r="Y28" s="118">
        <v>9592775</v>
      </c>
      <c r="Z28" s="118">
        <v>847366</v>
      </c>
      <c r="AA28" s="118">
        <v>613155</v>
      </c>
      <c r="AB28" s="118">
        <v>5198973</v>
      </c>
      <c r="AC28" s="118">
        <v>20668</v>
      </c>
      <c r="AD28" s="118">
        <v>2015942</v>
      </c>
      <c r="AE28" s="118">
        <f t="shared" si="6"/>
        <v>49262091</v>
      </c>
      <c r="AF28" s="118">
        <f t="shared" si="7"/>
        <v>612927</v>
      </c>
      <c r="AG28" s="118">
        <f t="shared" si="8"/>
        <v>611583</v>
      </c>
      <c r="AH28" s="118">
        <v>0</v>
      </c>
      <c r="AI28" s="118">
        <v>611583</v>
      </c>
      <c r="AJ28" s="118">
        <v>0</v>
      </c>
      <c r="AK28" s="118">
        <v>0</v>
      </c>
      <c r="AL28" s="118">
        <v>1344</v>
      </c>
      <c r="AM28" s="118">
        <v>0</v>
      </c>
      <c r="AN28" s="118">
        <f t="shared" si="9"/>
        <v>5571791</v>
      </c>
      <c r="AO28" s="118">
        <f t="shared" si="10"/>
        <v>1135044</v>
      </c>
      <c r="AP28" s="118">
        <v>528340</v>
      </c>
      <c r="AQ28" s="118">
        <v>256665</v>
      </c>
      <c r="AR28" s="118">
        <v>339487</v>
      </c>
      <c r="AS28" s="118">
        <v>10552</v>
      </c>
      <c r="AT28" s="118">
        <f t="shared" si="11"/>
        <v>2313689</v>
      </c>
      <c r="AU28" s="118">
        <v>22367</v>
      </c>
      <c r="AV28" s="118">
        <v>2273461</v>
      </c>
      <c r="AW28" s="118">
        <v>17861</v>
      </c>
      <c r="AX28" s="118">
        <v>9658</v>
      </c>
      <c r="AY28" s="118">
        <f t="shared" si="12"/>
        <v>2112056</v>
      </c>
      <c r="AZ28" s="118">
        <v>391639</v>
      </c>
      <c r="BA28" s="118">
        <v>1679912</v>
      </c>
      <c r="BB28" s="118">
        <v>2046</v>
      </c>
      <c r="BC28" s="118">
        <v>38459</v>
      </c>
      <c r="BD28" s="118">
        <v>2218128</v>
      </c>
      <c r="BE28" s="118">
        <v>1344</v>
      </c>
      <c r="BF28" s="118">
        <v>424874</v>
      </c>
      <c r="BG28" s="118">
        <f t="shared" si="13"/>
        <v>6609592</v>
      </c>
      <c r="BH28" s="118">
        <f aca="true" t="shared" si="68" ref="BH28:BP28">SUM(D28,AF28)</f>
        <v>9367963</v>
      </c>
      <c r="BI28" s="118">
        <f t="shared" si="68"/>
        <v>9316062</v>
      </c>
      <c r="BJ28" s="118">
        <f t="shared" si="68"/>
        <v>0</v>
      </c>
      <c r="BK28" s="118">
        <f t="shared" si="68"/>
        <v>9239867</v>
      </c>
      <c r="BL28" s="118">
        <f t="shared" si="68"/>
        <v>25570</v>
      </c>
      <c r="BM28" s="118">
        <f t="shared" si="68"/>
        <v>50625</v>
      </c>
      <c r="BN28" s="118">
        <f t="shared" si="68"/>
        <v>51901</v>
      </c>
      <c r="BO28" s="119">
        <f t="shared" si="68"/>
        <v>651705</v>
      </c>
      <c r="BP28" s="118">
        <f t="shared" si="68"/>
        <v>44062904</v>
      </c>
      <c r="BQ28" s="118">
        <f aca="true" t="shared" si="69" ref="BQ28:CF28">SUM(M28,AO28)</f>
        <v>11833734</v>
      </c>
      <c r="BR28" s="118">
        <f t="shared" si="69"/>
        <v>3911851</v>
      </c>
      <c r="BS28" s="118">
        <f t="shared" si="69"/>
        <v>4812964</v>
      </c>
      <c r="BT28" s="118">
        <f t="shared" si="69"/>
        <v>2806601</v>
      </c>
      <c r="BU28" s="118">
        <f t="shared" si="69"/>
        <v>302318</v>
      </c>
      <c r="BV28" s="118">
        <f t="shared" si="69"/>
        <v>11648282</v>
      </c>
      <c r="BW28" s="118">
        <f t="shared" si="69"/>
        <v>730220</v>
      </c>
      <c r="BX28" s="118">
        <f t="shared" si="69"/>
        <v>10090688</v>
      </c>
      <c r="BY28" s="118">
        <f t="shared" si="69"/>
        <v>827374</v>
      </c>
      <c r="BZ28" s="118">
        <f t="shared" si="69"/>
        <v>122095</v>
      </c>
      <c r="CA28" s="118">
        <f t="shared" si="69"/>
        <v>20436781</v>
      </c>
      <c r="CB28" s="118">
        <f t="shared" si="69"/>
        <v>7663068</v>
      </c>
      <c r="CC28" s="118">
        <f t="shared" si="69"/>
        <v>11272687</v>
      </c>
      <c r="CD28" s="118">
        <f t="shared" si="69"/>
        <v>849412</v>
      </c>
      <c r="CE28" s="118">
        <f t="shared" si="69"/>
        <v>651614</v>
      </c>
      <c r="CF28" s="119">
        <f t="shared" si="69"/>
        <v>7417101</v>
      </c>
      <c r="CG28" s="118">
        <f>SUM(AC28,BE28)</f>
        <v>22012</v>
      </c>
      <c r="CH28" s="118">
        <f>SUM(AD28,BF28)</f>
        <v>2440816</v>
      </c>
      <c r="CI28" s="118">
        <f>SUM(AE28,BG28)</f>
        <v>55871683</v>
      </c>
    </row>
    <row r="29" spans="1:87" s="120" customFormat="1" ht="12" customHeight="1">
      <c r="A29" s="129" t="s">
        <v>121</v>
      </c>
      <c r="B29" s="130" t="s">
        <v>122</v>
      </c>
      <c r="C29" s="129" t="s">
        <v>42</v>
      </c>
      <c r="D29" s="118">
        <f t="shared" si="0"/>
        <v>15451523</v>
      </c>
      <c r="E29" s="118">
        <f t="shared" si="1"/>
        <v>15300797</v>
      </c>
      <c r="F29" s="118">
        <v>326806</v>
      </c>
      <c r="G29" s="118">
        <v>12040407</v>
      </c>
      <c r="H29" s="118">
        <v>2766938</v>
      </c>
      <c r="I29" s="118">
        <v>166646</v>
      </c>
      <c r="J29" s="118">
        <v>150726</v>
      </c>
      <c r="K29" s="118">
        <v>1286799</v>
      </c>
      <c r="L29" s="118">
        <f t="shared" si="2"/>
        <v>84100668</v>
      </c>
      <c r="M29" s="118">
        <f t="shared" si="3"/>
        <v>26514609</v>
      </c>
      <c r="N29" s="118">
        <v>8636415</v>
      </c>
      <c r="O29" s="118">
        <v>14403064</v>
      </c>
      <c r="P29" s="118">
        <v>3037883</v>
      </c>
      <c r="Q29" s="118">
        <v>437247</v>
      </c>
      <c r="R29" s="118">
        <f t="shared" si="4"/>
        <v>22087571</v>
      </c>
      <c r="S29" s="118">
        <v>4001338</v>
      </c>
      <c r="T29" s="118">
        <v>16360238</v>
      </c>
      <c r="U29" s="118">
        <v>1725995</v>
      </c>
      <c r="V29" s="118">
        <v>140144</v>
      </c>
      <c r="W29" s="118">
        <f t="shared" si="5"/>
        <v>35284089</v>
      </c>
      <c r="X29" s="118">
        <v>14736583</v>
      </c>
      <c r="Y29" s="118">
        <v>17235326</v>
      </c>
      <c r="Z29" s="118">
        <v>2189198</v>
      </c>
      <c r="AA29" s="118">
        <v>1122982</v>
      </c>
      <c r="AB29" s="118">
        <v>9518915</v>
      </c>
      <c r="AC29" s="118">
        <v>74255</v>
      </c>
      <c r="AD29" s="118">
        <v>6817988</v>
      </c>
      <c r="AE29" s="118">
        <f t="shared" si="6"/>
        <v>106370179</v>
      </c>
      <c r="AF29" s="118">
        <f t="shared" si="7"/>
        <v>184799</v>
      </c>
      <c r="AG29" s="118">
        <f t="shared" si="8"/>
        <v>184799</v>
      </c>
      <c r="AH29" s="118">
        <v>0</v>
      </c>
      <c r="AI29" s="118">
        <v>184799</v>
      </c>
      <c r="AJ29" s="118">
        <v>0</v>
      </c>
      <c r="AK29" s="118">
        <v>0</v>
      </c>
      <c r="AL29" s="118">
        <v>0</v>
      </c>
      <c r="AM29" s="118">
        <v>0</v>
      </c>
      <c r="AN29" s="118">
        <f t="shared" si="9"/>
        <v>8480346</v>
      </c>
      <c r="AO29" s="118">
        <f t="shared" si="10"/>
        <v>2351694</v>
      </c>
      <c r="AP29" s="118">
        <v>1296635</v>
      </c>
      <c r="AQ29" s="118">
        <v>586051</v>
      </c>
      <c r="AR29" s="118">
        <v>328788</v>
      </c>
      <c r="AS29" s="118">
        <v>140220</v>
      </c>
      <c r="AT29" s="118">
        <f t="shared" si="11"/>
        <v>3180048</v>
      </c>
      <c r="AU29" s="118">
        <v>137544</v>
      </c>
      <c r="AV29" s="118">
        <v>2792403</v>
      </c>
      <c r="AW29" s="118">
        <v>250101</v>
      </c>
      <c r="AX29" s="118">
        <v>9515</v>
      </c>
      <c r="AY29" s="118">
        <f t="shared" si="12"/>
        <v>2936254</v>
      </c>
      <c r="AZ29" s="118">
        <v>942324</v>
      </c>
      <c r="BA29" s="118">
        <v>1705499</v>
      </c>
      <c r="BB29" s="118">
        <v>137645</v>
      </c>
      <c r="BC29" s="118">
        <v>150786</v>
      </c>
      <c r="BD29" s="118">
        <v>3787321</v>
      </c>
      <c r="BE29" s="118">
        <v>2835</v>
      </c>
      <c r="BF29" s="118">
        <v>1011276</v>
      </c>
      <c r="BG29" s="118">
        <f t="shared" si="13"/>
        <v>9676421</v>
      </c>
      <c r="BH29" s="118">
        <f aca="true" t="shared" si="70" ref="BH29:CI29">SUM(D29,AF29)</f>
        <v>15636322</v>
      </c>
      <c r="BI29" s="118">
        <f t="shared" si="70"/>
        <v>15485596</v>
      </c>
      <c r="BJ29" s="118">
        <f t="shared" si="70"/>
        <v>326806</v>
      </c>
      <c r="BK29" s="118">
        <f t="shared" si="70"/>
        <v>12225206</v>
      </c>
      <c r="BL29" s="118">
        <f t="shared" si="70"/>
        <v>2766938</v>
      </c>
      <c r="BM29" s="118">
        <f t="shared" si="70"/>
        <v>166646</v>
      </c>
      <c r="BN29" s="118">
        <f t="shared" si="70"/>
        <v>150726</v>
      </c>
      <c r="BO29" s="119">
        <f t="shared" si="70"/>
        <v>1286799</v>
      </c>
      <c r="BP29" s="118">
        <f t="shared" si="70"/>
        <v>92581014</v>
      </c>
      <c r="BQ29" s="118">
        <f t="shared" si="70"/>
        <v>28866303</v>
      </c>
      <c r="BR29" s="118">
        <f t="shared" si="70"/>
        <v>9933050</v>
      </c>
      <c r="BS29" s="118">
        <f t="shared" si="70"/>
        <v>14989115</v>
      </c>
      <c r="BT29" s="118">
        <f t="shared" si="70"/>
        <v>3366671</v>
      </c>
      <c r="BU29" s="118">
        <f t="shared" si="70"/>
        <v>577467</v>
      </c>
      <c r="BV29" s="118">
        <f t="shared" si="70"/>
        <v>25267619</v>
      </c>
      <c r="BW29" s="118">
        <f t="shared" si="70"/>
        <v>4138882</v>
      </c>
      <c r="BX29" s="118">
        <f t="shared" si="70"/>
        <v>19152641</v>
      </c>
      <c r="BY29" s="118">
        <f t="shared" si="70"/>
        <v>1976096</v>
      </c>
      <c r="BZ29" s="118">
        <f t="shared" si="70"/>
        <v>149659</v>
      </c>
      <c r="CA29" s="118">
        <f t="shared" si="70"/>
        <v>38220343</v>
      </c>
      <c r="CB29" s="118">
        <f t="shared" si="70"/>
        <v>15678907</v>
      </c>
      <c r="CC29" s="118">
        <f t="shared" si="70"/>
        <v>18940825</v>
      </c>
      <c r="CD29" s="118">
        <f t="shared" si="70"/>
        <v>2326843</v>
      </c>
      <c r="CE29" s="118">
        <f t="shared" si="70"/>
        <v>1273768</v>
      </c>
      <c r="CF29" s="119">
        <f t="shared" si="70"/>
        <v>13306236</v>
      </c>
      <c r="CG29" s="118">
        <f t="shared" si="70"/>
        <v>77090</v>
      </c>
      <c r="CH29" s="118">
        <f t="shared" si="70"/>
        <v>7829264</v>
      </c>
      <c r="CI29" s="118">
        <f t="shared" si="70"/>
        <v>116046600</v>
      </c>
    </row>
    <row r="30" spans="1:87" s="120" customFormat="1" ht="12" customHeight="1">
      <c r="A30" s="129" t="s">
        <v>123</v>
      </c>
      <c r="B30" s="130" t="s">
        <v>124</v>
      </c>
      <c r="C30" s="129" t="s">
        <v>42</v>
      </c>
      <c r="D30" s="118">
        <f t="shared" si="0"/>
        <v>4863407</v>
      </c>
      <c r="E30" s="118">
        <f t="shared" si="1"/>
        <v>4762707</v>
      </c>
      <c r="F30" s="118">
        <v>3473</v>
      </c>
      <c r="G30" s="118">
        <v>1606616</v>
      </c>
      <c r="H30" s="118">
        <v>776788</v>
      </c>
      <c r="I30" s="118">
        <v>2375830</v>
      </c>
      <c r="J30" s="118">
        <v>100700</v>
      </c>
      <c r="K30" s="118">
        <v>519956</v>
      </c>
      <c r="L30" s="118">
        <f t="shared" si="2"/>
        <v>23614613</v>
      </c>
      <c r="M30" s="118">
        <f t="shared" si="3"/>
        <v>7390510</v>
      </c>
      <c r="N30" s="118">
        <v>2357033</v>
      </c>
      <c r="O30" s="118">
        <v>3227756</v>
      </c>
      <c r="P30" s="118">
        <v>1494277</v>
      </c>
      <c r="Q30" s="118">
        <v>311444</v>
      </c>
      <c r="R30" s="118">
        <f t="shared" si="4"/>
        <v>6573348</v>
      </c>
      <c r="S30" s="118">
        <v>796678</v>
      </c>
      <c r="T30" s="118">
        <v>5331283</v>
      </c>
      <c r="U30" s="118">
        <v>445387</v>
      </c>
      <c r="V30" s="118">
        <v>66806</v>
      </c>
      <c r="W30" s="118">
        <f t="shared" si="5"/>
        <v>9570891</v>
      </c>
      <c r="X30" s="118">
        <v>3778949</v>
      </c>
      <c r="Y30" s="118">
        <v>4443211</v>
      </c>
      <c r="Z30" s="118">
        <v>1216301</v>
      </c>
      <c r="AA30" s="118">
        <v>132430</v>
      </c>
      <c r="AB30" s="118">
        <v>3151714</v>
      </c>
      <c r="AC30" s="118">
        <v>13058</v>
      </c>
      <c r="AD30" s="118">
        <v>3108934</v>
      </c>
      <c r="AE30" s="118">
        <f t="shared" si="6"/>
        <v>31586954</v>
      </c>
      <c r="AF30" s="118">
        <f t="shared" si="7"/>
        <v>499227</v>
      </c>
      <c r="AG30" s="118">
        <f t="shared" si="8"/>
        <v>494471</v>
      </c>
      <c r="AH30" s="118">
        <v>7009</v>
      </c>
      <c r="AI30" s="118">
        <v>164723</v>
      </c>
      <c r="AJ30" s="118">
        <v>173855</v>
      </c>
      <c r="AK30" s="118">
        <v>148884</v>
      </c>
      <c r="AL30" s="118">
        <v>4756</v>
      </c>
      <c r="AM30" s="118">
        <v>0</v>
      </c>
      <c r="AN30" s="118">
        <f t="shared" si="9"/>
        <v>4425103</v>
      </c>
      <c r="AO30" s="118">
        <f t="shared" si="10"/>
        <v>942182</v>
      </c>
      <c r="AP30" s="118">
        <v>717436</v>
      </c>
      <c r="AQ30" s="118">
        <v>119847</v>
      </c>
      <c r="AR30" s="118">
        <v>46869</v>
      </c>
      <c r="AS30" s="118">
        <v>58030</v>
      </c>
      <c r="AT30" s="118">
        <f t="shared" si="11"/>
        <v>1694658</v>
      </c>
      <c r="AU30" s="118">
        <v>22688</v>
      </c>
      <c r="AV30" s="118">
        <v>1531302</v>
      </c>
      <c r="AW30" s="118">
        <v>140668</v>
      </c>
      <c r="AX30" s="118">
        <v>0</v>
      </c>
      <c r="AY30" s="118">
        <f t="shared" si="12"/>
        <v>1784802</v>
      </c>
      <c r="AZ30" s="118">
        <v>429131</v>
      </c>
      <c r="BA30" s="118">
        <v>1121725</v>
      </c>
      <c r="BB30" s="118">
        <v>125758</v>
      </c>
      <c r="BC30" s="118">
        <v>108188</v>
      </c>
      <c r="BD30" s="118">
        <v>2082303</v>
      </c>
      <c r="BE30" s="118">
        <v>3461</v>
      </c>
      <c r="BF30" s="118">
        <v>950450</v>
      </c>
      <c r="BG30" s="118">
        <f t="shared" si="13"/>
        <v>5874780</v>
      </c>
      <c r="BH30" s="118">
        <f aca="true" t="shared" si="71" ref="BH30:BO30">SUM(D30,AF30)</f>
        <v>5362634</v>
      </c>
      <c r="BI30" s="118">
        <f t="shared" si="71"/>
        <v>5257178</v>
      </c>
      <c r="BJ30" s="118">
        <f t="shared" si="71"/>
        <v>10482</v>
      </c>
      <c r="BK30" s="118">
        <f t="shared" si="71"/>
        <v>1771339</v>
      </c>
      <c r="BL30" s="118">
        <f t="shared" si="71"/>
        <v>950643</v>
      </c>
      <c r="BM30" s="118">
        <f t="shared" si="71"/>
        <v>2524714</v>
      </c>
      <c r="BN30" s="118">
        <f t="shared" si="71"/>
        <v>105456</v>
      </c>
      <c r="BO30" s="119">
        <f t="shared" si="71"/>
        <v>519956</v>
      </c>
      <c r="BP30" s="118">
        <f>SUM(L30,AN30)</f>
        <v>28039716</v>
      </c>
      <c r="BQ30" s="118">
        <f aca="true" t="shared" si="72" ref="BQ30:CF30">SUM(M30,AO30)</f>
        <v>8332692</v>
      </c>
      <c r="BR30" s="118">
        <f t="shared" si="72"/>
        <v>3074469</v>
      </c>
      <c r="BS30" s="118">
        <f t="shared" si="72"/>
        <v>3347603</v>
      </c>
      <c r="BT30" s="118">
        <f t="shared" si="72"/>
        <v>1541146</v>
      </c>
      <c r="BU30" s="118">
        <f t="shared" si="72"/>
        <v>369474</v>
      </c>
      <c r="BV30" s="118">
        <f t="shared" si="72"/>
        <v>8268006</v>
      </c>
      <c r="BW30" s="118">
        <f t="shared" si="72"/>
        <v>819366</v>
      </c>
      <c r="BX30" s="118">
        <f t="shared" si="72"/>
        <v>6862585</v>
      </c>
      <c r="BY30" s="118">
        <f t="shared" si="72"/>
        <v>586055</v>
      </c>
      <c r="BZ30" s="118">
        <f t="shared" si="72"/>
        <v>66806</v>
      </c>
      <c r="CA30" s="118">
        <f t="shared" si="72"/>
        <v>11355693</v>
      </c>
      <c r="CB30" s="118">
        <f t="shared" si="72"/>
        <v>4208080</v>
      </c>
      <c r="CC30" s="118">
        <f t="shared" si="72"/>
        <v>5564936</v>
      </c>
      <c r="CD30" s="118">
        <f t="shared" si="72"/>
        <v>1342059</v>
      </c>
      <c r="CE30" s="118">
        <f t="shared" si="72"/>
        <v>240618</v>
      </c>
      <c r="CF30" s="119">
        <f t="shared" si="72"/>
        <v>5234017</v>
      </c>
      <c r="CG30" s="118">
        <f aca="true" t="shared" si="73" ref="CG30:CI35">SUM(AC30,BE30)</f>
        <v>16519</v>
      </c>
      <c r="CH30" s="118">
        <f t="shared" si="73"/>
        <v>4059384</v>
      </c>
      <c r="CI30" s="118">
        <f t="shared" si="73"/>
        <v>37461734</v>
      </c>
    </row>
    <row r="31" spans="1:87" s="120" customFormat="1" ht="12" customHeight="1">
      <c r="A31" s="129" t="s">
        <v>125</v>
      </c>
      <c r="B31" s="130" t="s">
        <v>126</v>
      </c>
      <c r="C31" s="129" t="s">
        <v>42</v>
      </c>
      <c r="D31" s="118">
        <f t="shared" si="0"/>
        <v>549391</v>
      </c>
      <c r="E31" s="118">
        <f t="shared" si="1"/>
        <v>541344</v>
      </c>
      <c r="F31" s="118">
        <v>0</v>
      </c>
      <c r="G31" s="118">
        <v>455199</v>
      </c>
      <c r="H31" s="118">
        <v>83782</v>
      </c>
      <c r="I31" s="118">
        <v>2363</v>
      </c>
      <c r="J31" s="118">
        <v>8047</v>
      </c>
      <c r="K31" s="118">
        <v>42621</v>
      </c>
      <c r="L31" s="118">
        <f t="shared" si="2"/>
        <v>16135545</v>
      </c>
      <c r="M31" s="118">
        <f t="shared" si="3"/>
        <v>2232553</v>
      </c>
      <c r="N31" s="118">
        <v>1440396</v>
      </c>
      <c r="O31" s="118">
        <v>411499</v>
      </c>
      <c r="P31" s="118">
        <v>272192</v>
      </c>
      <c r="Q31" s="118">
        <v>108466</v>
      </c>
      <c r="R31" s="118">
        <f t="shared" si="4"/>
        <v>3984857</v>
      </c>
      <c r="S31" s="118">
        <v>345006</v>
      </c>
      <c r="T31" s="118">
        <v>3314961</v>
      </c>
      <c r="U31" s="118">
        <v>324890</v>
      </c>
      <c r="V31" s="118">
        <v>11835</v>
      </c>
      <c r="W31" s="118">
        <f t="shared" si="5"/>
        <v>9885219</v>
      </c>
      <c r="X31" s="118">
        <v>5147202</v>
      </c>
      <c r="Y31" s="118">
        <v>4138276</v>
      </c>
      <c r="Z31" s="118">
        <v>403642</v>
      </c>
      <c r="AA31" s="118">
        <v>196099</v>
      </c>
      <c r="AB31" s="118">
        <v>2691275</v>
      </c>
      <c r="AC31" s="118">
        <v>21081</v>
      </c>
      <c r="AD31" s="118">
        <v>411980</v>
      </c>
      <c r="AE31" s="118">
        <f t="shared" si="6"/>
        <v>17096916</v>
      </c>
      <c r="AF31" s="118">
        <f t="shared" si="7"/>
        <v>103940</v>
      </c>
      <c r="AG31" s="118">
        <f t="shared" si="8"/>
        <v>92978</v>
      </c>
      <c r="AH31" s="118">
        <v>0</v>
      </c>
      <c r="AI31" s="118">
        <v>91328</v>
      </c>
      <c r="AJ31" s="118">
        <v>0</v>
      </c>
      <c r="AK31" s="118">
        <v>1650</v>
      </c>
      <c r="AL31" s="118">
        <v>10962</v>
      </c>
      <c r="AM31" s="118">
        <v>19494</v>
      </c>
      <c r="AN31" s="118">
        <f t="shared" si="9"/>
        <v>2781929</v>
      </c>
      <c r="AO31" s="118">
        <f t="shared" si="10"/>
        <v>475163</v>
      </c>
      <c r="AP31" s="118">
        <v>433352</v>
      </c>
      <c r="AQ31" s="118">
        <v>0</v>
      </c>
      <c r="AR31" s="118">
        <v>41811</v>
      </c>
      <c r="AS31" s="118">
        <v>0</v>
      </c>
      <c r="AT31" s="118">
        <f t="shared" si="11"/>
        <v>938556</v>
      </c>
      <c r="AU31" s="118">
        <v>47503</v>
      </c>
      <c r="AV31" s="118">
        <v>891053</v>
      </c>
      <c r="AW31" s="118">
        <v>0</v>
      </c>
      <c r="AX31" s="118">
        <v>0</v>
      </c>
      <c r="AY31" s="118">
        <f t="shared" si="12"/>
        <v>1362816</v>
      </c>
      <c r="AZ31" s="118">
        <v>814093</v>
      </c>
      <c r="BA31" s="118">
        <v>459850</v>
      </c>
      <c r="BB31" s="118">
        <v>21133</v>
      </c>
      <c r="BC31" s="118">
        <v>67740</v>
      </c>
      <c r="BD31" s="118">
        <v>1096411</v>
      </c>
      <c r="BE31" s="118">
        <v>5394</v>
      </c>
      <c r="BF31" s="118">
        <v>107213</v>
      </c>
      <c r="BG31" s="118">
        <f t="shared" si="13"/>
        <v>2993082</v>
      </c>
      <c r="BH31" s="118">
        <f aca="true" t="shared" si="74" ref="BH31:BO31">SUM(D31,AF31)</f>
        <v>653331</v>
      </c>
      <c r="BI31" s="118">
        <f t="shared" si="74"/>
        <v>634322</v>
      </c>
      <c r="BJ31" s="118">
        <f t="shared" si="74"/>
        <v>0</v>
      </c>
      <c r="BK31" s="118">
        <f t="shared" si="74"/>
        <v>546527</v>
      </c>
      <c r="BL31" s="118">
        <f t="shared" si="74"/>
        <v>83782</v>
      </c>
      <c r="BM31" s="118">
        <f t="shared" si="74"/>
        <v>4013</v>
      </c>
      <c r="BN31" s="118">
        <f t="shared" si="74"/>
        <v>19009</v>
      </c>
      <c r="BO31" s="119">
        <f t="shared" si="74"/>
        <v>62115</v>
      </c>
      <c r="BP31" s="118">
        <f aca="true" t="shared" si="75" ref="BP31:CE31">SUM(L31,AN31)</f>
        <v>18917474</v>
      </c>
      <c r="BQ31" s="118">
        <f t="shared" si="75"/>
        <v>2707716</v>
      </c>
      <c r="BR31" s="118">
        <f t="shared" si="75"/>
        <v>1873748</v>
      </c>
      <c r="BS31" s="118">
        <f t="shared" si="75"/>
        <v>411499</v>
      </c>
      <c r="BT31" s="118">
        <f t="shared" si="75"/>
        <v>314003</v>
      </c>
      <c r="BU31" s="118">
        <f t="shared" si="75"/>
        <v>108466</v>
      </c>
      <c r="BV31" s="118">
        <f t="shared" si="75"/>
        <v>4923413</v>
      </c>
      <c r="BW31" s="118">
        <f t="shared" si="75"/>
        <v>392509</v>
      </c>
      <c r="BX31" s="118">
        <f t="shared" si="75"/>
        <v>4206014</v>
      </c>
      <c r="BY31" s="118">
        <f t="shared" si="75"/>
        <v>324890</v>
      </c>
      <c r="BZ31" s="118">
        <f t="shared" si="75"/>
        <v>11835</v>
      </c>
      <c r="CA31" s="118">
        <f t="shared" si="75"/>
        <v>11248035</v>
      </c>
      <c r="CB31" s="118">
        <f t="shared" si="75"/>
        <v>5961295</v>
      </c>
      <c r="CC31" s="118">
        <f t="shared" si="75"/>
        <v>4598126</v>
      </c>
      <c r="CD31" s="118">
        <f t="shared" si="75"/>
        <v>424775</v>
      </c>
      <c r="CE31" s="118">
        <f t="shared" si="75"/>
        <v>263839</v>
      </c>
      <c r="CF31" s="119">
        <f>SUM(AB31,BD31)</f>
        <v>3787686</v>
      </c>
      <c r="CG31" s="118">
        <f t="shared" si="73"/>
        <v>26475</v>
      </c>
      <c r="CH31" s="118">
        <f t="shared" si="73"/>
        <v>519193</v>
      </c>
      <c r="CI31" s="118">
        <f t="shared" si="73"/>
        <v>20089998</v>
      </c>
    </row>
    <row r="32" spans="1:87" s="120" customFormat="1" ht="12" customHeight="1">
      <c r="A32" s="129" t="s">
        <v>334</v>
      </c>
      <c r="B32" s="130" t="s">
        <v>335</v>
      </c>
      <c r="C32" s="129" t="s">
        <v>336</v>
      </c>
      <c r="D32" s="118">
        <f t="shared" si="0"/>
        <v>1931225</v>
      </c>
      <c r="E32" s="118">
        <f t="shared" si="1"/>
        <v>1918129</v>
      </c>
      <c r="F32" s="118">
        <v>0</v>
      </c>
      <c r="G32" s="118">
        <v>1505145</v>
      </c>
      <c r="H32" s="118">
        <v>394111</v>
      </c>
      <c r="I32" s="118">
        <v>18873</v>
      </c>
      <c r="J32" s="118">
        <v>13096</v>
      </c>
      <c r="K32" s="118">
        <v>658172</v>
      </c>
      <c r="L32" s="118">
        <f t="shared" si="2"/>
        <v>32166563</v>
      </c>
      <c r="M32" s="118">
        <f t="shared" si="3"/>
        <v>14422081</v>
      </c>
      <c r="N32" s="118">
        <v>4514405</v>
      </c>
      <c r="O32" s="118">
        <v>6965732</v>
      </c>
      <c r="P32" s="118">
        <v>2819327</v>
      </c>
      <c r="Q32" s="118">
        <v>122617</v>
      </c>
      <c r="R32" s="118">
        <f t="shared" si="4"/>
        <v>8548903</v>
      </c>
      <c r="S32" s="118">
        <v>1687692</v>
      </c>
      <c r="T32" s="118">
        <v>5956555</v>
      </c>
      <c r="U32" s="118">
        <v>904656</v>
      </c>
      <c r="V32" s="118">
        <v>195360</v>
      </c>
      <c r="W32" s="118">
        <f t="shared" si="5"/>
        <v>8960616</v>
      </c>
      <c r="X32" s="118">
        <v>4997455</v>
      </c>
      <c r="Y32" s="118">
        <v>3474123</v>
      </c>
      <c r="Z32" s="118">
        <v>355167</v>
      </c>
      <c r="AA32" s="118">
        <v>133871</v>
      </c>
      <c r="AB32" s="118">
        <v>3083956</v>
      </c>
      <c r="AC32" s="118">
        <v>39603</v>
      </c>
      <c r="AD32" s="118">
        <v>3954506</v>
      </c>
      <c r="AE32" s="118">
        <f t="shared" si="6"/>
        <v>38052294</v>
      </c>
      <c r="AF32" s="118">
        <f t="shared" si="7"/>
        <v>30965</v>
      </c>
      <c r="AG32" s="118">
        <f t="shared" si="8"/>
        <v>29705</v>
      </c>
      <c r="AH32" s="118">
        <v>0</v>
      </c>
      <c r="AI32" s="118">
        <v>23033</v>
      </c>
      <c r="AJ32" s="118">
        <v>6672</v>
      </c>
      <c r="AK32" s="118">
        <v>0</v>
      </c>
      <c r="AL32" s="118">
        <v>1260</v>
      </c>
      <c r="AM32" s="118">
        <v>783</v>
      </c>
      <c r="AN32" s="118">
        <f t="shared" si="9"/>
        <v>4360729</v>
      </c>
      <c r="AO32" s="118">
        <f t="shared" si="10"/>
        <v>1034112</v>
      </c>
      <c r="AP32" s="118">
        <v>620117</v>
      </c>
      <c r="AQ32" s="118">
        <v>314720</v>
      </c>
      <c r="AR32" s="118">
        <v>98779</v>
      </c>
      <c r="AS32" s="118">
        <v>496</v>
      </c>
      <c r="AT32" s="118">
        <f t="shared" si="11"/>
        <v>662190</v>
      </c>
      <c r="AU32" s="118">
        <v>142613</v>
      </c>
      <c r="AV32" s="118">
        <v>478880</v>
      </c>
      <c r="AW32" s="118">
        <v>40697</v>
      </c>
      <c r="AX32" s="118">
        <v>122405</v>
      </c>
      <c r="AY32" s="118">
        <f t="shared" si="12"/>
        <v>2541503</v>
      </c>
      <c r="AZ32" s="118">
        <v>1852859</v>
      </c>
      <c r="BA32" s="118">
        <v>631807</v>
      </c>
      <c r="BB32" s="118">
        <v>44689</v>
      </c>
      <c r="BC32" s="118">
        <v>12148</v>
      </c>
      <c r="BD32" s="118">
        <v>1243415</v>
      </c>
      <c r="BE32" s="118">
        <v>519</v>
      </c>
      <c r="BF32" s="118">
        <v>334491</v>
      </c>
      <c r="BG32" s="118">
        <f t="shared" si="13"/>
        <v>4726185</v>
      </c>
      <c r="BH32" s="118">
        <f aca="true" t="shared" si="76" ref="BH32:BO32">SUM(D32,AF32)</f>
        <v>1962190</v>
      </c>
      <c r="BI32" s="118">
        <f t="shared" si="76"/>
        <v>1947834</v>
      </c>
      <c r="BJ32" s="118">
        <f t="shared" si="76"/>
        <v>0</v>
      </c>
      <c r="BK32" s="118">
        <f t="shared" si="76"/>
        <v>1528178</v>
      </c>
      <c r="BL32" s="118">
        <f t="shared" si="76"/>
        <v>400783</v>
      </c>
      <c r="BM32" s="118">
        <f t="shared" si="76"/>
        <v>18873</v>
      </c>
      <c r="BN32" s="118">
        <f t="shared" si="76"/>
        <v>14356</v>
      </c>
      <c r="BO32" s="119">
        <f t="shared" si="76"/>
        <v>658955</v>
      </c>
      <c r="BP32" s="118">
        <f aca="true" t="shared" si="77" ref="BP32:CE32">SUM(L32,AN32)</f>
        <v>36527292</v>
      </c>
      <c r="BQ32" s="118">
        <f t="shared" si="77"/>
        <v>15456193</v>
      </c>
      <c r="BR32" s="118">
        <f t="shared" si="77"/>
        <v>5134522</v>
      </c>
      <c r="BS32" s="118">
        <f t="shared" si="77"/>
        <v>7280452</v>
      </c>
      <c r="BT32" s="118">
        <f t="shared" si="77"/>
        <v>2918106</v>
      </c>
      <c r="BU32" s="118">
        <f t="shared" si="77"/>
        <v>123113</v>
      </c>
      <c r="BV32" s="118">
        <f t="shared" si="77"/>
        <v>9211093</v>
      </c>
      <c r="BW32" s="118">
        <f t="shared" si="77"/>
        <v>1830305</v>
      </c>
      <c r="BX32" s="118">
        <f t="shared" si="77"/>
        <v>6435435</v>
      </c>
      <c r="BY32" s="118">
        <f t="shared" si="77"/>
        <v>945353</v>
      </c>
      <c r="BZ32" s="118">
        <f t="shared" si="77"/>
        <v>317765</v>
      </c>
      <c r="CA32" s="118">
        <f t="shared" si="77"/>
        <v>11502119</v>
      </c>
      <c r="CB32" s="118">
        <f t="shared" si="77"/>
        <v>6850314</v>
      </c>
      <c r="CC32" s="118">
        <f t="shared" si="77"/>
        <v>4105930</v>
      </c>
      <c r="CD32" s="118">
        <f t="shared" si="77"/>
        <v>399856</v>
      </c>
      <c r="CE32" s="118">
        <f t="shared" si="77"/>
        <v>146019</v>
      </c>
      <c r="CF32" s="119">
        <f>SUM(AB32,BD32)</f>
        <v>4327371</v>
      </c>
      <c r="CG32" s="118">
        <f t="shared" si="73"/>
        <v>40122</v>
      </c>
      <c r="CH32" s="118">
        <f t="shared" si="73"/>
        <v>4288997</v>
      </c>
      <c r="CI32" s="118">
        <f t="shared" si="73"/>
        <v>42778479</v>
      </c>
    </row>
    <row r="33" spans="1:87" s="120" customFormat="1" ht="12" customHeight="1">
      <c r="A33" s="129" t="s">
        <v>337</v>
      </c>
      <c r="B33" s="130" t="s">
        <v>338</v>
      </c>
      <c r="C33" s="129" t="s">
        <v>336</v>
      </c>
      <c r="D33" s="118">
        <f t="shared" si="0"/>
        <v>6428993</v>
      </c>
      <c r="E33" s="118">
        <f t="shared" si="1"/>
        <v>6265356</v>
      </c>
      <c r="F33" s="118">
        <v>3350</v>
      </c>
      <c r="G33" s="118">
        <v>5604170</v>
      </c>
      <c r="H33" s="118">
        <v>241574</v>
      </c>
      <c r="I33" s="118">
        <v>416262</v>
      </c>
      <c r="J33" s="118">
        <v>163637</v>
      </c>
      <c r="K33" s="118">
        <v>1293394</v>
      </c>
      <c r="L33" s="118">
        <f t="shared" si="2"/>
        <v>108141560</v>
      </c>
      <c r="M33" s="118">
        <f t="shared" si="3"/>
        <v>49862244</v>
      </c>
      <c r="N33" s="118">
        <v>10740378</v>
      </c>
      <c r="O33" s="118">
        <v>29611165</v>
      </c>
      <c r="P33" s="118">
        <v>9426516</v>
      </c>
      <c r="Q33" s="118">
        <v>84185</v>
      </c>
      <c r="R33" s="118">
        <f t="shared" si="4"/>
        <v>25589081</v>
      </c>
      <c r="S33" s="118">
        <v>5184316</v>
      </c>
      <c r="T33" s="118">
        <v>19489707</v>
      </c>
      <c r="U33" s="118">
        <v>915058</v>
      </c>
      <c r="V33" s="118">
        <v>586387</v>
      </c>
      <c r="W33" s="118">
        <f t="shared" si="5"/>
        <v>32072873</v>
      </c>
      <c r="X33" s="118">
        <v>20109370</v>
      </c>
      <c r="Y33" s="118">
        <v>9286767</v>
      </c>
      <c r="Z33" s="118">
        <v>1349352</v>
      </c>
      <c r="AA33" s="118">
        <v>1327384</v>
      </c>
      <c r="AB33" s="118">
        <v>10454314</v>
      </c>
      <c r="AC33" s="118">
        <v>30975</v>
      </c>
      <c r="AD33" s="118">
        <v>4466247</v>
      </c>
      <c r="AE33" s="118">
        <f t="shared" si="6"/>
        <v>119036800</v>
      </c>
      <c r="AF33" s="118">
        <f t="shared" si="7"/>
        <v>544035</v>
      </c>
      <c r="AG33" s="118">
        <f t="shared" si="8"/>
        <v>539436</v>
      </c>
      <c r="AH33" s="118">
        <v>0</v>
      </c>
      <c r="AI33" s="118">
        <v>539436</v>
      </c>
      <c r="AJ33" s="118">
        <v>0</v>
      </c>
      <c r="AK33" s="118">
        <v>0</v>
      </c>
      <c r="AL33" s="118">
        <v>4599</v>
      </c>
      <c r="AM33" s="118">
        <v>43029</v>
      </c>
      <c r="AN33" s="118">
        <f t="shared" si="9"/>
        <v>7839844</v>
      </c>
      <c r="AO33" s="118">
        <f t="shared" si="10"/>
        <v>1926358</v>
      </c>
      <c r="AP33" s="118">
        <v>1166380</v>
      </c>
      <c r="AQ33" s="118">
        <v>425496</v>
      </c>
      <c r="AR33" s="118">
        <v>334482</v>
      </c>
      <c r="AS33" s="118">
        <v>0</v>
      </c>
      <c r="AT33" s="118">
        <f t="shared" si="11"/>
        <v>2174612</v>
      </c>
      <c r="AU33" s="118">
        <v>289069</v>
      </c>
      <c r="AV33" s="118">
        <v>1870164</v>
      </c>
      <c r="AW33" s="118">
        <v>15379</v>
      </c>
      <c r="AX33" s="118">
        <v>1118</v>
      </c>
      <c r="AY33" s="118">
        <f t="shared" si="12"/>
        <v>3723757</v>
      </c>
      <c r="AZ33" s="118">
        <v>2349774</v>
      </c>
      <c r="BA33" s="118">
        <v>881320</v>
      </c>
      <c r="BB33" s="118">
        <v>264152</v>
      </c>
      <c r="BC33" s="118">
        <v>228511</v>
      </c>
      <c r="BD33" s="118">
        <v>861970</v>
      </c>
      <c r="BE33" s="118">
        <v>13999</v>
      </c>
      <c r="BF33" s="118">
        <v>627394</v>
      </c>
      <c r="BG33" s="118">
        <f t="shared" si="13"/>
        <v>9011273</v>
      </c>
      <c r="BH33" s="118">
        <f aca="true" t="shared" si="78" ref="BH33:BO33">SUM(D33,AF33)</f>
        <v>6973028</v>
      </c>
      <c r="BI33" s="118">
        <f t="shared" si="78"/>
        <v>6804792</v>
      </c>
      <c r="BJ33" s="118">
        <f t="shared" si="78"/>
        <v>3350</v>
      </c>
      <c r="BK33" s="118">
        <f t="shared" si="78"/>
        <v>6143606</v>
      </c>
      <c r="BL33" s="118">
        <f t="shared" si="78"/>
        <v>241574</v>
      </c>
      <c r="BM33" s="118">
        <f t="shared" si="78"/>
        <v>416262</v>
      </c>
      <c r="BN33" s="118">
        <f t="shared" si="78"/>
        <v>168236</v>
      </c>
      <c r="BO33" s="119">
        <f t="shared" si="78"/>
        <v>1336423</v>
      </c>
      <c r="BP33" s="118">
        <f aca="true" t="shared" si="79" ref="BP33:BW33">SUM(L33,AN33)</f>
        <v>115981404</v>
      </c>
      <c r="BQ33" s="118">
        <f t="shared" si="79"/>
        <v>51788602</v>
      </c>
      <c r="BR33" s="118">
        <f t="shared" si="79"/>
        <v>11906758</v>
      </c>
      <c r="BS33" s="118">
        <f t="shared" si="79"/>
        <v>30036661</v>
      </c>
      <c r="BT33" s="118">
        <f t="shared" si="79"/>
        <v>9760998</v>
      </c>
      <c r="BU33" s="118">
        <f t="shared" si="79"/>
        <v>84185</v>
      </c>
      <c r="BV33" s="118">
        <f t="shared" si="79"/>
        <v>27763693</v>
      </c>
      <c r="BW33" s="118">
        <f t="shared" si="79"/>
        <v>5473385</v>
      </c>
      <c r="BX33" s="118">
        <f>SUM(T33,AV33)</f>
        <v>21359871</v>
      </c>
      <c r="BY33" s="118">
        <f>SUM(U33,AW33)</f>
        <v>930437</v>
      </c>
      <c r="BZ33" s="118">
        <f>SUM(V33,AX33)</f>
        <v>587505</v>
      </c>
      <c r="CA33" s="118">
        <f aca="true" t="shared" si="80" ref="CA33:CF33">SUM(W33,AY33)</f>
        <v>35796630</v>
      </c>
      <c r="CB33" s="118">
        <f t="shared" si="80"/>
        <v>22459144</v>
      </c>
      <c r="CC33" s="118">
        <f t="shared" si="80"/>
        <v>10168087</v>
      </c>
      <c r="CD33" s="118">
        <f t="shared" si="80"/>
        <v>1613504</v>
      </c>
      <c r="CE33" s="118">
        <f t="shared" si="80"/>
        <v>1555895</v>
      </c>
      <c r="CF33" s="119">
        <f t="shared" si="80"/>
        <v>11316284</v>
      </c>
      <c r="CG33" s="118">
        <f t="shared" si="73"/>
        <v>44974</v>
      </c>
      <c r="CH33" s="118">
        <f t="shared" si="73"/>
        <v>5093641</v>
      </c>
      <c r="CI33" s="118">
        <f t="shared" si="73"/>
        <v>128048073</v>
      </c>
    </row>
    <row r="34" spans="1:87" s="120" customFormat="1" ht="12" customHeight="1">
      <c r="A34" s="129" t="s">
        <v>339</v>
      </c>
      <c r="B34" s="130" t="s">
        <v>340</v>
      </c>
      <c r="C34" s="129" t="s">
        <v>336</v>
      </c>
      <c r="D34" s="118">
        <f t="shared" si="0"/>
        <v>7115391</v>
      </c>
      <c r="E34" s="118">
        <f t="shared" si="1"/>
        <v>7073409</v>
      </c>
      <c r="F34" s="118">
        <v>89162</v>
      </c>
      <c r="G34" s="118">
        <v>6238229</v>
      </c>
      <c r="H34" s="118">
        <v>413210</v>
      </c>
      <c r="I34" s="118">
        <v>332808</v>
      </c>
      <c r="J34" s="118">
        <v>41982</v>
      </c>
      <c r="K34" s="118">
        <v>472975</v>
      </c>
      <c r="L34" s="118">
        <f t="shared" si="2"/>
        <v>65731771</v>
      </c>
      <c r="M34" s="118">
        <f t="shared" si="3"/>
        <v>29233368</v>
      </c>
      <c r="N34" s="118">
        <v>5261003</v>
      </c>
      <c r="O34" s="118">
        <v>17151626</v>
      </c>
      <c r="P34" s="118">
        <v>6271962</v>
      </c>
      <c r="Q34" s="118">
        <v>548777</v>
      </c>
      <c r="R34" s="118">
        <f t="shared" si="4"/>
        <v>15836494</v>
      </c>
      <c r="S34" s="118">
        <v>4026005</v>
      </c>
      <c r="T34" s="118">
        <v>10786670</v>
      </c>
      <c r="U34" s="118">
        <v>1023819</v>
      </c>
      <c r="V34" s="118">
        <v>446951</v>
      </c>
      <c r="W34" s="118">
        <f t="shared" si="5"/>
        <v>20210136</v>
      </c>
      <c r="X34" s="118">
        <v>8426245</v>
      </c>
      <c r="Y34" s="118">
        <v>10187607</v>
      </c>
      <c r="Z34" s="118">
        <v>1336869</v>
      </c>
      <c r="AA34" s="118">
        <v>259415</v>
      </c>
      <c r="AB34" s="118">
        <v>5137498</v>
      </c>
      <c r="AC34" s="118">
        <v>4822</v>
      </c>
      <c r="AD34" s="118">
        <v>2332045</v>
      </c>
      <c r="AE34" s="118">
        <f t="shared" si="6"/>
        <v>75179207</v>
      </c>
      <c r="AF34" s="118">
        <f t="shared" si="7"/>
        <v>824910</v>
      </c>
      <c r="AG34" s="118">
        <f t="shared" si="8"/>
        <v>824910</v>
      </c>
      <c r="AH34" s="118">
        <v>168151</v>
      </c>
      <c r="AI34" s="118">
        <v>513640</v>
      </c>
      <c r="AJ34" s="118">
        <v>0</v>
      </c>
      <c r="AK34" s="118">
        <v>143119</v>
      </c>
      <c r="AL34" s="118">
        <v>0</v>
      </c>
      <c r="AM34" s="118">
        <v>163071</v>
      </c>
      <c r="AN34" s="118">
        <f t="shared" si="9"/>
        <v>4959701</v>
      </c>
      <c r="AO34" s="118">
        <f t="shared" si="10"/>
        <v>1654578</v>
      </c>
      <c r="AP34" s="118">
        <v>669459</v>
      </c>
      <c r="AQ34" s="118">
        <v>624909</v>
      </c>
      <c r="AR34" s="118">
        <v>323324</v>
      </c>
      <c r="AS34" s="118">
        <v>36886</v>
      </c>
      <c r="AT34" s="118">
        <f t="shared" si="11"/>
        <v>1584646</v>
      </c>
      <c r="AU34" s="118">
        <v>189964</v>
      </c>
      <c r="AV34" s="118">
        <v>1264802</v>
      </c>
      <c r="AW34" s="118">
        <v>129880</v>
      </c>
      <c r="AX34" s="118">
        <v>5960</v>
      </c>
      <c r="AY34" s="118">
        <f t="shared" si="12"/>
        <v>1714428</v>
      </c>
      <c r="AZ34" s="118">
        <v>754721</v>
      </c>
      <c r="BA34" s="118">
        <v>734278</v>
      </c>
      <c r="BB34" s="118">
        <v>203928</v>
      </c>
      <c r="BC34" s="118">
        <v>21501</v>
      </c>
      <c r="BD34" s="118">
        <v>689221</v>
      </c>
      <c r="BE34" s="118">
        <v>89</v>
      </c>
      <c r="BF34" s="118">
        <v>59592</v>
      </c>
      <c r="BG34" s="118">
        <f t="shared" si="13"/>
        <v>5844203</v>
      </c>
      <c r="BH34" s="118">
        <f aca="true" t="shared" si="81" ref="BH34:BO34">SUM(D34,AF34)</f>
        <v>7940301</v>
      </c>
      <c r="BI34" s="118">
        <f t="shared" si="81"/>
        <v>7898319</v>
      </c>
      <c r="BJ34" s="118">
        <f t="shared" si="81"/>
        <v>257313</v>
      </c>
      <c r="BK34" s="118">
        <f t="shared" si="81"/>
        <v>6751869</v>
      </c>
      <c r="BL34" s="118">
        <f t="shared" si="81"/>
        <v>413210</v>
      </c>
      <c r="BM34" s="118">
        <f t="shared" si="81"/>
        <v>475927</v>
      </c>
      <c r="BN34" s="118">
        <f t="shared" si="81"/>
        <v>41982</v>
      </c>
      <c r="BO34" s="119">
        <f t="shared" si="81"/>
        <v>636046</v>
      </c>
      <c r="BP34" s="118">
        <f aca="true" t="shared" si="82" ref="BP34:CA34">SUM(L34,AN34)</f>
        <v>70691472</v>
      </c>
      <c r="BQ34" s="118">
        <f t="shared" si="82"/>
        <v>30887946</v>
      </c>
      <c r="BR34" s="118">
        <f t="shared" si="82"/>
        <v>5930462</v>
      </c>
      <c r="BS34" s="118">
        <f t="shared" si="82"/>
        <v>17776535</v>
      </c>
      <c r="BT34" s="118">
        <f t="shared" si="82"/>
        <v>6595286</v>
      </c>
      <c r="BU34" s="118">
        <f t="shared" si="82"/>
        <v>585663</v>
      </c>
      <c r="BV34" s="118">
        <f t="shared" si="82"/>
        <v>17421140</v>
      </c>
      <c r="BW34" s="118">
        <f t="shared" si="82"/>
        <v>4215969</v>
      </c>
      <c r="BX34" s="118">
        <f t="shared" si="82"/>
        <v>12051472</v>
      </c>
      <c r="BY34" s="118">
        <f t="shared" si="82"/>
        <v>1153699</v>
      </c>
      <c r="BZ34" s="118">
        <f t="shared" si="82"/>
        <v>452911</v>
      </c>
      <c r="CA34" s="118">
        <f t="shared" si="82"/>
        <v>21924564</v>
      </c>
      <c r="CB34" s="118">
        <f>SUM(X34,AZ34)</f>
        <v>9180966</v>
      </c>
      <c r="CC34" s="118">
        <f>SUM(Y34,BA34)</f>
        <v>10921885</v>
      </c>
      <c r="CD34" s="118">
        <f>SUM(Z34,BB34)</f>
        <v>1540797</v>
      </c>
      <c r="CE34" s="118">
        <f>SUM(AA34,BC34)</f>
        <v>280916</v>
      </c>
      <c r="CF34" s="119">
        <f>SUM(AB34,BD34)</f>
        <v>5826719</v>
      </c>
      <c r="CG34" s="118">
        <f t="shared" si="73"/>
        <v>4911</v>
      </c>
      <c r="CH34" s="118">
        <f t="shared" si="73"/>
        <v>2391637</v>
      </c>
      <c r="CI34" s="118">
        <f t="shared" si="73"/>
        <v>81023410</v>
      </c>
    </row>
    <row r="35" spans="1:87" s="120" customFormat="1" ht="12" customHeight="1">
      <c r="A35" s="129" t="s">
        <v>341</v>
      </c>
      <c r="B35" s="130" t="s">
        <v>342</v>
      </c>
      <c r="C35" s="129" t="s">
        <v>336</v>
      </c>
      <c r="D35" s="118">
        <f t="shared" si="0"/>
        <v>1424360</v>
      </c>
      <c r="E35" s="118">
        <f t="shared" si="1"/>
        <v>1406930</v>
      </c>
      <c r="F35" s="118">
        <v>107206</v>
      </c>
      <c r="G35" s="118">
        <v>1167490</v>
      </c>
      <c r="H35" s="118">
        <v>46061</v>
      </c>
      <c r="I35" s="118">
        <v>86173</v>
      </c>
      <c r="J35" s="118">
        <v>17430</v>
      </c>
      <c r="K35" s="118">
        <v>300089</v>
      </c>
      <c r="L35" s="118">
        <f t="shared" si="2"/>
        <v>19259730</v>
      </c>
      <c r="M35" s="118">
        <f t="shared" si="3"/>
        <v>8012664</v>
      </c>
      <c r="N35" s="118">
        <v>2305695</v>
      </c>
      <c r="O35" s="118">
        <v>4115925</v>
      </c>
      <c r="P35" s="118">
        <v>1505587</v>
      </c>
      <c r="Q35" s="118">
        <v>85457</v>
      </c>
      <c r="R35" s="118">
        <f t="shared" si="4"/>
        <v>4998002</v>
      </c>
      <c r="S35" s="118">
        <v>537864</v>
      </c>
      <c r="T35" s="118">
        <v>4089983</v>
      </c>
      <c r="U35" s="118">
        <v>370155</v>
      </c>
      <c r="V35" s="118">
        <v>173725</v>
      </c>
      <c r="W35" s="118">
        <f t="shared" si="5"/>
        <v>6072239</v>
      </c>
      <c r="X35" s="118">
        <v>2051162</v>
      </c>
      <c r="Y35" s="118">
        <v>3189428</v>
      </c>
      <c r="Z35" s="118">
        <v>578308</v>
      </c>
      <c r="AA35" s="118">
        <v>253341</v>
      </c>
      <c r="AB35" s="118">
        <v>1284313</v>
      </c>
      <c r="AC35" s="118">
        <v>3100</v>
      </c>
      <c r="AD35" s="118">
        <v>824144</v>
      </c>
      <c r="AE35" s="118">
        <f t="shared" si="6"/>
        <v>21508234</v>
      </c>
      <c r="AF35" s="118">
        <f t="shared" si="7"/>
        <v>476175</v>
      </c>
      <c r="AG35" s="118">
        <f t="shared" si="8"/>
        <v>476175</v>
      </c>
      <c r="AH35" s="118">
        <v>11316</v>
      </c>
      <c r="AI35" s="118">
        <v>448747</v>
      </c>
      <c r="AJ35" s="118">
        <v>0</v>
      </c>
      <c r="AK35" s="118">
        <v>16112</v>
      </c>
      <c r="AL35" s="118">
        <v>0</v>
      </c>
      <c r="AM35" s="118">
        <v>61612</v>
      </c>
      <c r="AN35" s="118">
        <f t="shared" si="9"/>
        <v>4761065</v>
      </c>
      <c r="AO35" s="118">
        <f t="shared" si="10"/>
        <v>607868</v>
      </c>
      <c r="AP35" s="118">
        <v>316894</v>
      </c>
      <c r="AQ35" s="118">
        <v>146008</v>
      </c>
      <c r="AR35" s="118">
        <v>144966</v>
      </c>
      <c r="AS35" s="118">
        <v>0</v>
      </c>
      <c r="AT35" s="118">
        <f t="shared" si="11"/>
        <v>1113142</v>
      </c>
      <c r="AU35" s="118">
        <v>286117</v>
      </c>
      <c r="AV35" s="118">
        <v>824730</v>
      </c>
      <c r="AW35" s="118">
        <v>2295</v>
      </c>
      <c r="AX35" s="118">
        <v>0</v>
      </c>
      <c r="AY35" s="118">
        <f t="shared" si="12"/>
        <v>3040055</v>
      </c>
      <c r="AZ35" s="118">
        <v>1062491</v>
      </c>
      <c r="BA35" s="118">
        <v>1373850</v>
      </c>
      <c r="BB35" s="118">
        <v>456831</v>
      </c>
      <c r="BC35" s="118">
        <v>146883</v>
      </c>
      <c r="BD35" s="118">
        <v>1524300</v>
      </c>
      <c r="BE35" s="118">
        <v>0</v>
      </c>
      <c r="BF35" s="118">
        <v>1229930</v>
      </c>
      <c r="BG35" s="118">
        <f t="shared" si="13"/>
        <v>6467170</v>
      </c>
      <c r="BH35" s="118">
        <f aca="true" t="shared" si="83" ref="BH35:BO35">SUM(D35,AF35)</f>
        <v>1900535</v>
      </c>
      <c r="BI35" s="118">
        <f t="shared" si="83"/>
        <v>1883105</v>
      </c>
      <c r="BJ35" s="118">
        <f t="shared" si="83"/>
        <v>118522</v>
      </c>
      <c r="BK35" s="118">
        <f t="shared" si="83"/>
        <v>1616237</v>
      </c>
      <c r="BL35" s="118">
        <f t="shared" si="83"/>
        <v>46061</v>
      </c>
      <c r="BM35" s="118">
        <f t="shared" si="83"/>
        <v>102285</v>
      </c>
      <c r="BN35" s="118">
        <f t="shared" si="83"/>
        <v>17430</v>
      </c>
      <c r="BO35" s="119">
        <f t="shared" si="83"/>
        <v>361701</v>
      </c>
      <c r="BP35" s="118">
        <f>SUM(L35,AN35)</f>
        <v>24020795</v>
      </c>
      <c r="BQ35" s="118">
        <f>SUM(M35,AO35)</f>
        <v>8620532</v>
      </c>
      <c r="BR35" s="118">
        <f aca="true" t="shared" si="84" ref="BR35:CC35">SUM(N35,AP35)</f>
        <v>2622589</v>
      </c>
      <c r="BS35" s="118">
        <f t="shared" si="84"/>
        <v>4261933</v>
      </c>
      <c r="BT35" s="118">
        <f t="shared" si="84"/>
        <v>1650553</v>
      </c>
      <c r="BU35" s="118">
        <f t="shared" si="84"/>
        <v>85457</v>
      </c>
      <c r="BV35" s="118">
        <f t="shared" si="84"/>
        <v>6111144</v>
      </c>
      <c r="BW35" s="118">
        <f t="shared" si="84"/>
        <v>823981</v>
      </c>
      <c r="BX35" s="118">
        <f t="shared" si="84"/>
        <v>4914713</v>
      </c>
      <c r="BY35" s="118">
        <f t="shared" si="84"/>
        <v>372450</v>
      </c>
      <c r="BZ35" s="118">
        <f t="shared" si="84"/>
        <v>173725</v>
      </c>
      <c r="CA35" s="118">
        <f t="shared" si="84"/>
        <v>9112294</v>
      </c>
      <c r="CB35" s="118">
        <f t="shared" si="84"/>
        <v>3113653</v>
      </c>
      <c r="CC35" s="118">
        <f t="shared" si="84"/>
        <v>4563278</v>
      </c>
      <c r="CD35" s="118">
        <f>SUM(Z35,BB35)</f>
        <v>1035139</v>
      </c>
      <c r="CE35" s="118">
        <f>SUM(AA35,BC35)</f>
        <v>400224</v>
      </c>
      <c r="CF35" s="119">
        <f>SUM(AB35,BD35)</f>
        <v>2808613</v>
      </c>
      <c r="CG35" s="118">
        <f t="shared" si="73"/>
        <v>3100</v>
      </c>
      <c r="CH35" s="118">
        <f t="shared" si="73"/>
        <v>2054074</v>
      </c>
      <c r="CI35" s="118">
        <f t="shared" si="73"/>
        <v>27975404</v>
      </c>
    </row>
    <row r="36" spans="1:87" s="120" customFormat="1" ht="12" customHeight="1">
      <c r="A36" s="129" t="s">
        <v>343</v>
      </c>
      <c r="B36" s="130" t="s">
        <v>344</v>
      </c>
      <c r="C36" s="129" t="s">
        <v>336</v>
      </c>
      <c r="D36" s="118">
        <f t="shared" si="0"/>
        <v>1164974</v>
      </c>
      <c r="E36" s="118">
        <f t="shared" si="1"/>
        <v>1138769</v>
      </c>
      <c r="F36" s="118">
        <v>0</v>
      </c>
      <c r="G36" s="118">
        <v>910975</v>
      </c>
      <c r="H36" s="118">
        <v>224606</v>
      </c>
      <c r="I36" s="118">
        <v>3188</v>
      </c>
      <c r="J36" s="118">
        <v>26205</v>
      </c>
      <c r="K36" s="118">
        <v>103181</v>
      </c>
      <c r="L36" s="118">
        <f t="shared" si="2"/>
        <v>13084073</v>
      </c>
      <c r="M36" s="118">
        <f t="shared" si="3"/>
        <v>4633471</v>
      </c>
      <c r="N36" s="118">
        <v>1540540</v>
      </c>
      <c r="O36" s="118">
        <v>2246733</v>
      </c>
      <c r="P36" s="118">
        <v>798377</v>
      </c>
      <c r="Q36" s="118">
        <v>47821</v>
      </c>
      <c r="R36" s="118">
        <f t="shared" si="4"/>
        <v>3056492</v>
      </c>
      <c r="S36" s="118">
        <v>352796</v>
      </c>
      <c r="T36" s="118">
        <v>2541265</v>
      </c>
      <c r="U36" s="118">
        <v>162431</v>
      </c>
      <c r="V36" s="118">
        <v>42560</v>
      </c>
      <c r="W36" s="118">
        <f t="shared" si="5"/>
        <v>5332974</v>
      </c>
      <c r="X36" s="118">
        <v>2053678</v>
      </c>
      <c r="Y36" s="118">
        <v>2629140</v>
      </c>
      <c r="Z36" s="118">
        <v>438654</v>
      </c>
      <c r="AA36" s="118">
        <v>211502</v>
      </c>
      <c r="AB36" s="118">
        <v>2140195</v>
      </c>
      <c r="AC36" s="118">
        <v>18576</v>
      </c>
      <c r="AD36" s="118">
        <v>882996</v>
      </c>
      <c r="AE36" s="118">
        <f t="shared" si="6"/>
        <v>15132043</v>
      </c>
      <c r="AF36" s="118">
        <f t="shared" si="7"/>
        <v>43069</v>
      </c>
      <c r="AG36" s="118">
        <f t="shared" si="8"/>
        <v>34873</v>
      </c>
      <c r="AH36" s="118">
        <v>0</v>
      </c>
      <c r="AI36" s="118">
        <v>29205</v>
      </c>
      <c r="AJ36" s="118">
        <v>0</v>
      </c>
      <c r="AK36" s="118">
        <v>5668</v>
      </c>
      <c r="AL36" s="118">
        <v>8196</v>
      </c>
      <c r="AM36" s="118">
        <v>79590</v>
      </c>
      <c r="AN36" s="118">
        <f t="shared" si="9"/>
        <v>2978444</v>
      </c>
      <c r="AO36" s="118">
        <f t="shared" si="10"/>
        <v>977397</v>
      </c>
      <c r="AP36" s="118">
        <v>577006</v>
      </c>
      <c r="AQ36" s="118">
        <v>38275</v>
      </c>
      <c r="AR36" s="118">
        <v>362116</v>
      </c>
      <c r="AS36" s="118">
        <v>0</v>
      </c>
      <c r="AT36" s="118">
        <f t="shared" si="11"/>
        <v>947475</v>
      </c>
      <c r="AU36" s="118">
        <v>19761</v>
      </c>
      <c r="AV36" s="118">
        <v>922842</v>
      </c>
      <c r="AW36" s="118">
        <v>4872</v>
      </c>
      <c r="AX36" s="118">
        <v>0</v>
      </c>
      <c r="AY36" s="118">
        <f t="shared" si="12"/>
        <v>1005946</v>
      </c>
      <c r="AZ36" s="118">
        <v>13389</v>
      </c>
      <c r="BA36" s="118">
        <v>558428</v>
      </c>
      <c r="BB36" s="118">
        <v>7493</v>
      </c>
      <c r="BC36" s="118">
        <v>426636</v>
      </c>
      <c r="BD36" s="118">
        <v>2439822</v>
      </c>
      <c r="BE36" s="118">
        <v>47626</v>
      </c>
      <c r="BF36" s="118">
        <v>1060455</v>
      </c>
      <c r="BG36" s="118">
        <f t="shared" si="13"/>
        <v>4081968</v>
      </c>
      <c r="BH36" s="118">
        <f aca="true" t="shared" si="85" ref="BH36:BO36">SUM(D36,AF36)</f>
        <v>1208043</v>
      </c>
      <c r="BI36" s="118">
        <f t="shared" si="85"/>
        <v>1173642</v>
      </c>
      <c r="BJ36" s="118">
        <f t="shared" si="85"/>
        <v>0</v>
      </c>
      <c r="BK36" s="118">
        <f t="shared" si="85"/>
        <v>940180</v>
      </c>
      <c r="BL36" s="118">
        <f t="shared" si="85"/>
        <v>224606</v>
      </c>
      <c r="BM36" s="118">
        <f t="shared" si="85"/>
        <v>8856</v>
      </c>
      <c r="BN36" s="118">
        <f t="shared" si="85"/>
        <v>34401</v>
      </c>
      <c r="BO36" s="119">
        <f t="shared" si="85"/>
        <v>182771</v>
      </c>
      <c r="BP36" s="118">
        <f aca="true" t="shared" si="86" ref="BP36:BW36">SUM(L36,AN36)</f>
        <v>16062517</v>
      </c>
      <c r="BQ36" s="118">
        <f t="shared" si="86"/>
        <v>5610868</v>
      </c>
      <c r="BR36" s="118">
        <f t="shared" si="86"/>
        <v>2117546</v>
      </c>
      <c r="BS36" s="118">
        <f t="shared" si="86"/>
        <v>2285008</v>
      </c>
      <c r="BT36" s="118">
        <f t="shared" si="86"/>
        <v>1160493</v>
      </c>
      <c r="BU36" s="118">
        <f t="shared" si="86"/>
        <v>47821</v>
      </c>
      <c r="BV36" s="118">
        <f t="shared" si="86"/>
        <v>4003967</v>
      </c>
      <c r="BW36" s="118">
        <f t="shared" si="86"/>
        <v>372557</v>
      </c>
      <c r="BX36" s="118">
        <f>SUM(T36,AV36)</f>
        <v>3464107</v>
      </c>
      <c r="BY36" s="118">
        <f>SUM(U36,AW36)</f>
        <v>167303</v>
      </c>
      <c r="BZ36" s="118">
        <f>SUM(V36,AX36)</f>
        <v>42560</v>
      </c>
      <c r="CA36" s="118">
        <f aca="true" t="shared" si="87" ref="CA36:CI36">SUM(W36,AY36)</f>
        <v>6338920</v>
      </c>
      <c r="CB36" s="118">
        <f t="shared" si="87"/>
        <v>2067067</v>
      </c>
      <c r="CC36" s="118">
        <f t="shared" si="87"/>
        <v>3187568</v>
      </c>
      <c r="CD36" s="118">
        <f t="shared" si="87"/>
        <v>446147</v>
      </c>
      <c r="CE36" s="118">
        <f t="shared" si="87"/>
        <v>638138</v>
      </c>
      <c r="CF36" s="119">
        <f t="shared" si="87"/>
        <v>4580017</v>
      </c>
      <c r="CG36" s="118">
        <f t="shared" si="87"/>
        <v>66202</v>
      </c>
      <c r="CH36" s="118">
        <f t="shared" si="87"/>
        <v>1943451</v>
      </c>
      <c r="CI36" s="118">
        <f t="shared" si="87"/>
        <v>19214011</v>
      </c>
    </row>
    <row r="37" spans="1:87" s="120" customFormat="1" ht="12" customHeight="1">
      <c r="A37" s="129" t="s">
        <v>345</v>
      </c>
      <c r="B37" s="130" t="s">
        <v>346</v>
      </c>
      <c r="C37" s="129" t="s">
        <v>336</v>
      </c>
      <c r="D37" s="118">
        <f t="shared" si="0"/>
        <v>165981</v>
      </c>
      <c r="E37" s="118">
        <f t="shared" si="1"/>
        <v>161529</v>
      </c>
      <c r="F37" s="118">
        <v>0</v>
      </c>
      <c r="G37" s="118">
        <v>0</v>
      </c>
      <c r="H37" s="118">
        <v>161529</v>
      </c>
      <c r="I37" s="118">
        <v>0</v>
      </c>
      <c r="J37" s="118">
        <v>4452</v>
      </c>
      <c r="K37" s="118">
        <v>161628</v>
      </c>
      <c r="L37" s="118">
        <f t="shared" si="2"/>
        <v>7378570</v>
      </c>
      <c r="M37" s="118">
        <f t="shared" si="3"/>
        <v>837214</v>
      </c>
      <c r="N37" s="118">
        <v>631302</v>
      </c>
      <c r="O37" s="118">
        <v>104736</v>
      </c>
      <c r="P37" s="118">
        <v>101176</v>
      </c>
      <c r="Q37" s="118">
        <v>0</v>
      </c>
      <c r="R37" s="118">
        <f t="shared" si="4"/>
        <v>1468522</v>
      </c>
      <c r="S37" s="118">
        <v>230923</v>
      </c>
      <c r="T37" s="118">
        <v>1207670</v>
      </c>
      <c r="U37" s="118">
        <v>29929</v>
      </c>
      <c r="V37" s="118">
        <v>5521</v>
      </c>
      <c r="W37" s="118">
        <f t="shared" si="5"/>
        <v>5049725</v>
      </c>
      <c r="X37" s="118">
        <v>2241170</v>
      </c>
      <c r="Y37" s="118">
        <v>2525551</v>
      </c>
      <c r="Z37" s="118">
        <v>238889</v>
      </c>
      <c r="AA37" s="118">
        <v>44115</v>
      </c>
      <c r="AB37" s="118">
        <v>1746314</v>
      </c>
      <c r="AC37" s="118">
        <v>17588</v>
      </c>
      <c r="AD37" s="118">
        <v>238084</v>
      </c>
      <c r="AE37" s="118">
        <f t="shared" si="6"/>
        <v>7782635</v>
      </c>
      <c r="AF37" s="118">
        <f t="shared" si="7"/>
        <v>386</v>
      </c>
      <c r="AG37" s="118">
        <f t="shared" si="8"/>
        <v>386</v>
      </c>
      <c r="AH37" s="118">
        <v>0</v>
      </c>
      <c r="AI37" s="118">
        <v>386</v>
      </c>
      <c r="AJ37" s="118">
        <v>0</v>
      </c>
      <c r="AK37" s="118">
        <v>0</v>
      </c>
      <c r="AL37" s="118">
        <v>0</v>
      </c>
      <c r="AM37" s="118">
        <v>0</v>
      </c>
      <c r="AN37" s="118">
        <f t="shared" si="9"/>
        <v>1105293</v>
      </c>
      <c r="AO37" s="118">
        <f t="shared" si="10"/>
        <v>166083</v>
      </c>
      <c r="AP37" s="118">
        <v>149346</v>
      </c>
      <c r="AQ37" s="118">
        <v>2228</v>
      </c>
      <c r="AR37" s="118">
        <v>14509</v>
      </c>
      <c r="AS37" s="118">
        <v>0</v>
      </c>
      <c r="AT37" s="118">
        <f t="shared" si="11"/>
        <v>299152</v>
      </c>
      <c r="AU37" s="118">
        <v>292</v>
      </c>
      <c r="AV37" s="118">
        <v>298860</v>
      </c>
      <c r="AW37" s="118">
        <v>0</v>
      </c>
      <c r="AX37" s="118">
        <v>0</v>
      </c>
      <c r="AY37" s="118">
        <f t="shared" si="12"/>
        <v>639411</v>
      </c>
      <c r="AZ37" s="118">
        <v>149887</v>
      </c>
      <c r="BA37" s="118">
        <v>488899</v>
      </c>
      <c r="BB37" s="118">
        <v>0</v>
      </c>
      <c r="BC37" s="118">
        <v>625</v>
      </c>
      <c r="BD37" s="118">
        <v>872205</v>
      </c>
      <c r="BE37" s="118">
        <v>647</v>
      </c>
      <c r="BF37" s="118">
        <v>16679</v>
      </c>
      <c r="BG37" s="118">
        <f t="shared" si="13"/>
        <v>1122358</v>
      </c>
      <c r="BH37" s="118">
        <f aca="true" t="shared" si="88" ref="BH37:BO37">SUM(D37,AF37)</f>
        <v>166367</v>
      </c>
      <c r="BI37" s="118">
        <f t="shared" si="88"/>
        <v>161915</v>
      </c>
      <c r="BJ37" s="118">
        <f t="shared" si="88"/>
        <v>0</v>
      </c>
      <c r="BK37" s="118">
        <f t="shared" si="88"/>
        <v>386</v>
      </c>
      <c r="BL37" s="118">
        <f t="shared" si="88"/>
        <v>161529</v>
      </c>
      <c r="BM37" s="118">
        <f t="shared" si="88"/>
        <v>0</v>
      </c>
      <c r="BN37" s="118">
        <f t="shared" si="88"/>
        <v>4452</v>
      </c>
      <c r="BO37" s="119">
        <f t="shared" si="88"/>
        <v>161628</v>
      </c>
      <c r="BP37" s="118">
        <f aca="true" t="shared" si="89" ref="BP37:CE37">SUM(L37,AN37)</f>
        <v>8483863</v>
      </c>
      <c r="BQ37" s="118">
        <f t="shared" si="89"/>
        <v>1003297</v>
      </c>
      <c r="BR37" s="118">
        <f t="shared" si="89"/>
        <v>780648</v>
      </c>
      <c r="BS37" s="118">
        <f t="shared" si="89"/>
        <v>106964</v>
      </c>
      <c r="BT37" s="118">
        <f t="shared" si="89"/>
        <v>115685</v>
      </c>
      <c r="BU37" s="118">
        <f t="shared" si="89"/>
        <v>0</v>
      </c>
      <c r="BV37" s="118">
        <f t="shared" si="89"/>
        <v>1767674</v>
      </c>
      <c r="BW37" s="118">
        <f t="shared" si="89"/>
        <v>231215</v>
      </c>
      <c r="BX37" s="118">
        <f t="shared" si="89"/>
        <v>1506530</v>
      </c>
      <c r="BY37" s="118">
        <f t="shared" si="89"/>
        <v>29929</v>
      </c>
      <c r="BZ37" s="118">
        <f t="shared" si="89"/>
        <v>5521</v>
      </c>
      <c r="CA37" s="118">
        <f t="shared" si="89"/>
        <v>5689136</v>
      </c>
      <c r="CB37" s="118">
        <f t="shared" si="89"/>
        <v>2391057</v>
      </c>
      <c r="CC37" s="118">
        <f t="shared" si="89"/>
        <v>3014450</v>
      </c>
      <c r="CD37" s="118">
        <f t="shared" si="89"/>
        <v>238889</v>
      </c>
      <c r="CE37" s="118">
        <f t="shared" si="89"/>
        <v>44740</v>
      </c>
      <c r="CF37" s="119">
        <f aca="true" t="shared" si="90" ref="CF37:CI40">SUM(AB37,BD37)</f>
        <v>2618519</v>
      </c>
      <c r="CG37" s="118">
        <f t="shared" si="90"/>
        <v>18235</v>
      </c>
      <c r="CH37" s="118">
        <f t="shared" si="90"/>
        <v>254763</v>
      </c>
      <c r="CI37" s="118">
        <f t="shared" si="90"/>
        <v>8904993</v>
      </c>
    </row>
    <row r="38" spans="1:87" s="120" customFormat="1" ht="12" customHeight="1">
      <c r="A38" s="129" t="s">
        <v>347</v>
      </c>
      <c r="B38" s="130" t="s">
        <v>348</v>
      </c>
      <c r="C38" s="129" t="s">
        <v>336</v>
      </c>
      <c r="D38" s="118">
        <f t="shared" si="0"/>
        <v>10335983</v>
      </c>
      <c r="E38" s="118">
        <f t="shared" si="1"/>
        <v>10313048</v>
      </c>
      <c r="F38" s="118">
        <v>0</v>
      </c>
      <c r="G38" s="118">
        <v>8791889</v>
      </c>
      <c r="H38" s="118">
        <v>1515961</v>
      </c>
      <c r="I38" s="118">
        <v>5198</v>
      </c>
      <c r="J38" s="118">
        <v>22935</v>
      </c>
      <c r="K38" s="118">
        <v>240545</v>
      </c>
      <c r="L38" s="118">
        <f t="shared" si="2"/>
        <v>8397253</v>
      </c>
      <c r="M38" s="118">
        <f t="shared" si="3"/>
        <v>1973360</v>
      </c>
      <c r="N38" s="118">
        <v>1540652</v>
      </c>
      <c r="O38" s="118">
        <v>169015</v>
      </c>
      <c r="P38" s="118">
        <v>233387</v>
      </c>
      <c r="Q38" s="118">
        <v>30306</v>
      </c>
      <c r="R38" s="118">
        <f t="shared" si="4"/>
        <v>1436330</v>
      </c>
      <c r="S38" s="118">
        <v>64730</v>
      </c>
      <c r="T38" s="118">
        <v>1225579</v>
      </c>
      <c r="U38" s="118">
        <v>146021</v>
      </c>
      <c r="V38" s="118">
        <v>48766</v>
      </c>
      <c r="W38" s="118">
        <f t="shared" si="5"/>
        <v>4910411</v>
      </c>
      <c r="X38" s="118">
        <v>2006739</v>
      </c>
      <c r="Y38" s="118">
        <v>2645966</v>
      </c>
      <c r="Z38" s="118">
        <v>209333</v>
      </c>
      <c r="AA38" s="118">
        <v>48373</v>
      </c>
      <c r="AB38" s="118">
        <v>1729611</v>
      </c>
      <c r="AC38" s="118">
        <v>28386</v>
      </c>
      <c r="AD38" s="118">
        <v>576550</v>
      </c>
      <c r="AE38" s="118">
        <f t="shared" si="6"/>
        <v>19309786</v>
      </c>
      <c r="AF38" s="118">
        <f t="shared" si="7"/>
        <v>597271</v>
      </c>
      <c r="AG38" s="118">
        <f t="shared" si="8"/>
        <v>589388</v>
      </c>
      <c r="AH38" s="118">
        <v>0</v>
      </c>
      <c r="AI38" s="118">
        <v>589388</v>
      </c>
      <c r="AJ38" s="118">
        <v>0</v>
      </c>
      <c r="AK38" s="118">
        <v>0</v>
      </c>
      <c r="AL38" s="118">
        <v>7883</v>
      </c>
      <c r="AM38" s="118">
        <v>0</v>
      </c>
      <c r="AN38" s="118">
        <f t="shared" si="9"/>
        <v>1533131</v>
      </c>
      <c r="AO38" s="118">
        <f t="shared" si="10"/>
        <v>282595</v>
      </c>
      <c r="AP38" s="118">
        <v>240066</v>
      </c>
      <c r="AQ38" s="118">
        <v>0</v>
      </c>
      <c r="AR38" s="118">
        <v>42529</v>
      </c>
      <c r="AS38" s="118">
        <v>0</v>
      </c>
      <c r="AT38" s="118">
        <f t="shared" si="11"/>
        <v>663504</v>
      </c>
      <c r="AU38" s="118">
        <v>7556</v>
      </c>
      <c r="AV38" s="118">
        <v>655948</v>
      </c>
      <c r="AW38" s="118">
        <v>0</v>
      </c>
      <c r="AX38" s="118">
        <v>0</v>
      </c>
      <c r="AY38" s="118">
        <f t="shared" si="12"/>
        <v>584116</v>
      </c>
      <c r="AZ38" s="118">
        <v>62736</v>
      </c>
      <c r="BA38" s="118">
        <v>506826</v>
      </c>
      <c r="BB38" s="118">
        <v>3673</v>
      </c>
      <c r="BC38" s="118">
        <v>10881</v>
      </c>
      <c r="BD38" s="118">
        <v>347981</v>
      </c>
      <c r="BE38" s="118">
        <v>2916</v>
      </c>
      <c r="BF38" s="118">
        <v>46277</v>
      </c>
      <c r="BG38" s="118">
        <f t="shared" si="13"/>
        <v>2176679</v>
      </c>
      <c r="BH38" s="118">
        <f aca="true" t="shared" si="91" ref="BH38:BO38">SUM(D38,AF38)</f>
        <v>10933254</v>
      </c>
      <c r="BI38" s="118">
        <f t="shared" si="91"/>
        <v>10902436</v>
      </c>
      <c r="BJ38" s="118">
        <f t="shared" si="91"/>
        <v>0</v>
      </c>
      <c r="BK38" s="118">
        <f t="shared" si="91"/>
        <v>9381277</v>
      </c>
      <c r="BL38" s="118">
        <f t="shared" si="91"/>
        <v>1515961</v>
      </c>
      <c r="BM38" s="118">
        <f t="shared" si="91"/>
        <v>5198</v>
      </c>
      <c r="BN38" s="118">
        <f t="shared" si="91"/>
        <v>30818</v>
      </c>
      <c r="BO38" s="119">
        <f t="shared" si="91"/>
        <v>240545</v>
      </c>
      <c r="BP38" s="118">
        <f aca="true" t="shared" si="92" ref="BP38:CE38">SUM(L38,AN38)</f>
        <v>9930384</v>
      </c>
      <c r="BQ38" s="118">
        <f t="shared" si="92"/>
        <v>2255955</v>
      </c>
      <c r="BR38" s="118">
        <f t="shared" si="92"/>
        <v>1780718</v>
      </c>
      <c r="BS38" s="118">
        <f t="shared" si="92"/>
        <v>169015</v>
      </c>
      <c r="BT38" s="118">
        <f t="shared" si="92"/>
        <v>275916</v>
      </c>
      <c r="BU38" s="118">
        <f t="shared" si="92"/>
        <v>30306</v>
      </c>
      <c r="BV38" s="118">
        <f t="shared" si="92"/>
        <v>2099834</v>
      </c>
      <c r="BW38" s="118">
        <f t="shared" si="92"/>
        <v>72286</v>
      </c>
      <c r="BX38" s="118">
        <f t="shared" si="92"/>
        <v>1881527</v>
      </c>
      <c r="BY38" s="118">
        <f t="shared" si="92"/>
        <v>146021</v>
      </c>
      <c r="BZ38" s="118">
        <f t="shared" si="92"/>
        <v>48766</v>
      </c>
      <c r="CA38" s="118">
        <f t="shared" si="92"/>
        <v>5494527</v>
      </c>
      <c r="CB38" s="118">
        <f t="shared" si="92"/>
        <v>2069475</v>
      </c>
      <c r="CC38" s="118">
        <f t="shared" si="92"/>
        <v>3152792</v>
      </c>
      <c r="CD38" s="118">
        <f t="shared" si="92"/>
        <v>213006</v>
      </c>
      <c r="CE38" s="118">
        <f t="shared" si="92"/>
        <v>59254</v>
      </c>
      <c r="CF38" s="119">
        <f t="shared" si="90"/>
        <v>2077592</v>
      </c>
      <c r="CG38" s="118">
        <f t="shared" si="90"/>
        <v>31302</v>
      </c>
      <c r="CH38" s="118">
        <f t="shared" si="90"/>
        <v>622827</v>
      </c>
      <c r="CI38" s="118">
        <f t="shared" si="90"/>
        <v>21486465</v>
      </c>
    </row>
    <row r="39" spans="1:87" s="120" customFormat="1" ht="12" customHeight="1">
      <c r="A39" s="129" t="s">
        <v>349</v>
      </c>
      <c r="B39" s="130" t="s">
        <v>350</v>
      </c>
      <c r="C39" s="129" t="s">
        <v>336</v>
      </c>
      <c r="D39" s="118">
        <f t="shared" si="0"/>
        <v>235080</v>
      </c>
      <c r="E39" s="118">
        <f t="shared" si="1"/>
        <v>116594</v>
      </c>
      <c r="F39" s="118">
        <v>0</v>
      </c>
      <c r="G39" s="118">
        <v>114164</v>
      </c>
      <c r="H39" s="118">
        <v>4</v>
      </c>
      <c r="I39" s="118">
        <v>2426</v>
      </c>
      <c r="J39" s="118">
        <v>118486</v>
      </c>
      <c r="K39" s="118">
        <v>94850</v>
      </c>
      <c r="L39" s="118">
        <f t="shared" si="2"/>
        <v>23395523</v>
      </c>
      <c r="M39" s="118">
        <f t="shared" si="3"/>
        <v>6898988</v>
      </c>
      <c r="N39" s="118">
        <v>1434182</v>
      </c>
      <c r="O39" s="118">
        <v>3337567</v>
      </c>
      <c r="P39" s="118">
        <v>1710416</v>
      </c>
      <c r="Q39" s="118">
        <v>416823</v>
      </c>
      <c r="R39" s="118">
        <f t="shared" si="4"/>
        <v>5188153</v>
      </c>
      <c r="S39" s="118">
        <v>587225</v>
      </c>
      <c r="T39" s="118">
        <v>4254105</v>
      </c>
      <c r="U39" s="118">
        <v>346823</v>
      </c>
      <c r="V39" s="118">
        <v>68401</v>
      </c>
      <c r="W39" s="118">
        <f t="shared" si="5"/>
        <v>11220678</v>
      </c>
      <c r="X39" s="118">
        <v>4091788</v>
      </c>
      <c r="Y39" s="118">
        <v>6401070</v>
      </c>
      <c r="Z39" s="118">
        <v>591400</v>
      </c>
      <c r="AA39" s="118">
        <v>136420</v>
      </c>
      <c r="AB39" s="118">
        <v>3380598</v>
      </c>
      <c r="AC39" s="118">
        <v>19303</v>
      </c>
      <c r="AD39" s="118">
        <v>1969808</v>
      </c>
      <c r="AE39" s="118">
        <f t="shared" si="6"/>
        <v>25600411</v>
      </c>
      <c r="AF39" s="118">
        <f t="shared" si="7"/>
        <v>96998</v>
      </c>
      <c r="AG39" s="118">
        <f t="shared" si="8"/>
        <v>88640</v>
      </c>
      <c r="AH39" s="118">
        <v>0</v>
      </c>
      <c r="AI39" s="118">
        <v>85680</v>
      </c>
      <c r="AJ39" s="118">
        <v>2960</v>
      </c>
      <c r="AK39" s="118">
        <v>0</v>
      </c>
      <c r="AL39" s="118">
        <v>8358</v>
      </c>
      <c r="AM39" s="118">
        <v>855</v>
      </c>
      <c r="AN39" s="118">
        <f t="shared" si="9"/>
        <v>4355517</v>
      </c>
      <c r="AO39" s="118">
        <f t="shared" si="10"/>
        <v>1229068</v>
      </c>
      <c r="AP39" s="118">
        <v>755414</v>
      </c>
      <c r="AQ39" s="118">
        <v>296505</v>
      </c>
      <c r="AR39" s="118">
        <v>177149</v>
      </c>
      <c r="AS39" s="118">
        <v>0</v>
      </c>
      <c r="AT39" s="118">
        <f t="shared" si="11"/>
        <v>1365158</v>
      </c>
      <c r="AU39" s="118">
        <v>38143</v>
      </c>
      <c r="AV39" s="118">
        <v>1321895</v>
      </c>
      <c r="AW39" s="118">
        <v>5120</v>
      </c>
      <c r="AX39" s="118">
        <v>14612</v>
      </c>
      <c r="AY39" s="118">
        <f t="shared" si="12"/>
        <v>1746679</v>
      </c>
      <c r="AZ39" s="118">
        <v>446927</v>
      </c>
      <c r="BA39" s="118">
        <v>1198346</v>
      </c>
      <c r="BB39" s="118">
        <v>58476</v>
      </c>
      <c r="BC39" s="118">
        <v>42930</v>
      </c>
      <c r="BD39" s="118">
        <v>1784320</v>
      </c>
      <c r="BE39" s="118">
        <v>0</v>
      </c>
      <c r="BF39" s="118">
        <v>347624</v>
      </c>
      <c r="BG39" s="118">
        <f t="shared" si="13"/>
        <v>4800139</v>
      </c>
      <c r="BH39" s="118">
        <f aca="true" t="shared" si="93" ref="BH39:BO39">SUM(D39,AF39)</f>
        <v>332078</v>
      </c>
      <c r="BI39" s="118">
        <f t="shared" si="93"/>
        <v>205234</v>
      </c>
      <c r="BJ39" s="118">
        <f t="shared" si="93"/>
        <v>0</v>
      </c>
      <c r="BK39" s="118">
        <f t="shared" si="93"/>
        <v>199844</v>
      </c>
      <c r="BL39" s="118">
        <f t="shared" si="93"/>
        <v>2964</v>
      </c>
      <c r="BM39" s="118">
        <f t="shared" si="93"/>
        <v>2426</v>
      </c>
      <c r="BN39" s="118">
        <f t="shared" si="93"/>
        <v>126844</v>
      </c>
      <c r="BO39" s="119">
        <f t="shared" si="93"/>
        <v>95705</v>
      </c>
      <c r="BP39" s="118">
        <f aca="true" t="shared" si="94" ref="BP39:CE39">SUM(L39,AN39)</f>
        <v>27751040</v>
      </c>
      <c r="BQ39" s="118">
        <f t="shared" si="94"/>
        <v>8128056</v>
      </c>
      <c r="BR39" s="118">
        <f t="shared" si="94"/>
        <v>2189596</v>
      </c>
      <c r="BS39" s="118">
        <f t="shared" si="94"/>
        <v>3634072</v>
      </c>
      <c r="BT39" s="118">
        <f t="shared" si="94"/>
        <v>1887565</v>
      </c>
      <c r="BU39" s="118">
        <f t="shared" si="94"/>
        <v>416823</v>
      </c>
      <c r="BV39" s="118">
        <f t="shared" si="94"/>
        <v>6553311</v>
      </c>
      <c r="BW39" s="118">
        <f t="shared" si="94"/>
        <v>625368</v>
      </c>
      <c r="BX39" s="118">
        <f t="shared" si="94"/>
        <v>5576000</v>
      </c>
      <c r="BY39" s="118">
        <f t="shared" si="94"/>
        <v>351943</v>
      </c>
      <c r="BZ39" s="118">
        <f t="shared" si="94"/>
        <v>83013</v>
      </c>
      <c r="CA39" s="118">
        <f t="shared" si="94"/>
        <v>12967357</v>
      </c>
      <c r="CB39" s="118">
        <f t="shared" si="94"/>
        <v>4538715</v>
      </c>
      <c r="CC39" s="118">
        <f t="shared" si="94"/>
        <v>7599416</v>
      </c>
      <c r="CD39" s="118">
        <f t="shared" si="94"/>
        <v>649876</v>
      </c>
      <c r="CE39" s="118">
        <f t="shared" si="94"/>
        <v>179350</v>
      </c>
      <c r="CF39" s="119">
        <f t="shared" si="90"/>
        <v>5164918</v>
      </c>
      <c r="CG39" s="118">
        <f t="shared" si="90"/>
        <v>19303</v>
      </c>
      <c r="CH39" s="118">
        <f t="shared" si="90"/>
        <v>2317432</v>
      </c>
      <c r="CI39" s="118">
        <f t="shared" si="90"/>
        <v>30400550</v>
      </c>
    </row>
    <row r="40" spans="1:87" s="120" customFormat="1" ht="12" customHeight="1">
      <c r="A40" s="129" t="s">
        <v>351</v>
      </c>
      <c r="B40" s="130" t="s">
        <v>352</v>
      </c>
      <c r="C40" s="129" t="s">
        <v>336</v>
      </c>
      <c r="D40" s="118">
        <f t="shared" si="0"/>
        <v>4239009</v>
      </c>
      <c r="E40" s="118">
        <f t="shared" si="1"/>
        <v>4190840</v>
      </c>
      <c r="F40" s="118">
        <v>1550</v>
      </c>
      <c r="G40" s="118">
        <v>2037926</v>
      </c>
      <c r="H40" s="118">
        <v>2132922</v>
      </c>
      <c r="I40" s="118">
        <v>18442</v>
      </c>
      <c r="J40" s="118">
        <v>48169</v>
      </c>
      <c r="K40" s="118">
        <v>0</v>
      </c>
      <c r="L40" s="118">
        <f t="shared" si="2"/>
        <v>32824436</v>
      </c>
      <c r="M40" s="118">
        <f t="shared" si="3"/>
        <v>8655486</v>
      </c>
      <c r="N40" s="118">
        <v>2194820</v>
      </c>
      <c r="O40" s="118">
        <v>5304915</v>
      </c>
      <c r="P40" s="118">
        <v>950497</v>
      </c>
      <c r="Q40" s="118">
        <v>205254</v>
      </c>
      <c r="R40" s="118">
        <f t="shared" si="4"/>
        <v>7288046</v>
      </c>
      <c r="S40" s="118">
        <v>481692</v>
      </c>
      <c r="T40" s="118">
        <v>6289415</v>
      </c>
      <c r="U40" s="118">
        <v>516939</v>
      </c>
      <c r="V40" s="118">
        <v>73258</v>
      </c>
      <c r="W40" s="118">
        <f t="shared" si="5"/>
        <v>16796908</v>
      </c>
      <c r="X40" s="118">
        <v>5612040</v>
      </c>
      <c r="Y40" s="118">
        <v>10233947</v>
      </c>
      <c r="Z40" s="118">
        <v>579435</v>
      </c>
      <c r="AA40" s="118">
        <v>371486</v>
      </c>
      <c r="AB40" s="118">
        <v>2754523</v>
      </c>
      <c r="AC40" s="118">
        <v>10738</v>
      </c>
      <c r="AD40" s="118">
        <v>1000339</v>
      </c>
      <c r="AE40" s="118">
        <f t="shared" si="6"/>
        <v>38063784</v>
      </c>
      <c r="AF40" s="118">
        <f t="shared" si="7"/>
        <v>3253639</v>
      </c>
      <c r="AG40" s="118">
        <f t="shared" si="8"/>
        <v>3144754</v>
      </c>
      <c r="AH40" s="118">
        <v>0</v>
      </c>
      <c r="AI40" s="118">
        <v>3132154</v>
      </c>
      <c r="AJ40" s="118">
        <v>12600</v>
      </c>
      <c r="AK40" s="118">
        <v>0</v>
      </c>
      <c r="AL40" s="118">
        <v>108885</v>
      </c>
      <c r="AM40" s="118">
        <v>0</v>
      </c>
      <c r="AN40" s="118">
        <f t="shared" si="9"/>
        <v>5346720</v>
      </c>
      <c r="AO40" s="118">
        <f t="shared" si="10"/>
        <v>1156625</v>
      </c>
      <c r="AP40" s="118">
        <v>683037</v>
      </c>
      <c r="AQ40" s="118">
        <v>209598</v>
      </c>
      <c r="AR40" s="118">
        <v>259684</v>
      </c>
      <c r="AS40" s="118">
        <v>4306</v>
      </c>
      <c r="AT40" s="118">
        <f t="shared" si="11"/>
        <v>1783806</v>
      </c>
      <c r="AU40" s="118">
        <v>109340</v>
      </c>
      <c r="AV40" s="118">
        <v>1643596</v>
      </c>
      <c r="AW40" s="118">
        <v>30870</v>
      </c>
      <c r="AX40" s="118">
        <v>12111</v>
      </c>
      <c r="AY40" s="118">
        <f t="shared" si="12"/>
        <v>2388843</v>
      </c>
      <c r="AZ40" s="118">
        <v>201708</v>
      </c>
      <c r="BA40" s="118">
        <v>2142052</v>
      </c>
      <c r="BB40" s="118">
        <v>11196</v>
      </c>
      <c r="BC40" s="118">
        <v>33887</v>
      </c>
      <c r="BD40" s="118">
        <v>806986</v>
      </c>
      <c r="BE40" s="118">
        <v>5335</v>
      </c>
      <c r="BF40" s="118">
        <v>378648</v>
      </c>
      <c r="BG40" s="118">
        <f t="shared" si="13"/>
        <v>8979007</v>
      </c>
      <c r="BH40" s="118">
        <f aca="true" t="shared" si="95" ref="BH40:BM40">SUM(D40,AF40)</f>
        <v>7492648</v>
      </c>
      <c r="BI40" s="118">
        <f t="shared" si="95"/>
        <v>7335594</v>
      </c>
      <c r="BJ40" s="118">
        <f t="shared" si="95"/>
        <v>1550</v>
      </c>
      <c r="BK40" s="118">
        <f t="shared" si="95"/>
        <v>5170080</v>
      </c>
      <c r="BL40" s="118">
        <f t="shared" si="95"/>
        <v>2145522</v>
      </c>
      <c r="BM40" s="118">
        <f t="shared" si="95"/>
        <v>18442</v>
      </c>
      <c r="BN40" s="118">
        <f>SUM(J40,AL40)</f>
        <v>157054</v>
      </c>
      <c r="BO40" s="119">
        <f>SUM(K40,AM40)</f>
        <v>0</v>
      </c>
      <c r="BP40" s="118">
        <f aca="true" t="shared" si="96" ref="BP40:CE40">SUM(L40,AN40)</f>
        <v>38171156</v>
      </c>
      <c r="BQ40" s="118">
        <f t="shared" si="96"/>
        <v>9812111</v>
      </c>
      <c r="BR40" s="118">
        <f t="shared" si="96"/>
        <v>2877857</v>
      </c>
      <c r="BS40" s="118">
        <f t="shared" si="96"/>
        <v>5514513</v>
      </c>
      <c r="BT40" s="118">
        <f t="shared" si="96"/>
        <v>1210181</v>
      </c>
      <c r="BU40" s="118">
        <f t="shared" si="96"/>
        <v>209560</v>
      </c>
      <c r="BV40" s="118">
        <f t="shared" si="96"/>
        <v>9071852</v>
      </c>
      <c r="BW40" s="118">
        <f t="shared" si="96"/>
        <v>591032</v>
      </c>
      <c r="BX40" s="118">
        <f t="shared" si="96"/>
        <v>7933011</v>
      </c>
      <c r="BY40" s="118">
        <f t="shared" si="96"/>
        <v>547809</v>
      </c>
      <c r="BZ40" s="118">
        <f t="shared" si="96"/>
        <v>85369</v>
      </c>
      <c r="CA40" s="118">
        <f t="shared" si="96"/>
        <v>19185751</v>
      </c>
      <c r="CB40" s="118">
        <f t="shared" si="96"/>
        <v>5813748</v>
      </c>
      <c r="CC40" s="118">
        <f t="shared" si="96"/>
        <v>12375999</v>
      </c>
      <c r="CD40" s="118">
        <f t="shared" si="96"/>
        <v>590631</v>
      </c>
      <c r="CE40" s="118">
        <f t="shared" si="96"/>
        <v>405373</v>
      </c>
      <c r="CF40" s="119">
        <f t="shared" si="90"/>
        <v>3561509</v>
      </c>
      <c r="CG40" s="118">
        <f t="shared" si="90"/>
        <v>16073</v>
      </c>
      <c r="CH40" s="118">
        <f t="shared" si="90"/>
        <v>1378987</v>
      </c>
      <c r="CI40" s="118">
        <f t="shared" si="90"/>
        <v>47042791</v>
      </c>
    </row>
    <row r="41" spans="1:87" s="120" customFormat="1" ht="12" customHeight="1">
      <c r="A41" s="129" t="s">
        <v>353</v>
      </c>
      <c r="B41" s="130" t="s">
        <v>354</v>
      </c>
      <c r="C41" s="129" t="s">
        <v>336</v>
      </c>
      <c r="D41" s="118">
        <f t="shared" si="0"/>
        <v>4512709</v>
      </c>
      <c r="E41" s="118">
        <f t="shared" si="1"/>
        <v>4450763</v>
      </c>
      <c r="F41" s="118">
        <v>0</v>
      </c>
      <c r="G41" s="118">
        <v>4209562</v>
      </c>
      <c r="H41" s="118">
        <v>139129</v>
      </c>
      <c r="I41" s="118">
        <v>102072</v>
      </c>
      <c r="J41" s="118">
        <v>61946</v>
      </c>
      <c r="K41" s="118">
        <v>241061</v>
      </c>
      <c r="L41" s="118">
        <f t="shared" si="2"/>
        <v>17213303</v>
      </c>
      <c r="M41" s="118">
        <f t="shared" si="3"/>
        <v>6400012</v>
      </c>
      <c r="N41" s="118">
        <v>1730952</v>
      </c>
      <c r="O41" s="118">
        <v>3209849</v>
      </c>
      <c r="P41" s="118">
        <v>1255657</v>
      </c>
      <c r="Q41" s="118">
        <v>203554</v>
      </c>
      <c r="R41" s="118">
        <f t="shared" si="4"/>
        <v>4382451</v>
      </c>
      <c r="S41" s="118">
        <v>561037</v>
      </c>
      <c r="T41" s="118">
        <v>3640790</v>
      </c>
      <c r="U41" s="118">
        <v>180624</v>
      </c>
      <c r="V41" s="118">
        <v>80593</v>
      </c>
      <c r="W41" s="118">
        <f t="shared" si="5"/>
        <v>6344608</v>
      </c>
      <c r="X41" s="118">
        <v>2585062</v>
      </c>
      <c r="Y41" s="118">
        <v>3071385</v>
      </c>
      <c r="Z41" s="118">
        <v>315118</v>
      </c>
      <c r="AA41" s="118">
        <v>373043</v>
      </c>
      <c r="AB41" s="118">
        <v>2454684</v>
      </c>
      <c r="AC41" s="118">
        <v>5639</v>
      </c>
      <c r="AD41" s="118">
        <v>1487507</v>
      </c>
      <c r="AE41" s="118">
        <f t="shared" si="6"/>
        <v>23213519</v>
      </c>
      <c r="AF41" s="118">
        <f t="shared" si="7"/>
        <v>240596</v>
      </c>
      <c r="AG41" s="118">
        <f t="shared" si="8"/>
        <v>237598</v>
      </c>
      <c r="AH41" s="118">
        <v>0</v>
      </c>
      <c r="AI41" s="118">
        <v>219258</v>
      </c>
      <c r="AJ41" s="118">
        <v>0</v>
      </c>
      <c r="AK41" s="118">
        <v>18340</v>
      </c>
      <c r="AL41" s="118">
        <v>2998</v>
      </c>
      <c r="AM41" s="118">
        <v>0</v>
      </c>
      <c r="AN41" s="118">
        <f t="shared" si="9"/>
        <v>3508186</v>
      </c>
      <c r="AO41" s="118">
        <f t="shared" si="10"/>
        <v>694647</v>
      </c>
      <c r="AP41" s="118">
        <v>354109</v>
      </c>
      <c r="AQ41" s="118">
        <v>60573</v>
      </c>
      <c r="AR41" s="118">
        <v>279965</v>
      </c>
      <c r="AS41" s="118">
        <v>0</v>
      </c>
      <c r="AT41" s="118">
        <f t="shared" si="11"/>
        <v>1414085</v>
      </c>
      <c r="AU41" s="118">
        <v>58610</v>
      </c>
      <c r="AV41" s="118">
        <v>1212628</v>
      </c>
      <c r="AW41" s="118">
        <v>142847</v>
      </c>
      <c r="AX41" s="118">
        <v>5690</v>
      </c>
      <c r="AY41" s="118">
        <f t="shared" si="12"/>
        <v>1393627</v>
      </c>
      <c r="AZ41" s="118">
        <v>628800</v>
      </c>
      <c r="BA41" s="118">
        <v>616581</v>
      </c>
      <c r="BB41" s="118">
        <v>84606</v>
      </c>
      <c r="BC41" s="118">
        <v>63640</v>
      </c>
      <c r="BD41" s="118">
        <v>758014</v>
      </c>
      <c r="BE41" s="118">
        <v>137</v>
      </c>
      <c r="BF41" s="118">
        <v>318235</v>
      </c>
      <c r="BG41" s="118">
        <f t="shared" si="13"/>
        <v>4067017</v>
      </c>
      <c r="BH41" s="118">
        <f aca="true" t="shared" si="97" ref="BH41:BO41">SUM(D41,AF41)</f>
        <v>4753305</v>
      </c>
      <c r="BI41" s="118">
        <f t="shared" si="97"/>
        <v>4688361</v>
      </c>
      <c r="BJ41" s="118">
        <f t="shared" si="97"/>
        <v>0</v>
      </c>
      <c r="BK41" s="118">
        <f t="shared" si="97"/>
        <v>4428820</v>
      </c>
      <c r="BL41" s="118">
        <f t="shared" si="97"/>
        <v>139129</v>
      </c>
      <c r="BM41" s="118">
        <f t="shared" si="97"/>
        <v>120412</v>
      </c>
      <c r="BN41" s="118">
        <f t="shared" si="97"/>
        <v>64944</v>
      </c>
      <c r="BO41" s="119">
        <f t="shared" si="97"/>
        <v>241061</v>
      </c>
      <c r="BP41" s="118">
        <f aca="true" t="shared" si="98" ref="BP41:BW41">SUM(L41,AN41)</f>
        <v>20721489</v>
      </c>
      <c r="BQ41" s="118">
        <f t="shared" si="98"/>
        <v>7094659</v>
      </c>
      <c r="BR41" s="118">
        <f t="shared" si="98"/>
        <v>2085061</v>
      </c>
      <c r="BS41" s="118">
        <f t="shared" si="98"/>
        <v>3270422</v>
      </c>
      <c r="BT41" s="118">
        <f t="shared" si="98"/>
        <v>1535622</v>
      </c>
      <c r="BU41" s="118">
        <f t="shared" si="98"/>
        <v>203554</v>
      </c>
      <c r="BV41" s="118">
        <f t="shared" si="98"/>
        <v>5796536</v>
      </c>
      <c r="BW41" s="118">
        <f t="shared" si="98"/>
        <v>619647</v>
      </c>
      <c r="BX41" s="118">
        <f>SUM(T41,AV41)</f>
        <v>4853418</v>
      </c>
      <c r="BY41" s="118">
        <f>SUM(U41,AW41)</f>
        <v>323471</v>
      </c>
      <c r="BZ41" s="118">
        <f>SUM(V41,AX41)</f>
        <v>86283</v>
      </c>
      <c r="CA41" s="118">
        <f aca="true" t="shared" si="99" ref="CA41:CF41">SUM(W41,AY41)</f>
        <v>7738235</v>
      </c>
      <c r="CB41" s="118">
        <f t="shared" si="99"/>
        <v>3213862</v>
      </c>
      <c r="CC41" s="118">
        <f t="shared" si="99"/>
        <v>3687966</v>
      </c>
      <c r="CD41" s="118">
        <f t="shared" si="99"/>
        <v>399724</v>
      </c>
      <c r="CE41" s="118">
        <f t="shared" si="99"/>
        <v>436683</v>
      </c>
      <c r="CF41" s="119">
        <f t="shared" si="99"/>
        <v>3212698</v>
      </c>
      <c r="CG41" s="118">
        <f aca="true" t="shared" si="100" ref="CG41:CI45">SUM(AC41,BE41)</f>
        <v>5776</v>
      </c>
      <c r="CH41" s="118">
        <f t="shared" si="100"/>
        <v>1805742</v>
      </c>
      <c r="CI41" s="118">
        <f t="shared" si="100"/>
        <v>27280536</v>
      </c>
    </row>
    <row r="42" spans="1:87" s="120" customFormat="1" ht="12" customHeight="1">
      <c r="A42" s="129" t="s">
        <v>355</v>
      </c>
      <c r="B42" s="130" t="s">
        <v>356</v>
      </c>
      <c r="C42" s="129" t="s">
        <v>336</v>
      </c>
      <c r="D42" s="118">
        <f t="shared" si="0"/>
        <v>258367</v>
      </c>
      <c r="E42" s="118">
        <f t="shared" si="1"/>
        <v>207085</v>
      </c>
      <c r="F42" s="118">
        <v>7992</v>
      </c>
      <c r="G42" s="118">
        <v>192643</v>
      </c>
      <c r="H42" s="118">
        <v>4992</v>
      </c>
      <c r="I42" s="118">
        <v>1458</v>
      </c>
      <c r="J42" s="118">
        <v>51282</v>
      </c>
      <c r="K42" s="118">
        <v>49963</v>
      </c>
      <c r="L42" s="118">
        <f t="shared" si="2"/>
        <v>12074765</v>
      </c>
      <c r="M42" s="118">
        <f t="shared" si="3"/>
        <v>5190128</v>
      </c>
      <c r="N42" s="118">
        <v>2134417</v>
      </c>
      <c r="O42" s="118">
        <v>2036298</v>
      </c>
      <c r="P42" s="118">
        <v>964961</v>
      </c>
      <c r="Q42" s="118">
        <v>54452</v>
      </c>
      <c r="R42" s="118">
        <f t="shared" si="4"/>
        <v>3188533</v>
      </c>
      <c r="S42" s="118">
        <v>509240</v>
      </c>
      <c r="T42" s="118">
        <v>2542624</v>
      </c>
      <c r="U42" s="118">
        <v>136669</v>
      </c>
      <c r="V42" s="118">
        <v>144853</v>
      </c>
      <c r="W42" s="118">
        <f t="shared" si="5"/>
        <v>3539467</v>
      </c>
      <c r="X42" s="118">
        <v>460733</v>
      </c>
      <c r="Y42" s="118">
        <v>2077520</v>
      </c>
      <c r="Z42" s="118">
        <v>851353</v>
      </c>
      <c r="AA42" s="118">
        <v>149861</v>
      </c>
      <c r="AB42" s="118">
        <v>2440145</v>
      </c>
      <c r="AC42" s="118">
        <v>11784</v>
      </c>
      <c r="AD42" s="118">
        <v>347249</v>
      </c>
      <c r="AE42" s="118">
        <f t="shared" si="6"/>
        <v>12680381</v>
      </c>
      <c r="AF42" s="118">
        <f t="shared" si="7"/>
        <v>65869</v>
      </c>
      <c r="AG42" s="118">
        <f t="shared" si="8"/>
        <v>51768</v>
      </c>
      <c r="AH42" s="118">
        <v>0</v>
      </c>
      <c r="AI42" s="118">
        <v>51768</v>
      </c>
      <c r="AJ42" s="118">
        <v>0</v>
      </c>
      <c r="AK42" s="118">
        <v>0</v>
      </c>
      <c r="AL42" s="118">
        <v>14101</v>
      </c>
      <c r="AM42" s="118">
        <v>0</v>
      </c>
      <c r="AN42" s="118">
        <f t="shared" si="9"/>
        <v>2284692</v>
      </c>
      <c r="AO42" s="118">
        <f t="shared" si="10"/>
        <v>776184</v>
      </c>
      <c r="AP42" s="118">
        <v>379568</v>
      </c>
      <c r="AQ42" s="118">
        <v>57566</v>
      </c>
      <c r="AR42" s="118">
        <v>231146</v>
      </c>
      <c r="AS42" s="118">
        <v>107904</v>
      </c>
      <c r="AT42" s="118">
        <f t="shared" si="11"/>
        <v>1055973</v>
      </c>
      <c r="AU42" s="118">
        <v>37803</v>
      </c>
      <c r="AV42" s="118">
        <v>973779</v>
      </c>
      <c r="AW42" s="118">
        <v>44391</v>
      </c>
      <c r="AX42" s="118">
        <v>6062</v>
      </c>
      <c r="AY42" s="118">
        <f t="shared" si="12"/>
        <v>445843</v>
      </c>
      <c r="AZ42" s="118">
        <v>59929</v>
      </c>
      <c r="BA42" s="118">
        <v>337598</v>
      </c>
      <c r="BB42" s="118">
        <v>7131</v>
      </c>
      <c r="BC42" s="118">
        <v>41185</v>
      </c>
      <c r="BD42" s="118">
        <v>711376</v>
      </c>
      <c r="BE42" s="118">
        <v>630</v>
      </c>
      <c r="BF42" s="118">
        <v>197404</v>
      </c>
      <c r="BG42" s="118">
        <f t="shared" si="13"/>
        <v>2547965</v>
      </c>
      <c r="BH42" s="118">
        <f aca="true" t="shared" si="101" ref="BH42:BO42">SUM(D42,AF42)</f>
        <v>324236</v>
      </c>
      <c r="BI42" s="118">
        <f t="shared" si="101"/>
        <v>258853</v>
      </c>
      <c r="BJ42" s="118">
        <f t="shared" si="101"/>
        <v>7992</v>
      </c>
      <c r="BK42" s="118">
        <f t="shared" si="101"/>
        <v>244411</v>
      </c>
      <c r="BL42" s="118">
        <f t="shared" si="101"/>
        <v>4992</v>
      </c>
      <c r="BM42" s="118">
        <f t="shared" si="101"/>
        <v>1458</v>
      </c>
      <c r="BN42" s="118">
        <f t="shared" si="101"/>
        <v>65383</v>
      </c>
      <c r="BO42" s="119">
        <f t="shared" si="101"/>
        <v>49963</v>
      </c>
      <c r="BP42" s="118">
        <f aca="true" t="shared" si="102" ref="BP42:CE42">SUM(L42,AN42)</f>
        <v>14359457</v>
      </c>
      <c r="BQ42" s="118">
        <f t="shared" si="102"/>
        <v>5966312</v>
      </c>
      <c r="BR42" s="118">
        <f t="shared" si="102"/>
        <v>2513985</v>
      </c>
      <c r="BS42" s="118">
        <f t="shared" si="102"/>
        <v>2093864</v>
      </c>
      <c r="BT42" s="118">
        <f t="shared" si="102"/>
        <v>1196107</v>
      </c>
      <c r="BU42" s="118">
        <f t="shared" si="102"/>
        <v>162356</v>
      </c>
      <c r="BV42" s="118">
        <f t="shared" si="102"/>
        <v>4244506</v>
      </c>
      <c r="BW42" s="118">
        <f t="shared" si="102"/>
        <v>547043</v>
      </c>
      <c r="BX42" s="118">
        <f t="shared" si="102"/>
        <v>3516403</v>
      </c>
      <c r="BY42" s="118">
        <f t="shared" si="102"/>
        <v>181060</v>
      </c>
      <c r="BZ42" s="118">
        <f t="shared" si="102"/>
        <v>150915</v>
      </c>
      <c r="CA42" s="118">
        <f t="shared" si="102"/>
        <v>3985310</v>
      </c>
      <c r="CB42" s="118">
        <f t="shared" si="102"/>
        <v>520662</v>
      </c>
      <c r="CC42" s="118">
        <f t="shared" si="102"/>
        <v>2415118</v>
      </c>
      <c r="CD42" s="118">
        <f t="shared" si="102"/>
        <v>858484</v>
      </c>
      <c r="CE42" s="118">
        <f t="shared" si="102"/>
        <v>191046</v>
      </c>
      <c r="CF42" s="119">
        <f>SUM(AB42,BD42)</f>
        <v>3151521</v>
      </c>
      <c r="CG42" s="118">
        <f t="shared" si="100"/>
        <v>12414</v>
      </c>
      <c r="CH42" s="118">
        <f t="shared" si="100"/>
        <v>544653</v>
      </c>
      <c r="CI42" s="118">
        <f t="shared" si="100"/>
        <v>15228346</v>
      </c>
    </row>
    <row r="43" spans="1:87" s="120" customFormat="1" ht="12" customHeight="1">
      <c r="A43" s="129" t="s">
        <v>357</v>
      </c>
      <c r="B43" s="130" t="s">
        <v>358</v>
      </c>
      <c r="C43" s="129" t="s">
        <v>336</v>
      </c>
      <c r="D43" s="118">
        <f t="shared" si="0"/>
        <v>372479</v>
      </c>
      <c r="E43" s="118">
        <f t="shared" si="1"/>
        <v>368995</v>
      </c>
      <c r="F43" s="118">
        <v>0</v>
      </c>
      <c r="G43" s="118">
        <v>101786</v>
      </c>
      <c r="H43" s="118">
        <v>259817</v>
      </c>
      <c r="I43" s="118">
        <v>7392</v>
      </c>
      <c r="J43" s="118">
        <v>3484</v>
      </c>
      <c r="K43" s="118">
        <v>0</v>
      </c>
      <c r="L43" s="118">
        <f t="shared" si="2"/>
        <v>11142472</v>
      </c>
      <c r="M43" s="118">
        <f t="shared" si="3"/>
        <v>3569335</v>
      </c>
      <c r="N43" s="118">
        <v>1305830</v>
      </c>
      <c r="O43" s="118">
        <v>1811290</v>
      </c>
      <c r="P43" s="118">
        <v>395504</v>
      </c>
      <c r="Q43" s="118">
        <v>56711</v>
      </c>
      <c r="R43" s="118">
        <f t="shared" si="4"/>
        <v>1853793</v>
      </c>
      <c r="S43" s="118">
        <v>276128</v>
      </c>
      <c r="T43" s="118">
        <v>1413811</v>
      </c>
      <c r="U43" s="118">
        <v>163854</v>
      </c>
      <c r="V43" s="118">
        <v>125142</v>
      </c>
      <c r="W43" s="118">
        <f t="shared" si="5"/>
        <v>5559664</v>
      </c>
      <c r="X43" s="118">
        <v>2151541</v>
      </c>
      <c r="Y43" s="118">
        <v>2945022</v>
      </c>
      <c r="Z43" s="118">
        <v>375783</v>
      </c>
      <c r="AA43" s="118">
        <v>87318</v>
      </c>
      <c r="AB43" s="118">
        <v>2148990</v>
      </c>
      <c r="AC43" s="118">
        <v>34538</v>
      </c>
      <c r="AD43" s="118">
        <v>314416</v>
      </c>
      <c r="AE43" s="118">
        <f t="shared" si="6"/>
        <v>11829367</v>
      </c>
      <c r="AF43" s="118">
        <f t="shared" si="7"/>
        <v>1021393</v>
      </c>
      <c r="AG43" s="118">
        <f t="shared" si="8"/>
        <v>995143</v>
      </c>
      <c r="AH43" s="118">
        <v>4189</v>
      </c>
      <c r="AI43" s="118">
        <v>964010</v>
      </c>
      <c r="AJ43" s="118">
        <v>26944</v>
      </c>
      <c r="AK43" s="118">
        <v>0</v>
      </c>
      <c r="AL43" s="118">
        <v>26250</v>
      </c>
      <c r="AM43" s="118">
        <v>180545</v>
      </c>
      <c r="AN43" s="118">
        <f t="shared" si="9"/>
        <v>2894870</v>
      </c>
      <c r="AO43" s="118">
        <f t="shared" si="10"/>
        <v>859628</v>
      </c>
      <c r="AP43" s="118">
        <v>332140</v>
      </c>
      <c r="AQ43" s="118">
        <v>380883</v>
      </c>
      <c r="AR43" s="118">
        <v>116713</v>
      </c>
      <c r="AS43" s="118">
        <v>29892</v>
      </c>
      <c r="AT43" s="118">
        <f t="shared" si="11"/>
        <v>1133551</v>
      </c>
      <c r="AU43" s="118">
        <v>254505</v>
      </c>
      <c r="AV43" s="118">
        <v>736941</v>
      </c>
      <c r="AW43" s="118">
        <v>142105</v>
      </c>
      <c r="AX43" s="118">
        <v>29401</v>
      </c>
      <c r="AY43" s="118">
        <f t="shared" si="12"/>
        <v>872290</v>
      </c>
      <c r="AZ43" s="118">
        <v>271434</v>
      </c>
      <c r="BA43" s="118">
        <v>395900</v>
      </c>
      <c r="BB43" s="118">
        <v>153064</v>
      </c>
      <c r="BC43" s="118">
        <v>51892</v>
      </c>
      <c r="BD43" s="118">
        <v>712824</v>
      </c>
      <c r="BE43" s="118">
        <v>0</v>
      </c>
      <c r="BF43" s="118">
        <v>58808</v>
      </c>
      <c r="BG43" s="118">
        <f t="shared" si="13"/>
        <v>3975071</v>
      </c>
      <c r="BH43" s="118">
        <f aca="true" t="shared" si="103" ref="BH43:BO43">SUM(D43,AF43)</f>
        <v>1393872</v>
      </c>
      <c r="BI43" s="118">
        <f t="shared" si="103"/>
        <v>1364138</v>
      </c>
      <c r="BJ43" s="118">
        <f t="shared" si="103"/>
        <v>4189</v>
      </c>
      <c r="BK43" s="118">
        <f t="shared" si="103"/>
        <v>1065796</v>
      </c>
      <c r="BL43" s="118">
        <f t="shared" si="103"/>
        <v>286761</v>
      </c>
      <c r="BM43" s="118">
        <f t="shared" si="103"/>
        <v>7392</v>
      </c>
      <c r="BN43" s="118">
        <f t="shared" si="103"/>
        <v>29734</v>
      </c>
      <c r="BO43" s="119">
        <f t="shared" si="103"/>
        <v>180545</v>
      </c>
      <c r="BP43" s="118">
        <f aca="true" t="shared" si="104" ref="BP43:BW43">SUM(L43,AN43)</f>
        <v>14037342</v>
      </c>
      <c r="BQ43" s="118">
        <f t="shared" si="104"/>
        <v>4428963</v>
      </c>
      <c r="BR43" s="118">
        <f t="shared" si="104"/>
        <v>1637970</v>
      </c>
      <c r="BS43" s="118">
        <f t="shared" si="104"/>
        <v>2192173</v>
      </c>
      <c r="BT43" s="118">
        <f t="shared" si="104"/>
        <v>512217</v>
      </c>
      <c r="BU43" s="118">
        <f t="shared" si="104"/>
        <v>86603</v>
      </c>
      <c r="BV43" s="118">
        <f t="shared" si="104"/>
        <v>2987344</v>
      </c>
      <c r="BW43" s="118">
        <f t="shared" si="104"/>
        <v>530633</v>
      </c>
      <c r="BX43" s="118">
        <f>SUM(T43,AV43)</f>
        <v>2150752</v>
      </c>
      <c r="BY43" s="118">
        <f>SUM(U43,AW43)</f>
        <v>305959</v>
      </c>
      <c r="BZ43" s="118">
        <f>SUM(V43,AX43)</f>
        <v>154543</v>
      </c>
      <c r="CA43" s="118">
        <f aca="true" t="shared" si="105" ref="CA43:CF43">SUM(W43,AY43)</f>
        <v>6431954</v>
      </c>
      <c r="CB43" s="118">
        <f t="shared" si="105"/>
        <v>2422975</v>
      </c>
      <c r="CC43" s="118">
        <f t="shared" si="105"/>
        <v>3340922</v>
      </c>
      <c r="CD43" s="118">
        <f t="shared" si="105"/>
        <v>528847</v>
      </c>
      <c r="CE43" s="118">
        <f t="shared" si="105"/>
        <v>139210</v>
      </c>
      <c r="CF43" s="119">
        <f t="shared" si="105"/>
        <v>2861814</v>
      </c>
      <c r="CG43" s="118">
        <f t="shared" si="100"/>
        <v>34538</v>
      </c>
      <c r="CH43" s="118">
        <f t="shared" si="100"/>
        <v>373224</v>
      </c>
      <c r="CI43" s="118">
        <f t="shared" si="100"/>
        <v>15804438</v>
      </c>
    </row>
    <row r="44" spans="1:87" s="120" customFormat="1" ht="12" customHeight="1">
      <c r="A44" s="129" t="s">
        <v>359</v>
      </c>
      <c r="B44" s="130" t="s">
        <v>360</v>
      </c>
      <c r="C44" s="129" t="s">
        <v>336</v>
      </c>
      <c r="D44" s="118">
        <f t="shared" si="0"/>
        <v>5854328</v>
      </c>
      <c r="E44" s="118">
        <f t="shared" si="1"/>
        <v>5784130</v>
      </c>
      <c r="F44" s="118">
        <v>0</v>
      </c>
      <c r="G44" s="118">
        <v>5088965</v>
      </c>
      <c r="H44" s="118">
        <v>678007</v>
      </c>
      <c r="I44" s="118">
        <v>17158</v>
      </c>
      <c r="J44" s="118">
        <v>70198</v>
      </c>
      <c r="K44" s="118">
        <v>46696</v>
      </c>
      <c r="L44" s="118">
        <f t="shared" si="2"/>
        <v>14921439</v>
      </c>
      <c r="M44" s="118">
        <f t="shared" si="3"/>
        <v>3101036</v>
      </c>
      <c r="N44" s="118">
        <v>1765268</v>
      </c>
      <c r="O44" s="118">
        <v>1064815</v>
      </c>
      <c r="P44" s="118">
        <v>177775</v>
      </c>
      <c r="Q44" s="118">
        <v>93178</v>
      </c>
      <c r="R44" s="118">
        <f t="shared" si="4"/>
        <v>3504513</v>
      </c>
      <c r="S44" s="118">
        <v>259005</v>
      </c>
      <c r="T44" s="118">
        <v>3031541</v>
      </c>
      <c r="U44" s="118">
        <v>213967</v>
      </c>
      <c r="V44" s="118">
        <v>28646</v>
      </c>
      <c r="W44" s="118">
        <f t="shared" si="5"/>
        <v>8264393</v>
      </c>
      <c r="X44" s="118">
        <v>3459624</v>
      </c>
      <c r="Y44" s="118">
        <v>4092445</v>
      </c>
      <c r="Z44" s="118">
        <v>589200</v>
      </c>
      <c r="AA44" s="118">
        <v>123124</v>
      </c>
      <c r="AB44" s="118">
        <v>510891</v>
      </c>
      <c r="AC44" s="118">
        <v>22851</v>
      </c>
      <c r="AD44" s="118">
        <v>544079</v>
      </c>
      <c r="AE44" s="118">
        <f t="shared" si="6"/>
        <v>21319846</v>
      </c>
      <c r="AF44" s="118">
        <f t="shared" si="7"/>
        <v>203970</v>
      </c>
      <c r="AG44" s="118">
        <f t="shared" si="8"/>
        <v>174303</v>
      </c>
      <c r="AH44" s="118">
        <v>167931</v>
      </c>
      <c r="AI44" s="118">
        <v>0</v>
      </c>
      <c r="AJ44" s="118">
        <v>5941</v>
      </c>
      <c r="AK44" s="118">
        <v>431</v>
      </c>
      <c r="AL44" s="118">
        <v>29667</v>
      </c>
      <c r="AM44" s="118">
        <v>172010</v>
      </c>
      <c r="AN44" s="118">
        <f t="shared" si="9"/>
        <v>2752726</v>
      </c>
      <c r="AO44" s="118">
        <f t="shared" si="10"/>
        <v>668270</v>
      </c>
      <c r="AP44" s="118">
        <v>556800</v>
      </c>
      <c r="AQ44" s="118">
        <v>0</v>
      </c>
      <c r="AR44" s="118">
        <v>111470</v>
      </c>
      <c r="AS44" s="118">
        <v>0</v>
      </c>
      <c r="AT44" s="118">
        <f t="shared" si="11"/>
        <v>1421978</v>
      </c>
      <c r="AU44" s="118">
        <v>61599</v>
      </c>
      <c r="AV44" s="118">
        <v>1360379</v>
      </c>
      <c r="AW44" s="118">
        <v>0</v>
      </c>
      <c r="AX44" s="118">
        <v>27341</v>
      </c>
      <c r="AY44" s="118">
        <f t="shared" si="12"/>
        <v>635137</v>
      </c>
      <c r="AZ44" s="118">
        <v>181363</v>
      </c>
      <c r="BA44" s="118">
        <v>381075</v>
      </c>
      <c r="BB44" s="118">
        <v>27440</v>
      </c>
      <c r="BC44" s="118">
        <v>45259</v>
      </c>
      <c r="BD44" s="118">
        <v>1039429</v>
      </c>
      <c r="BE44" s="118">
        <v>0</v>
      </c>
      <c r="BF44" s="118">
        <v>165288</v>
      </c>
      <c r="BG44" s="118">
        <f t="shared" si="13"/>
        <v>3121984</v>
      </c>
      <c r="BH44" s="118">
        <f aca="true" t="shared" si="106" ref="BH44:BO44">SUM(D44,AF44)</f>
        <v>6058298</v>
      </c>
      <c r="BI44" s="118">
        <f t="shared" si="106"/>
        <v>5958433</v>
      </c>
      <c r="BJ44" s="118">
        <f t="shared" si="106"/>
        <v>167931</v>
      </c>
      <c r="BK44" s="118">
        <f t="shared" si="106"/>
        <v>5088965</v>
      </c>
      <c r="BL44" s="118">
        <f t="shared" si="106"/>
        <v>683948</v>
      </c>
      <c r="BM44" s="118">
        <f t="shared" si="106"/>
        <v>17589</v>
      </c>
      <c r="BN44" s="118">
        <f t="shared" si="106"/>
        <v>99865</v>
      </c>
      <c r="BO44" s="119">
        <f t="shared" si="106"/>
        <v>218706</v>
      </c>
      <c r="BP44" s="118">
        <f aca="true" t="shared" si="107" ref="BP44:CE44">SUM(L44,AN44)</f>
        <v>17674165</v>
      </c>
      <c r="BQ44" s="118">
        <f t="shared" si="107"/>
        <v>3769306</v>
      </c>
      <c r="BR44" s="118">
        <f t="shared" si="107"/>
        <v>2322068</v>
      </c>
      <c r="BS44" s="118">
        <f t="shared" si="107"/>
        <v>1064815</v>
      </c>
      <c r="BT44" s="118">
        <f t="shared" si="107"/>
        <v>289245</v>
      </c>
      <c r="BU44" s="118">
        <f t="shared" si="107"/>
        <v>93178</v>
      </c>
      <c r="BV44" s="118">
        <f t="shared" si="107"/>
        <v>4926491</v>
      </c>
      <c r="BW44" s="118">
        <f t="shared" si="107"/>
        <v>320604</v>
      </c>
      <c r="BX44" s="118">
        <f t="shared" si="107"/>
        <v>4391920</v>
      </c>
      <c r="BY44" s="118">
        <f t="shared" si="107"/>
        <v>213967</v>
      </c>
      <c r="BZ44" s="118">
        <f t="shared" si="107"/>
        <v>55987</v>
      </c>
      <c r="CA44" s="118">
        <f t="shared" si="107"/>
        <v>8899530</v>
      </c>
      <c r="CB44" s="118">
        <f t="shared" si="107"/>
        <v>3640987</v>
      </c>
      <c r="CC44" s="118">
        <f t="shared" si="107"/>
        <v>4473520</v>
      </c>
      <c r="CD44" s="118">
        <f t="shared" si="107"/>
        <v>616640</v>
      </c>
      <c r="CE44" s="118">
        <f t="shared" si="107"/>
        <v>168383</v>
      </c>
      <c r="CF44" s="119">
        <f>SUM(AB44,BD44)</f>
        <v>1550320</v>
      </c>
      <c r="CG44" s="118">
        <f t="shared" si="100"/>
        <v>22851</v>
      </c>
      <c r="CH44" s="118">
        <f t="shared" si="100"/>
        <v>709367</v>
      </c>
      <c r="CI44" s="118">
        <f t="shared" si="100"/>
        <v>24441830</v>
      </c>
    </row>
    <row r="45" spans="1:87" s="120" customFormat="1" ht="12" customHeight="1">
      <c r="A45" s="129" t="s">
        <v>361</v>
      </c>
      <c r="B45" s="130" t="s">
        <v>362</v>
      </c>
      <c r="C45" s="129" t="s">
        <v>336</v>
      </c>
      <c r="D45" s="118">
        <f t="shared" si="0"/>
        <v>302386</v>
      </c>
      <c r="E45" s="118">
        <f t="shared" si="1"/>
        <v>301913</v>
      </c>
      <c r="F45" s="118">
        <v>20137</v>
      </c>
      <c r="G45" s="118">
        <v>216480</v>
      </c>
      <c r="H45" s="118">
        <v>37460</v>
      </c>
      <c r="I45" s="118">
        <v>27836</v>
      </c>
      <c r="J45" s="118">
        <v>473</v>
      </c>
      <c r="K45" s="118">
        <v>14644</v>
      </c>
      <c r="L45" s="118">
        <f t="shared" si="2"/>
        <v>8104147</v>
      </c>
      <c r="M45" s="118">
        <f t="shared" si="3"/>
        <v>2573538</v>
      </c>
      <c r="N45" s="118">
        <v>930212</v>
      </c>
      <c r="O45" s="118">
        <v>991476</v>
      </c>
      <c r="P45" s="118">
        <v>598795</v>
      </c>
      <c r="Q45" s="118">
        <v>53055</v>
      </c>
      <c r="R45" s="118">
        <f t="shared" si="4"/>
        <v>2077794</v>
      </c>
      <c r="S45" s="118">
        <v>226765</v>
      </c>
      <c r="T45" s="118">
        <v>1742826</v>
      </c>
      <c r="U45" s="118">
        <v>108203</v>
      </c>
      <c r="V45" s="118">
        <v>9814</v>
      </c>
      <c r="W45" s="118">
        <f t="shared" si="5"/>
        <v>3435626</v>
      </c>
      <c r="X45" s="118">
        <v>1379755</v>
      </c>
      <c r="Y45" s="118">
        <v>1796531</v>
      </c>
      <c r="Z45" s="118">
        <v>219791</v>
      </c>
      <c r="AA45" s="118">
        <v>39549</v>
      </c>
      <c r="AB45" s="118">
        <v>2516881</v>
      </c>
      <c r="AC45" s="118">
        <v>7375</v>
      </c>
      <c r="AD45" s="118">
        <v>660697</v>
      </c>
      <c r="AE45" s="118">
        <f t="shared" si="6"/>
        <v>9067230</v>
      </c>
      <c r="AF45" s="118">
        <f t="shared" si="7"/>
        <v>59941</v>
      </c>
      <c r="AG45" s="118">
        <f t="shared" si="8"/>
        <v>59941</v>
      </c>
      <c r="AH45" s="118">
        <v>0</v>
      </c>
      <c r="AI45" s="118">
        <v>59941</v>
      </c>
      <c r="AJ45" s="118">
        <v>0</v>
      </c>
      <c r="AK45" s="118">
        <v>0</v>
      </c>
      <c r="AL45" s="118">
        <v>0</v>
      </c>
      <c r="AM45" s="118">
        <v>45922</v>
      </c>
      <c r="AN45" s="118">
        <f t="shared" si="9"/>
        <v>2115088</v>
      </c>
      <c r="AO45" s="118">
        <f t="shared" si="10"/>
        <v>405062</v>
      </c>
      <c r="AP45" s="118">
        <v>355534</v>
      </c>
      <c r="AQ45" s="118">
        <v>0</v>
      </c>
      <c r="AR45" s="118">
        <v>49528</v>
      </c>
      <c r="AS45" s="118">
        <v>0</v>
      </c>
      <c r="AT45" s="118">
        <f t="shared" si="11"/>
        <v>892347</v>
      </c>
      <c r="AU45" s="118">
        <v>103</v>
      </c>
      <c r="AV45" s="118">
        <v>892244</v>
      </c>
      <c r="AW45" s="118">
        <v>0</v>
      </c>
      <c r="AX45" s="118">
        <v>0</v>
      </c>
      <c r="AY45" s="118">
        <f t="shared" si="12"/>
        <v>817151</v>
      </c>
      <c r="AZ45" s="118">
        <v>84257</v>
      </c>
      <c r="BA45" s="118">
        <v>680037</v>
      </c>
      <c r="BB45" s="118">
        <v>33557</v>
      </c>
      <c r="BC45" s="118">
        <v>19300</v>
      </c>
      <c r="BD45" s="118">
        <v>637231</v>
      </c>
      <c r="BE45" s="118">
        <v>528</v>
      </c>
      <c r="BF45" s="118">
        <v>123740</v>
      </c>
      <c r="BG45" s="118">
        <f t="shared" si="13"/>
        <v>2298769</v>
      </c>
      <c r="BH45" s="118">
        <f aca="true" t="shared" si="108" ref="BH45:BO45">SUM(D45,AF45)</f>
        <v>362327</v>
      </c>
      <c r="BI45" s="118">
        <f t="shared" si="108"/>
        <v>361854</v>
      </c>
      <c r="BJ45" s="118">
        <f t="shared" si="108"/>
        <v>20137</v>
      </c>
      <c r="BK45" s="118">
        <f t="shared" si="108"/>
        <v>276421</v>
      </c>
      <c r="BL45" s="118">
        <f t="shared" si="108"/>
        <v>37460</v>
      </c>
      <c r="BM45" s="118">
        <f t="shared" si="108"/>
        <v>27836</v>
      </c>
      <c r="BN45" s="118">
        <f t="shared" si="108"/>
        <v>473</v>
      </c>
      <c r="BO45" s="119">
        <f t="shared" si="108"/>
        <v>60566</v>
      </c>
      <c r="BP45" s="118">
        <f aca="true" t="shared" si="109" ref="BP45:CE45">SUM(L45,AN45)</f>
        <v>10219235</v>
      </c>
      <c r="BQ45" s="118">
        <f t="shared" si="109"/>
        <v>2978600</v>
      </c>
      <c r="BR45" s="118">
        <f t="shared" si="109"/>
        <v>1285746</v>
      </c>
      <c r="BS45" s="118">
        <f t="shared" si="109"/>
        <v>991476</v>
      </c>
      <c r="BT45" s="118">
        <f t="shared" si="109"/>
        <v>648323</v>
      </c>
      <c r="BU45" s="118">
        <f t="shared" si="109"/>
        <v>53055</v>
      </c>
      <c r="BV45" s="118">
        <f t="shared" si="109"/>
        <v>2970141</v>
      </c>
      <c r="BW45" s="118">
        <f t="shared" si="109"/>
        <v>226868</v>
      </c>
      <c r="BX45" s="118">
        <f t="shared" si="109"/>
        <v>2635070</v>
      </c>
      <c r="BY45" s="118">
        <f t="shared" si="109"/>
        <v>108203</v>
      </c>
      <c r="BZ45" s="118">
        <f t="shared" si="109"/>
        <v>9814</v>
      </c>
      <c r="CA45" s="118">
        <f t="shared" si="109"/>
        <v>4252777</v>
      </c>
      <c r="CB45" s="118">
        <f t="shared" si="109"/>
        <v>1464012</v>
      </c>
      <c r="CC45" s="118">
        <f t="shared" si="109"/>
        <v>2476568</v>
      </c>
      <c r="CD45" s="118">
        <f t="shared" si="109"/>
        <v>253348</v>
      </c>
      <c r="CE45" s="118">
        <f t="shared" si="109"/>
        <v>58849</v>
      </c>
      <c r="CF45" s="119">
        <f>SUM(AB45,BD45)</f>
        <v>3154112</v>
      </c>
      <c r="CG45" s="118">
        <f t="shared" si="100"/>
        <v>7903</v>
      </c>
      <c r="CH45" s="118">
        <f t="shared" si="100"/>
        <v>784437</v>
      </c>
      <c r="CI45" s="118">
        <f t="shared" si="100"/>
        <v>11365999</v>
      </c>
    </row>
    <row r="46" spans="1:87" s="120" customFormat="1" ht="12" customHeight="1">
      <c r="A46" s="129" t="s">
        <v>363</v>
      </c>
      <c r="B46" s="130" t="s">
        <v>364</v>
      </c>
      <c r="C46" s="129" t="s">
        <v>336</v>
      </c>
      <c r="D46" s="118">
        <f t="shared" si="0"/>
        <v>4572825</v>
      </c>
      <c r="E46" s="118">
        <f t="shared" si="1"/>
        <v>4110974</v>
      </c>
      <c r="F46" s="118">
        <v>6861</v>
      </c>
      <c r="G46" s="118">
        <v>2172199</v>
      </c>
      <c r="H46" s="118">
        <v>1351776</v>
      </c>
      <c r="I46" s="118">
        <v>580138</v>
      </c>
      <c r="J46" s="118">
        <v>461851</v>
      </c>
      <c r="K46" s="118">
        <v>960181</v>
      </c>
      <c r="L46" s="118">
        <f t="shared" si="2"/>
        <v>66693259</v>
      </c>
      <c r="M46" s="118">
        <f t="shared" si="3"/>
        <v>11146986</v>
      </c>
      <c r="N46" s="118">
        <v>5213545</v>
      </c>
      <c r="O46" s="118">
        <v>4290473</v>
      </c>
      <c r="P46" s="118">
        <v>1444754</v>
      </c>
      <c r="Q46" s="118">
        <v>198214</v>
      </c>
      <c r="R46" s="118">
        <f t="shared" si="4"/>
        <v>12235606</v>
      </c>
      <c r="S46" s="118">
        <v>2474602</v>
      </c>
      <c r="T46" s="118">
        <v>8955786</v>
      </c>
      <c r="U46" s="118">
        <v>805218</v>
      </c>
      <c r="V46" s="118">
        <v>57352</v>
      </c>
      <c r="W46" s="118">
        <f t="shared" si="5"/>
        <v>43243143</v>
      </c>
      <c r="X46" s="118">
        <v>23314315</v>
      </c>
      <c r="Y46" s="118">
        <v>16926860</v>
      </c>
      <c r="Z46" s="118">
        <v>1876868</v>
      </c>
      <c r="AA46" s="118">
        <v>1125100</v>
      </c>
      <c r="AB46" s="118">
        <v>12052309</v>
      </c>
      <c r="AC46" s="118">
        <v>10172</v>
      </c>
      <c r="AD46" s="118">
        <v>5184561</v>
      </c>
      <c r="AE46" s="118">
        <f t="shared" si="6"/>
        <v>76450645</v>
      </c>
      <c r="AF46" s="118">
        <f t="shared" si="7"/>
        <v>176402</v>
      </c>
      <c r="AG46" s="118">
        <f t="shared" si="8"/>
        <v>176402</v>
      </c>
      <c r="AH46" s="118">
        <v>0</v>
      </c>
      <c r="AI46" s="118">
        <v>173339</v>
      </c>
      <c r="AJ46" s="118">
        <v>0</v>
      </c>
      <c r="AK46" s="118">
        <v>3063</v>
      </c>
      <c r="AL46" s="118">
        <v>0</v>
      </c>
      <c r="AM46" s="118">
        <v>24318</v>
      </c>
      <c r="AN46" s="118">
        <f t="shared" si="9"/>
        <v>9424737</v>
      </c>
      <c r="AO46" s="118">
        <f t="shared" si="10"/>
        <v>2187139</v>
      </c>
      <c r="AP46" s="118">
        <v>927545</v>
      </c>
      <c r="AQ46" s="118">
        <v>421958</v>
      </c>
      <c r="AR46" s="118">
        <v>837636</v>
      </c>
      <c r="AS46" s="118">
        <v>0</v>
      </c>
      <c r="AT46" s="118">
        <f t="shared" si="11"/>
        <v>3048173</v>
      </c>
      <c r="AU46" s="118">
        <v>80462</v>
      </c>
      <c r="AV46" s="118">
        <v>2967711</v>
      </c>
      <c r="AW46" s="118">
        <v>0</v>
      </c>
      <c r="AX46" s="118">
        <v>6847</v>
      </c>
      <c r="AY46" s="118">
        <f t="shared" si="12"/>
        <v>4178789</v>
      </c>
      <c r="AZ46" s="118">
        <v>2175315</v>
      </c>
      <c r="BA46" s="118">
        <v>1633799</v>
      </c>
      <c r="BB46" s="118">
        <v>234571</v>
      </c>
      <c r="BC46" s="118">
        <v>135104</v>
      </c>
      <c r="BD46" s="118">
        <v>2750723</v>
      </c>
      <c r="BE46" s="118">
        <v>3789</v>
      </c>
      <c r="BF46" s="118">
        <v>565342</v>
      </c>
      <c r="BG46" s="118">
        <f t="shared" si="13"/>
        <v>10166481</v>
      </c>
      <c r="BH46" s="118">
        <f aca="true" t="shared" si="110" ref="BH46:CI46">SUM(D46,AF46)</f>
        <v>4749227</v>
      </c>
      <c r="BI46" s="118">
        <f t="shared" si="110"/>
        <v>4287376</v>
      </c>
      <c r="BJ46" s="118">
        <f t="shared" si="110"/>
        <v>6861</v>
      </c>
      <c r="BK46" s="118">
        <f t="shared" si="110"/>
        <v>2345538</v>
      </c>
      <c r="BL46" s="118">
        <f t="shared" si="110"/>
        <v>1351776</v>
      </c>
      <c r="BM46" s="118">
        <f t="shared" si="110"/>
        <v>583201</v>
      </c>
      <c r="BN46" s="118">
        <f t="shared" si="110"/>
        <v>461851</v>
      </c>
      <c r="BO46" s="119">
        <f t="shared" si="110"/>
        <v>984499</v>
      </c>
      <c r="BP46" s="118">
        <f t="shared" si="110"/>
        <v>76117996</v>
      </c>
      <c r="BQ46" s="118">
        <f t="shared" si="110"/>
        <v>13334125</v>
      </c>
      <c r="BR46" s="118">
        <f t="shared" si="110"/>
        <v>6141090</v>
      </c>
      <c r="BS46" s="118">
        <f t="shared" si="110"/>
        <v>4712431</v>
      </c>
      <c r="BT46" s="118">
        <f t="shared" si="110"/>
        <v>2282390</v>
      </c>
      <c r="BU46" s="118">
        <f t="shared" si="110"/>
        <v>198214</v>
      </c>
      <c r="BV46" s="118">
        <f t="shared" si="110"/>
        <v>15283779</v>
      </c>
      <c r="BW46" s="118">
        <f t="shared" si="110"/>
        <v>2555064</v>
      </c>
      <c r="BX46" s="118">
        <f t="shared" si="110"/>
        <v>11923497</v>
      </c>
      <c r="BY46" s="118">
        <f t="shared" si="110"/>
        <v>805218</v>
      </c>
      <c r="BZ46" s="118">
        <f t="shared" si="110"/>
        <v>64199</v>
      </c>
      <c r="CA46" s="118">
        <f t="shared" si="110"/>
        <v>47421932</v>
      </c>
      <c r="CB46" s="118">
        <f t="shared" si="110"/>
        <v>25489630</v>
      </c>
      <c r="CC46" s="118">
        <f t="shared" si="110"/>
        <v>18560659</v>
      </c>
      <c r="CD46" s="118">
        <f t="shared" si="110"/>
        <v>2111439</v>
      </c>
      <c r="CE46" s="118">
        <f t="shared" si="110"/>
        <v>1260204</v>
      </c>
      <c r="CF46" s="119">
        <f t="shared" si="110"/>
        <v>14803032</v>
      </c>
      <c r="CG46" s="118">
        <f t="shared" si="110"/>
        <v>13961</v>
      </c>
      <c r="CH46" s="118">
        <f t="shared" si="110"/>
        <v>5749903</v>
      </c>
      <c r="CI46" s="118">
        <f t="shared" si="110"/>
        <v>86617126</v>
      </c>
    </row>
    <row r="47" spans="1:87" s="120" customFormat="1" ht="12" customHeight="1">
      <c r="A47" s="129" t="s">
        <v>365</v>
      </c>
      <c r="B47" s="130" t="s">
        <v>366</v>
      </c>
      <c r="C47" s="129" t="s">
        <v>336</v>
      </c>
      <c r="D47" s="118">
        <f t="shared" si="0"/>
        <v>115295</v>
      </c>
      <c r="E47" s="118">
        <f t="shared" si="1"/>
        <v>22119</v>
      </c>
      <c r="F47" s="118">
        <v>0</v>
      </c>
      <c r="G47" s="118">
        <v>3324</v>
      </c>
      <c r="H47" s="118">
        <v>18795</v>
      </c>
      <c r="I47" s="118">
        <v>0</v>
      </c>
      <c r="J47" s="118">
        <v>93176</v>
      </c>
      <c r="K47" s="118">
        <v>151443</v>
      </c>
      <c r="L47" s="118">
        <f t="shared" si="2"/>
        <v>9578942</v>
      </c>
      <c r="M47" s="118">
        <f t="shared" si="3"/>
        <v>1743449</v>
      </c>
      <c r="N47" s="118">
        <v>703236</v>
      </c>
      <c r="O47" s="118">
        <v>762520</v>
      </c>
      <c r="P47" s="118">
        <v>264655</v>
      </c>
      <c r="Q47" s="118">
        <v>13038</v>
      </c>
      <c r="R47" s="118">
        <f t="shared" si="4"/>
        <v>2117500</v>
      </c>
      <c r="S47" s="118">
        <v>73457</v>
      </c>
      <c r="T47" s="118">
        <v>1854769</v>
      </c>
      <c r="U47" s="118">
        <v>189274</v>
      </c>
      <c r="V47" s="118">
        <v>1452</v>
      </c>
      <c r="W47" s="118">
        <f t="shared" si="5"/>
        <v>5702410</v>
      </c>
      <c r="X47" s="118">
        <v>2089112</v>
      </c>
      <c r="Y47" s="118">
        <v>3359773</v>
      </c>
      <c r="Z47" s="118">
        <v>73301</v>
      </c>
      <c r="AA47" s="118">
        <v>180224</v>
      </c>
      <c r="AB47" s="118">
        <v>2179112</v>
      </c>
      <c r="AC47" s="118">
        <v>14131</v>
      </c>
      <c r="AD47" s="118">
        <v>787813</v>
      </c>
      <c r="AE47" s="118">
        <f t="shared" si="6"/>
        <v>10482050</v>
      </c>
      <c r="AF47" s="118">
        <f t="shared" si="7"/>
        <v>0</v>
      </c>
      <c r="AG47" s="118">
        <f t="shared" si="8"/>
        <v>0</v>
      </c>
      <c r="AH47" s="118">
        <v>0</v>
      </c>
      <c r="AI47" s="118">
        <v>0</v>
      </c>
      <c r="AJ47" s="118">
        <v>0</v>
      </c>
      <c r="AK47" s="118">
        <v>0</v>
      </c>
      <c r="AL47" s="118">
        <v>0</v>
      </c>
      <c r="AM47" s="118">
        <v>0</v>
      </c>
      <c r="AN47" s="118">
        <f t="shared" si="9"/>
        <v>2661265</v>
      </c>
      <c r="AO47" s="118">
        <f t="shared" si="10"/>
        <v>526619</v>
      </c>
      <c r="AP47" s="118">
        <v>424812</v>
      </c>
      <c r="AQ47" s="118">
        <v>0</v>
      </c>
      <c r="AR47" s="118">
        <v>101807</v>
      </c>
      <c r="AS47" s="118">
        <v>0</v>
      </c>
      <c r="AT47" s="118">
        <f t="shared" si="11"/>
        <v>1355334</v>
      </c>
      <c r="AU47" s="118">
        <v>1147</v>
      </c>
      <c r="AV47" s="118">
        <v>1353577</v>
      </c>
      <c r="AW47" s="118">
        <v>610</v>
      </c>
      <c r="AX47" s="118">
        <v>0</v>
      </c>
      <c r="AY47" s="118">
        <f t="shared" si="12"/>
        <v>779312</v>
      </c>
      <c r="AZ47" s="118">
        <v>372113</v>
      </c>
      <c r="BA47" s="118">
        <v>381787</v>
      </c>
      <c r="BB47" s="118">
        <v>4568</v>
      </c>
      <c r="BC47" s="118">
        <v>20844</v>
      </c>
      <c r="BD47" s="118">
        <v>1347607</v>
      </c>
      <c r="BE47" s="118">
        <v>0</v>
      </c>
      <c r="BF47" s="118">
        <v>296774</v>
      </c>
      <c r="BG47" s="118">
        <f t="shared" si="13"/>
        <v>2958039</v>
      </c>
      <c r="BH47" s="118">
        <f aca="true" t="shared" si="111" ref="BH47:BO47">SUM(D47,AF47)</f>
        <v>115295</v>
      </c>
      <c r="BI47" s="118">
        <f t="shared" si="111"/>
        <v>22119</v>
      </c>
      <c r="BJ47" s="118">
        <f t="shared" si="111"/>
        <v>0</v>
      </c>
      <c r="BK47" s="118">
        <f t="shared" si="111"/>
        <v>3324</v>
      </c>
      <c r="BL47" s="118">
        <f t="shared" si="111"/>
        <v>18795</v>
      </c>
      <c r="BM47" s="118">
        <f t="shared" si="111"/>
        <v>0</v>
      </c>
      <c r="BN47" s="118">
        <f t="shared" si="111"/>
        <v>93176</v>
      </c>
      <c r="BO47" s="119">
        <f t="shared" si="111"/>
        <v>151443</v>
      </c>
      <c r="BP47" s="118">
        <f aca="true" t="shared" si="112" ref="BP47:CE47">SUM(L47,AN47)</f>
        <v>12240207</v>
      </c>
      <c r="BQ47" s="118">
        <f t="shared" si="112"/>
        <v>2270068</v>
      </c>
      <c r="BR47" s="118">
        <f t="shared" si="112"/>
        <v>1128048</v>
      </c>
      <c r="BS47" s="118">
        <f t="shared" si="112"/>
        <v>762520</v>
      </c>
      <c r="BT47" s="118">
        <f t="shared" si="112"/>
        <v>366462</v>
      </c>
      <c r="BU47" s="118">
        <f t="shared" si="112"/>
        <v>13038</v>
      </c>
      <c r="BV47" s="118">
        <f t="shared" si="112"/>
        <v>3472834</v>
      </c>
      <c r="BW47" s="118">
        <f t="shared" si="112"/>
        <v>74604</v>
      </c>
      <c r="BX47" s="118">
        <f t="shared" si="112"/>
        <v>3208346</v>
      </c>
      <c r="BY47" s="118">
        <f t="shared" si="112"/>
        <v>189884</v>
      </c>
      <c r="BZ47" s="118">
        <f t="shared" si="112"/>
        <v>1452</v>
      </c>
      <c r="CA47" s="118">
        <f t="shared" si="112"/>
        <v>6481722</v>
      </c>
      <c r="CB47" s="118">
        <f t="shared" si="112"/>
        <v>2461225</v>
      </c>
      <c r="CC47" s="118">
        <f t="shared" si="112"/>
        <v>3741560</v>
      </c>
      <c r="CD47" s="118">
        <f t="shared" si="112"/>
        <v>77869</v>
      </c>
      <c r="CE47" s="118">
        <f t="shared" si="112"/>
        <v>201068</v>
      </c>
      <c r="CF47" s="119">
        <f>SUM(AB47,BD47)</f>
        <v>3526719</v>
      </c>
      <c r="CG47" s="118">
        <f>SUM(AC47,BE47)</f>
        <v>14131</v>
      </c>
      <c r="CH47" s="118">
        <f>SUM(AD47,BF47)</f>
        <v>1084587</v>
      </c>
      <c r="CI47" s="118">
        <f>SUM(AE47,BG47)</f>
        <v>13440089</v>
      </c>
    </row>
    <row r="48" spans="1:87" s="120" customFormat="1" ht="12" customHeight="1">
      <c r="A48" s="129" t="s">
        <v>296</v>
      </c>
      <c r="B48" s="130" t="s">
        <v>297</v>
      </c>
      <c r="C48" s="129" t="s">
        <v>336</v>
      </c>
      <c r="D48" s="118">
        <f t="shared" si="0"/>
        <v>2713436</v>
      </c>
      <c r="E48" s="118">
        <f t="shared" si="1"/>
        <v>2627321</v>
      </c>
      <c r="F48" s="118">
        <v>6903</v>
      </c>
      <c r="G48" s="118">
        <v>2270269</v>
      </c>
      <c r="H48" s="118">
        <v>324390</v>
      </c>
      <c r="I48" s="118">
        <v>25759</v>
      </c>
      <c r="J48" s="118">
        <v>86115</v>
      </c>
      <c r="K48" s="118">
        <v>70941</v>
      </c>
      <c r="L48" s="118">
        <f t="shared" si="2"/>
        <v>17636110</v>
      </c>
      <c r="M48" s="118">
        <f t="shared" si="3"/>
        <v>5302696</v>
      </c>
      <c r="N48" s="118">
        <v>1749241</v>
      </c>
      <c r="O48" s="118">
        <v>2574072</v>
      </c>
      <c r="P48" s="118">
        <v>862936</v>
      </c>
      <c r="Q48" s="118">
        <v>116447</v>
      </c>
      <c r="R48" s="118">
        <f t="shared" si="4"/>
        <v>3771181</v>
      </c>
      <c r="S48" s="118">
        <v>422926</v>
      </c>
      <c r="T48" s="118">
        <v>3002550</v>
      </c>
      <c r="U48" s="118">
        <v>345705</v>
      </c>
      <c r="V48" s="118">
        <v>63951</v>
      </c>
      <c r="W48" s="118">
        <f t="shared" si="5"/>
        <v>8474207</v>
      </c>
      <c r="X48" s="118">
        <v>3112812</v>
      </c>
      <c r="Y48" s="118">
        <v>4194316</v>
      </c>
      <c r="Z48" s="118">
        <v>256828</v>
      </c>
      <c r="AA48" s="118">
        <v>910251</v>
      </c>
      <c r="AB48" s="118">
        <v>2529554</v>
      </c>
      <c r="AC48" s="118">
        <v>24075</v>
      </c>
      <c r="AD48" s="118">
        <v>1891163</v>
      </c>
      <c r="AE48" s="118">
        <f t="shared" si="6"/>
        <v>22240709</v>
      </c>
      <c r="AF48" s="118">
        <f t="shared" si="7"/>
        <v>1062842</v>
      </c>
      <c r="AG48" s="118">
        <f t="shared" si="8"/>
        <v>1052116</v>
      </c>
      <c r="AH48" s="118">
        <v>0</v>
      </c>
      <c r="AI48" s="118">
        <v>1051994</v>
      </c>
      <c r="AJ48" s="118">
        <v>0</v>
      </c>
      <c r="AK48" s="118">
        <v>122</v>
      </c>
      <c r="AL48" s="118">
        <v>10726</v>
      </c>
      <c r="AM48" s="118">
        <v>0</v>
      </c>
      <c r="AN48" s="118">
        <f t="shared" si="9"/>
        <v>4165963</v>
      </c>
      <c r="AO48" s="118">
        <f t="shared" si="10"/>
        <v>1084630</v>
      </c>
      <c r="AP48" s="118">
        <v>564846</v>
      </c>
      <c r="AQ48" s="118">
        <v>205779</v>
      </c>
      <c r="AR48" s="118">
        <v>299776</v>
      </c>
      <c r="AS48" s="118">
        <v>14229</v>
      </c>
      <c r="AT48" s="118">
        <f t="shared" si="11"/>
        <v>1637999</v>
      </c>
      <c r="AU48" s="118">
        <v>55914</v>
      </c>
      <c r="AV48" s="118">
        <v>1569397</v>
      </c>
      <c r="AW48" s="118">
        <v>12688</v>
      </c>
      <c r="AX48" s="118">
        <v>26634</v>
      </c>
      <c r="AY48" s="118">
        <f t="shared" si="12"/>
        <v>1414272</v>
      </c>
      <c r="AZ48" s="118">
        <v>160785</v>
      </c>
      <c r="BA48" s="118">
        <v>1219483</v>
      </c>
      <c r="BB48" s="118">
        <v>10338</v>
      </c>
      <c r="BC48" s="118">
        <v>23666</v>
      </c>
      <c r="BD48" s="118">
        <v>815041</v>
      </c>
      <c r="BE48" s="118">
        <v>2428</v>
      </c>
      <c r="BF48" s="118">
        <v>153880</v>
      </c>
      <c r="BG48" s="118">
        <f t="shared" si="13"/>
        <v>5382685</v>
      </c>
      <c r="BH48" s="118">
        <f aca="true" t="shared" si="113" ref="BH48:BV48">SUM(D48,AF48)</f>
        <v>3776278</v>
      </c>
      <c r="BI48" s="118">
        <f t="shared" si="113"/>
        <v>3679437</v>
      </c>
      <c r="BJ48" s="118">
        <f t="shared" si="113"/>
        <v>6903</v>
      </c>
      <c r="BK48" s="118">
        <f t="shared" si="113"/>
        <v>3322263</v>
      </c>
      <c r="BL48" s="118">
        <f t="shared" si="113"/>
        <v>324390</v>
      </c>
      <c r="BM48" s="118">
        <f t="shared" si="113"/>
        <v>25881</v>
      </c>
      <c r="BN48" s="118">
        <f t="shared" si="113"/>
        <v>96841</v>
      </c>
      <c r="BO48" s="119">
        <f t="shared" si="113"/>
        <v>70941</v>
      </c>
      <c r="BP48" s="118">
        <f t="shared" si="113"/>
        <v>21802073</v>
      </c>
      <c r="BQ48" s="118">
        <f t="shared" si="113"/>
        <v>6387326</v>
      </c>
      <c r="BR48" s="118">
        <f t="shared" si="113"/>
        <v>2314087</v>
      </c>
      <c r="BS48" s="118">
        <f t="shared" si="113"/>
        <v>2779851</v>
      </c>
      <c r="BT48" s="118">
        <f t="shared" si="113"/>
        <v>1162712</v>
      </c>
      <c r="BU48" s="118">
        <f t="shared" si="113"/>
        <v>130676</v>
      </c>
      <c r="BV48" s="118">
        <f t="shared" si="113"/>
        <v>5409180</v>
      </c>
      <c r="BW48" s="118">
        <f aca="true" t="shared" si="114" ref="BW48:CF48">SUM(S48,AU48)</f>
        <v>478840</v>
      </c>
      <c r="BX48" s="118">
        <f t="shared" si="114"/>
        <v>4571947</v>
      </c>
      <c r="BY48" s="118">
        <f t="shared" si="114"/>
        <v>358393</v>
      </c>
      <c r="BZ48" s="118">
        <f t="shared" si="114"/>
        <v>90585</v>
      </c>
      <c r="CA48" s="118">
        <f t="shared" si="114"/>
        <v>9888479</v>
      </c>
      <c r="CB48" s="118">
        <f t="shared" si="114"/>
        <v>3273597</v>
      </c>
      <c r="CC48" s="118">
        <f t="shared" si="114"/>
        <v>5413799</v>
      </c>
      <c r="CD48" s="118">
        <f t="shared" si="114"/>
        <v>267166</v>
      </c>
      <c r="CE48" s="118">
        <f t="shared" si="114"/>
        <v>933917</v>
      </c>
      <c r="CF48" s="119">
        <f t="shared" si="114"/>
        <v>3344595</v>
      </c>
      <c r="CG48" s="118">
        <f aca="true" t="shared" si="115" ref="CG48:CI51">SUM(AC48,BE48)</f>
        <v>26503</v>
      </c>
      <c r="CH48" s="118">
        <f t="shared" si="115"/>
        <v>2045043</v>
      </c>
      <c r="CI48" s="118">
        <f t="shared" si="115"/>
        <v>27623394</v>
      </c>
    </row>
    <row r="49" spans="1:87" s="120" customFormat="1" ht="12" customHeight="1">
      <c r="A49" s="129" t="s">
        <v>298</v>
      </c>
      <c r="B49" s="130" t="s">
        <v>299</v>
      </c>
      <c r="C49" s="129" t="s">
        <v>336</v>
      </c>
      <c r="D49" s="118">
        <f t="shared" si="0"/>
        <v>3281382</v>
      </c>
      <c r="E49" s="118">
        <f t="shared" si="1"/>
        <v>3263077</v>
      </c>
      <c r="F49" s="118">
        <v>11222</v>
      </c>
      <c r="G49" s="118">
        <v>1982343</v>
      </c>
      <c r="H49" s="118">
        <v>1019827</v>
      </c>
      <c r="I49" s="118">
        <v>249685</v>
      </c>
      <c r="J49" s="118">
        <v>18305</v>
      </c>
      <c r="K49" s="118">
        <v>264080</v>
      </c>
      <c r="L49" s="118">
        <f t="shared" si="2"/>
        <v>18072009</v>
      </c>
      <c r="M49" s="118">
        <f t="shared" si="3"/>
        <v>5374785</v>
      </c>
      <c r="N49" s="118">
        <v>1819434</v>
      </c>
      <c r="O49" s="118">
        <v>2152832</v>
      </c>
      <c r="P49" s="118">
        <v>1280602</v>
      </c>
      <c r="Q49" s="118">
        <v>121917</v>
      </c>
      <c r="R49" s="118">
        <f t="shared" si="4"/>
        <v>6195726</v>
      </c>
      <c r="S49" s="118">
        <v>435484</v>
      </c>
      <c r="T49" s="118">
        <v>5189178</v>
      </c>
      <c r="U49" s="118">
        <v>571064</v>
      </c>
      <c r="V49" s="118">
        <v>72562</v>
      </c>
      <c r="W49" s="118">
        <f t="shared" si="5"/>
        <v>6416472</v>
      </c>
      <c r="X49" s="118">
        <v>3004577</v>
      </c>
      <c r="Y49" s="118">
        <v>2611565</v>
      </c>
      <c r="Z49" s="118">
        <v>554989</v>
      </c>
      <c r="AA49" s="118">
        <v>245341</v>
      </c>
      <c r="AB49" s="118">
        <v>5910916</v>
      </c>
      <c r="AC49" s="118">
        <v>12464</v>
      </c>
      <c r="AD49" s="118">
        <v>483268</v>
      </c>
      <c r="AE49" s="118">
        <f t="shared" si="6"/>
        <v>21836659</v>
      </c>
      <c r="AF49" s="118">
        <f t="shared" si="7"/>
        <v>121447</v>
      </c>
      <c r="AG49" s="118">
        <f t="shared" si="8"/>
        <v>118794</v>
      </c>
      <c r="AH49" s="118">
        <v>0</v>
      </c>
      <c r="AI49" s="118">
        <v>88664</v>
      </c>
      <c r="AJ49" s="118">
        <v>0</v>
      </c>
      <c r="AK49" s="118">
        <v>30130</v>
      </c>
      <c r="AL49" s="118">
        <v>2653</v>
      </c>
      <c r="AM49" s="118">
        <v>68645</v>
      </c>
      <c r="AN49" s="118">
        <f t="shared" si="9"/>
        <v>2926618</v>
      </c>
      <c r="AO49" s="118">
        <f t="shared" si="10"/>
        <v>670213</v>
      </c>
      <c r="AP49" s="118">
        <v>512417</v>
      </c>
      <c r="AQ49" s="118">
        <v>0</v>
      </c>
      <c r="AR49" s="118">
        <v>157796</v>
      </c>
      <c r="AS49" s="118">
        <v>0</v>
      </c>
      <c r="AT49" s="118">
        <f t="shared" si="11"/>
        <v>1116566</v>
      </c>
      <c r="AU49" s="118">
        <v>794</v>
      </c>
      <c r="AV49" s="118">
        <v>1112232</v>
      </c>
      <c r="AW49" s="118">
        <v>3540</v>
      </c>
      <c r="AX49" s="118">
        <v>0</v>
      </c>
      <c r="AY49" s="118">
        <f t="shared" si="12"/>
        <v>1137860</v>
      </c>
      <c r="AZ49" s="118">
        <v>253327</v>
      </c>
      <c r="BA49" s="118">
        <v>799389</v>
      </c>
      <c r="BB49" s="118">
        <v>18638</v>
      </c>
      <c r="BC49" s="118">
        <v>66506</v>
      </c>
      <c r="BD49" s="118">
        <v>1982147</v>
      </c>
      <c r="BE49" s="118">
        <v>1979</v>
      </c>
      <c r="BF49" s="118">
        <v>378202</v>
      </c>
      <c r="BG49" s="118">
        <f t="shared" si="13"/>
        <v>3426267</v>
      </c>
      <c r="BH49" s="118">
        <f aca="true" t="shared" si="116" ref="BH49:BW49">SUM(D49,AF49)</f>
        <v>3402829</v>
      </c>
      <c r="BI49" s="118">
        <f t="shared" si="116"/>
        <v>3381871</v>
      </c>
      <c r="BJ49" s="118">
        <f t="shared" si="116"/>
        <v>11222</v>
      </c>
      <c r="BK49" s="118">
        <f t="shared" si="116"/>
        <v>2071007</v>
      </c>
      <c r="BL49" s="118">
        <f t="shared" si="116"/>
        <v>1019827</v>
      </c>
      <c r="BM49" s="118">
        <f t="shared" si="116"/>
        <v>279815</v>
      </c>
      <c r="BN49" s="118">
        <f t="shared" si="116"/>
        <v>20958</v>
      </c>
      <c r="BO49" s="119">
        <f t="shared" si="116"/>
        <v>332725</v>
      </c>
      <c r="BP49" s="118">
        <f t="shared" si="116"/>
        <v>20998627</v>
      </c>
      <c r="BQ49" s="118">
        <f t="shared" si="116"/>
        <v>6044998</v>
      </c>
      <c r="BR49" s="118">
        <f t="shared" si="116"/>
        <v>2331851</v>
      </c>
      <c r="BS49" s="118">
        <f t="shared" si="116"/>
        <v>2152832</v>
      </c>
      <c r="BT49" s="118">
        <f t="shared" si="116"/>
        <v>1438398</v>
      </c>
      <c r="BU49" s="118">
        <f t="shared" si="116"/>
        <v>121917</v>
      </c>
      <c r="BV49" s="118">
        <f t="shared" si="116"/>
        <v>7312292</v>
      </c>
      <c r="BW49" s="118">
        <f t="shared" si="116"/>
        <v>436278</v>
      </c>
      <c r="BX49" s="118">
        <f aca="true" t="shared" si="117" ref="BX49:CF49">SUM(T49,AV49)</f>
        <v>6301410</v>
      </c>
      <c r="BY49" s="118">
        <f t="shared" si="117"/>
        <v>574604</v>
      </c>
      <c r="BZ49" s="118">
        <f t="shared" si="117"/>
        <v>72562</v>
      </c>
      <c r="CA49" s="118">
        <f t="shared" si="117"/>
        <v>7554332</v>
      </c>
      <c r="CB49" s="118">
        <f t="shared" si="117"/>
        <v>3257904</v>
      </c>
      <c r="CC49" s="118">
        <f t="shared" si="117"/>
        <v>3410954</v>
      </c>
      <c r="CD49" s="118">
        <f t="shared" si="117"/>
        <v>573627</v>
      </c>
      <c r="CE49" s="118">
        <f t="shared" si="117"/>
        <v>311847</v>
      </c>
      <c r="CF49" s="119">
        <f t="shared" si="117"/>
        <v>7893063</v>
      </c>
      <c r="CG49" s="118">
        <f t="shared" si="115"/>
        <v>14443</v>
      </c>
      <c r="CH49" s="118">
        <f t="shared" si="115"/>
        <v>861470</v>
      </c>
      <c r="CI49" s="118">
        <f t="shared" si="115"/>
        <v>25262926</v>
      </c>
    </row>
    <row r="50" spans="1:87" s="120" customFormat="1" ht="12" customHeight="1">
      <c r="A50" s="129" t="s">
        <v>300</v>
      </c>
      <c r="B50" s="130" t="s">
        <v>301</v>
      </c>
      <c r="C50" s="129" t="s">
        <v>336</v>
      </c>
      <c r="D50" s="118">
        <f t="shared" si="0"/>
        <v>1051712</v>
      </c>
      <c r="E50" s="118">
        <f t="shared" si="1"/>
        <v>683427</v>
      </c>
      <c r="F50" s="118">
        <v>0</v>
      </c>
      <c r="G50" s="118">
        <v>542778</v>
      </c>
      <c r="H50" s="118">
        <v>138708</v>
      </c>
      <c r="I50" s="118">
        <v>1941</v>
      </c>
      <c r="J50" s="118">
        <v>368285</v>
      </c>
      <c r="K50" s="118">
        <v>0</v>
      </c>
      <c r="L50" s="118">
        <f t="shared" si="2"/>
        <v>13841986</v>
      </c>
      <c r="M50" s="118">
        <f t="shared" si="3"/>
        <v>4473389</v>
      </c>
      <c r="N50" s="118">
        <v>1742256</v>
      </c>
      <c r="O50" s="118">
        <v>2031500</v>
      </c>
      <c r="P50" s="118">
        <v>639761</v>
      </c>
      <c r="Q50" s="118">
        <v>59872</v>
      </c>
      <c r="R50" s="118">
        <f t="shared" si="4"/>
        <v>3653463</v>
      </c>
      <c r="S50" s="118">
        <v>514007</v>
      </c>
      <c r="T50" s="118">
        <v>2953306</v>
      </c>
      <c r="U50" s="118">
        <v>186150</v>
      </c>
      <c r="V50" s="118">
        <v>77533</v>
      </c>
      <c r="W50" s="118">
        <f t="shared" si="5"/>
        <v>5634797</v>
      </c>
      <c r="X50" s="118">
        <v>2118750</v>
      </c>
      <c r="Y50" s="118">
        <v>3036644</v>
      </c>
      <c r="Z50" s="118">
        <v>248046</v>
      </c>
      <c r="AA50" s="118">
        <v>231357</v>
      </c>
      <c r="AB50" s="118">
        <v>1294662</v>
      </c>
      <c r="AC50" s="118">
        <v>2804</v>
      </c>
      <c r="AD50" s="118">
        <v>1039998</v>
      </c>
      <c r="AE50" s="118">
        <f t="shared" si="6"/>
        <v>15933696</v>
      </c>
      <c r="AF50" s="118">
        <f t="shared" si="7"/>
        <v>27321</v>
      </c>
      <c r="AG50" s="118">
        <f t="shared" si="8"/>
        <v>24622</v>
      </c>
      <c r="AH50" s="118">
        <v>0</v>
      </c>
      <c r="AI50" s="118">
        <v>9397</v>
      </c>
      <c r="AJ50" s="118">
        <v>0</v>
      </c>
      <c r="AK50" s="118">
        <v>15225</v>
      </c>
      <c r="AL50" s="118">
        <v>2699</v>
      </c>
      <c r="AM50" s="118">
        <v>0</v>
      </c>
      <c r="AN50" s="118">
        <f t="shared" si="9"/>
        <v>2579668</v>
      </c>
      <c r="AO50" s="118">
        <f t="shared" si="10"/>
        <v>732749</v>
      </c>
      <c r="AP50" s="118">
        <v>391889</v>
      </c>
      <c r="AQ50" s="118">
        <v>93894</v>
      </c>
      <c r="AR50" s="118">
        <v>246966</v>
      </c>
      <c r="AS50" s="118">
        <v>0</v>
      </c>
      <c r="AT50" s="118">
        <f t="shared" si="11"/>
        <v>1020477</v>
      </c>
      <c r="AU50" s="118">
        <v>49681</v>
      </c>
      <c r="AV50" s="118">
        <v>970796</v>
      </c>
      <c r="AW50" s="118">
        <v>0</v>
      </c>
      <c r="AX50" s="118">
        <v>0</v>
      </c>
      <c r="AY50" s="118">
        <f t="shared" si="12"/>
        <v>825434</v>
      </c>
      <c r="AZ50" s="118">
        <v>337378</v>
      </c>
      <c r="BA50" s="118">
        <v>453432</v>
      </c>
      <c r="BB50" s="118">
        <v>6972</v>
      </c>
      <c r="BC50" s="118">
        <v>27652</v>
      </c>
      <c r="BD50" s="118">
        <v>460313</v>
      </c>
      <c r="BE50" s="118">
        <v>1008</v>
      </c>
      <c r="BF50" s="118">
        <v>118213</v>
      </c>
      <c r="BG50" s="118">
        <f t="shared" si="13"/>
        <v>2725202</v>
      </c>
      <c r="BH50" s="118">
        <f aca="true" t="shared" si="118" ref="BH50:BO50">SUM(D50,AF50)</f>
        <v>1079033</v>
      </c>
      <c r="BI50" s="118">
        <f t="shared" si="118"/>
        <v>708049</v>
      </c>
      <c r="BJ50" s="118">
        <f t="shared" si="118"/>
        <v>0</v>
      </c>
      <c r="BK50" s="118">
        <f t="shared" si="118"/>
        <v>552175</v>
      </c>
      <c r="BL50" s="118">
        <f t="shared" si="118"/>
        <v>138708</v>
      </c>
      <c r="BM50" s="118">
        <f t="shared" si="118"/>
        <v>17166</v>
      </c>
      <c r="BN50" s="118">
        <f t="shared" si="118"/>
        <v>370984</v>
      </c>
      <c r="BO50" s="119">
        <f t="shared" si="118"/>
        <v>0</v>
      </c>
      <c r="BP50" s="118">
        <f aca="true" t="shared" si="119" ref="BP50:CE50">SUM(L50,AN50)</f>
        <v>16421654</v>
      </c>
      <c r="BQ50" s="118">
        <f t="shared" si="119"/>
        <v>5206138</v>
      </c>
      <c r="BR50" s="118">
        <f t="shared" si="119"/>
        <v>2134145</v>
      </c>
      <c r="BS50" s="118">
        <f t="shared" si="119"/>
        <v>2125394</v>
      </c>
      <c r="BT50" s="118">
        <f t="shared" si="119"/>
        <v>886727</v>
      </c>
      <c r="BU50" s="118">
        <f t="shared" si="119"/>
        <v>59872</v>
      </c>
      <c r="BV50" s="118">
        <f t="shared" si="119"/>
        <v>4673940</v>
      </c>
      <c r="BW50" s="118">
        <f t="shared" si="119"/>
        <v>563688</v>
      </c>
      <c r="BX50" s="118">
        <f t="shared" si="119"/>
        <v>3924102</v>
      </c>
      <c r="BY50" s="118">
        <f t="shared" si="119"/>
        <v>186150</v>
      </c>
      <c r="BZ50" s="118">
        <f t="shared" si="119"/>
        <v>77533</v>
      </c>
      <c r="CA50" s="118">
        <f t="shared" si="119"/>
        <v>6460231</v>
      </c>
      <c r="CB50" s="118">
        <f t="shared" si="119"/>
        <v>2456128</v>
      </c>
      <c r="CC50" s="118">
        <f t="shared" si="119"/>
        <v>3490076</v>
      </c>
      <c r="CD50" s="118">
        <f t="shared" si="119"/>
        <v>255018</v>
      </c>
      <c r="CE50" s="118">
        <f t="shared" si="119"/>
        <v>259009</v>
      </c>
      <c r="CF50" s="119">
        <f>SUM(AB50,BD50)</f>
        <v>1754975</v>
      </c>
      <c r="CG50" s="118">
        <f t="shared" si="115"/>
        <v>3812</v>
      </c>
      <c r="CH50" s="118">
        <f t="shared" si="115"/>
        <v>1158211</v>
      </c>
      <c r="CI50" s="118">
        <f t="shared" si="115"/>
        <v>18658898</v>
      </c>
    </row>
    <row r="51" spans="1:87" s="120" customFormat="1" ht="12" customHeight="1">
      <c r="A51" s="129" t="s">
        <v>369</v>
      </c>
      <c r="B51" s="130" t="s">
        <v>370</v>
      </c>
      <c r="C51" s="129" t="s">
        <v>336</v>
      </c>
      <c r="D51" s="118">
        <f t="shared" si="0"/>
        <v>416761</v>
      </c>
      <c r="E51" s="118">
        <f t="shared" si="1"/>
        <v>375505</v>
      </c>
      <c r="F51" s="118">
        <v>0</v>
      </c>
      <c r="G51" s="118">
        <v>261482</v>
      </c>
      <c r="H51" s="118">
        <v>95743</v>
      </c>
      <c r="I51" s="118">
        <v>18280</v>
      </c>
      <c r="J51" s="118">
        <v>41256</v>
      </c>
      <c r="K51" s="118">
        <v>33785</v>
      </c>
      <c r="L51" s="118">
        <f t="shared" si="2"/>
        <v>12102488</v>
      </c>
      <c r="M51" s="118">
        <f t="shared" si="3"/>
        <v>3217189</v>
      </c>
      <c r="N51" s="118">
        <v>960702</v>
      </c>
      <c r="O51" s="118">
        <v>1688282</v>
      </c>
      <c r="P51" s="118">
        <v>499702</v>
      </c>
      <c r="Q51" s="118">
        <v>68503</v>
      </c>
      <c r="R51" s="118">
        <f t="shared" si="4"/>
        <v>1833478</v>
      </c>
      <c r="S51" s="118">
        <v>549193</v>
      </c>
      <c r="T51" s="118">
        <v>1134404</v>
      </c>
      <c r="U51" s="118">
        <v>149881</v>
      </c>
      <c r="V51" s="118">
        <v>100172</v>
      </c>
      <c r="W51" s="118">
        <f t="shared" si="5"/>
        <v>6947330</v>
      </c>
      <c r="X51" s="118">
        <v>2883263</v>
      </c>
      <c r="Y51" s="118">
        <v>3622271</v>
      </c>
      <c r="Z51" s="118">
        <v>388633</v>
      </c>
      <c r="AA51" s="118">
        <v>53163</v>
      </c>
      <c r="AB51" s="118">
        <v>1076984</v>
      </c>
      <c r="AC51" s="118">
        <v>4319</v>
      </c>
      <c r="AD51" s="118">
        <v>683286</v>
      </c>
      <c r="AE51" s="118">
        <f t="shared" si="6"/>
        <v>13202535</v>
      </c>
      <c r="AF51" s="118">
        <f t="shared" si="7"/>
        <v>127881</v>
      </c>
      <c r="AG51" s="118">
        <f t="shared" si="8"/>
        <v>127881</v>
      </c>
      <c r="AH51" s="118">
        <v>38115</v>
      </c>
      <c r="AI51" s="118">
        <v>89766</v>
      </c>
      <c r="AJ51" s="118">
        <v>0</v>
      </c>
      <c r="AK51" s="118">
        <v>0</v>
      </c>
      <c r="AL51" s="118">
        <v>0</v>
      </c>
      <c r="AM51" s="118">
        <v>0</v>
      </c>
      <c r="AN51" s="118">
        <f t="shared" si="9"/>
        <v>2593355</v>
      </c>
      <c r="AO51" s="118">
        <f t="shared" si="10"/>
        <v>442782</v>
      </c>
      <c r="AP51" s="118">
        <v>276205</v>
      </c>
      <c r="AQ51" s="118">
        <v>0</v>
      </c>
      <c r="AR51" s="118">
        <v>166577</v>
      </c>
      <c r="AS51" s="118">
        <v>0</v>
      </c>
      <c r="AT51" s="118">
        <f t="shared" si="11"/>
        <v>999634</v>
      </c>
      <c r="AU51" s="118">
        <v>10281</v>
      </c>
      <c r="AV51" s="118">
        <v>989353</v>
      </c>
      <c r="AW51" s="118">
        <v>0</v>
      </c>
      <c r="AX51" s="118">
        <v>0</v>
      </c>
      <c r="AY51" s="118">
        <f t="shared" si="12"/>
        <v>1148586</v>
      </c>
      <c r="AZ51" s="118">
        <v>513912</v>
      </c>
      <c r="BA51" s="118">
        <v>512012</v>
      </c>
      <c r="BB51" s="118">
        <v>75246</v>
      </c>
      <c r="BC51" s="118">
        <v>47416</v>
      </c>
      <c r="BD51" s="118">
        <v>794322</v>
      </c>
      <c r="BE51" s="118">
        <v>2353</v>
      </c>
      <c r="BF51" s="118">
        <v>201136</v>
      </c>
      <c r="BG51" s="118">
        <f t="shared" si="13"/>
        <v>2922372</v>
      </c>
      <c r="BH51" s="118">
        <f aca="true" t="shared" si="120" ref="BH51:BO51">SUM(D51,AF51)</f>
        <v>544642</v>
      </c>
      <c r="BI51" s="118">
        <f t="shared" si="120"/>
        <v>503386</v>
      </c>
      <c r="BJ51" s="118">
        <f t="shared" si="120"/>
        <v>38115</v>
      </c>
      <c r="BK51" s="118">
        <f t="shared" si="120"/>
        <v>351248</v>
      </c>
      <c r="BL51" s="118">
        <f t="shared" si="120"/>
        <v>95743</v>
      </c>
      <c r="BM51" s="118">
        <f t="shared" si="120"/>
        <v>18280</v>
      </c>
      <c r="BN51" s="118">
        <f t="shared" si="120"/>
        <v>41256</v>
      </c>
      <c r="BO51" s="119">
        <f t="shared" si="120"/>
        <v>33785</v>
      </c>
      <c r="BP51" s="118">
        <f aca="true" t="shared" si="121" ref="BP51:CE51">SUM(L51,AN51)</f>
        <v>14695843</v>
      </c>
      <c r="BQ51" s="118">
        <f t="shared" si="121"/>
        <v>3659971</v>
      </c>
      <c r="BR51" s="118">
        <f t="shared" si="121"/>
        <v>1236907</v>
      </c>
      <c r="BS51" s="118">
        <f t="shared" si="121"/>
        <v>1688282</v>
      </c>
      <c r="BT51" s="118">
        <f t="shared" si="121"/>
        <v>666279</v>
      </c>
      <c r="BU51" s="118">
        <f t="shared" si="121"/>
        <v>68503</v>
      </c>
      <c r="BV51" s="118">
        <f t="shared" si="121"/>
        <v>2833112</v>
      </c>
      <c r="BW51" s="118">
        <f t="shared" si="121"/>
        <v>559474</v>
      </c>
      <c r="BX51" s="118">
        <f t="shared" si="121"/>
        <v>2123757</v>
      </c>
      <c r="BY51" s="118">
        <f t="shared" si="121"/>
        <v>149881</v>
      </c>
      <c r="BZ51" s="118">
        <f t="shared" si="121"/>
        <v>100172</v>
      </c>
      <c r="CA51" s="118">
        <f t="shared" si="121"/>
        <v>8095916</v>
      </c>
      <c r="CB51" s="118">
        <f t="shared" si="121"/>
        <v>3397175</v>
      </c>
      <c r="CC51" s="118">
        <f t="shared" si="121"/>
        <v>4134283</v>
      </c>
      <c r="CD51" s="118">
        <f t="shared" si="121"/>
        <v>463879</v>
      </c>
      <c r="CE51" s="118">
        <f t="shared" si="121"/>
        <v>100579</v>
      </c>
      <c r="CF51" s="119">
        <f>SUM(AB51,BD51)</f>
        <v>1871306</v>
      </c>
      <c r="CG51" s="118">
        <f t="shared" si="115"/>
        <v>6672</v>
      </c>
      <c r="CH51" s="118">
        <f t="shared" si="115"/>
        <v>884422</v>
      </c>
      <c r="CI51" s="118">
        <f t="shared" si="115"/>
        <v>16124907</v>
      </c>
    </row>
    <row r="52" spans="1:87" s="120" customFormat="1" ht="12" customHeight="1">
      <c r="A52" s="129" t="s">
        <v>371</v>
      </c>
      <c r="B52" s="130" t="s">
        <v>372</v>
      </c>
      <c r="C52" s="129" t="s">
        <v>336</v>
      </c>
      <c r="D52" s="118">
        <f t="shared" si="0"/>
        <v>3735573</v>
      </c>
      <c r="E52" s="118">
        <f t="shared" si="1"/>
        <v>3685064</v>
      </c>
      <c r="F52" s="118">
        <v>0</v>
      </c>
      <c r="G52" s="118">
        <v>2153603</v>
      </c>
      <c r="H52" s="118">
        <v>1416919</v>
      </c>
      <c r="I52" s="118">
        <v>114542</v>
      </c>
      <c r="J52" s="118">
        <v>50509</v>
      </c>
      <c r="K52" s="118">
        <v>283677</v>
      </c>
      <c r="L52" s="118">
        <f t="shared" si="2"/>
        <v>15730065</v>
      </c>
      <c r="M52" s="118">
        <f t="shared" si="3"/>
        <v>3619703</v>
      </c>
      <c r="N52" s="118">
        <v>1314115</v>
      </c>
      <c r="O52" s="118">
        <v>1467965</v>
      </c>
      <c r="P52" s="118">
        <v>669942</v>
      </c>
      <c r="Q52" s="118">
        <v>167681</v>
      </c>
      <c r="R52" s="118">
        <f t="shared" si="4"/>
        <v>4693707</v>
      </c>
      <c r="S52" s="118">
        <v>489596</v>
      </c>
      <c r="T52" s="118">
        <v>3857758</v>
      </c>
      <c r="U52" s="118">
        <v>346353</v>
      </c>
      <c r="V52" s="118">
        <v>65271</v>
      </c>
      <c r="W52" s="118">
        <f t="shared" si="5"/>
        <v>7346292</v>
      </c>
      <c r="X52" s="118">
        <v>3229663</v>
      </c>
      <c r="Y52" s="118">
        <v>3728773</v>
      </c>
      <c r="Z52" s="118">
        <v>249154</v>
      </c>
      <c r="AA52" s="118">
        <v>138702</v>
      </c>
      <c r="AB52" s="118">
        <v>3318257</v>
      </c>
      <c r="AC52" s="118">
        <v>5092</v>
      </c>
      <c r="AD52" s="118">
        <v>983691</v>
      </c>
      <c r="AE52" s="118">
        <f t="shared" si="6"/>
        <v>20449329</v>
      </c>
      <c r="AF52" s="118">
        <f t="shared" si="7"/>
        <v>1007458</v>
      </c>
      <c r="AG52" s="118">
        <f t="shared" si="8"/>
        <v>981824</v>
      </c>
      <c r="AH52" s="118">
        <v>0</v>
      </c>
      <c r="AI52" s="118">
        <v>976049</v>
      </c>
      <c r="AJ52" s="118">
        <v>0</v>
      </c>
      <c r="AK52" s="118">
        <v>5775</v>
      </c>
      <c r="AL52" s="118">
        <v>25634</v>
      </c>
      <c r="AM52" s="118">
        <v>147458</v>
      </c>
      <c r="AN52" s="118">
        <f t="shared" si="9"/>
        <v>3806436</v>
      </c>
      <c r="AO52" s="118">
        <f t="shared" si="10"/>
        <v>895744</v>
      </c>
      <c r="AP52" s="118">
        <v>415167</v>
      </c>
      <c r="AQ52" s="118">
        <v>128899</v>
      </c>
      <c r="AR52" s="118">
        <v>330758</v>
      </c>
      <c r="AS52" s="118">
        <v>20920</v>
      </c>
      <c r="AT52" s="118">
        <f t="shared" si="11"/>
        <v>1515450</v>
      </c>
      <c r="AU52" s="118">
        <v>68735</v>
      </c>
      <c r="AV52" s="118">
        <v>1325215</v>
      </c>
      <c r="AW52" s="118">
        <v>121500</v>
      </c>
      <c r="AX52" s="118">
        <v>114928</v>
      </c>
      <c r="AY52" s="118">
        <f t="shared" si="12"/>
        <v>1280314</v>
      </c>
      <c r="AZ52" s="118">
        <v>550195</v>
      </c>
      <c r="BA52" s="118">
        <v>336057</v>
      </c>
      <c r="BB52" s="118">
        <v>135712</v>
      </c>
      <c r="BC52" s="118">
        <v>258350</v>
      </c>
      <c r="BD52" s="118">
        <v>1160942</v>
      </c>
      <c r="BE52" s="118">
        <v>0</v>
      </c>
      <c r="BF52" s="118">
        <v>452887</v>
      </c>
      <c r="BG52" s="118">
        <f t="shared" si="13"/>
        <v>5266781</v>
      </c>
      <c r="BH52" s="118">
        <f aca="true" t="shared" si="122" ref="BH52:BO52">SUM(D52,AF52)</f>
        <v>4743031</v>
      </c>
      <c r="BI52" s="118">
        <f t="shared" si="122"/>
        <v>4666888</v>
      </c>
      <c r="BJ52" s="118">
        <f t="shared" si="122"/>
        <v>0</v>
      </c>
      <c r="BK52" s="118">
        <f t="shared" si="122"/>
        <v>3129652</v>
      </c>
      <c r="BL52" s="118">
        <f t="shared" si="122"/>
        <v>1416919</v>
      </c>
      <c r="BM52" s="118">
        <f t="shared" si="122"/>
        <v>120317</v>
      </c>
      <c r="BN52" s="118">
        <f t="shared" si="122"/>
        <v>76143</v>
      </c>
      <c r="BO52" s="119">
        <f t="shared" si="122"/>
        <v>431135</v>
      </c>
      <c r="BP52" s="118">
        <f aca="true" t="shared" si="123" ref="BP52:BZ52">SUM(L52,AN52)</f>
        <v>19536501</v>
      </c>
      <c r="BQ52" s="118">
        <f t="shared" si="123"/>
        <v>4515447</v>
      </c>
      <c r="BR52" s="118">
        <f t="shared" si="123"/>
        <v>1729282</v>
      </c>
      <c r="BS52" s="118">
        <f t="shared" si="123"/>
        <v>1596864</v>
      </c>
      <c r="BT52" s="118">
        <f t="shared" si="123"/>
        <v>1000700</v>
      </c>
      <c r="BU52" s="118">
        <f t="shared" si="123"/>
        <v>188601</v>
      </c>
      <c r="BV52" s="118">
        <f t="shared" si="123"/>
        <v>6209157</v>
      </c>
      <c r="BW52" s="118">
        <f t="shared" si="123"/>
        <v>558331</v>
      </c>
      <c r="BX52" s="118">
        <f t="shared" si="123"/>
        <v>5182973</v>
      </c>
      <c r="BY52" s="118">
        <f t="shared" si="123"/>
        <v>467853</v>
      </c>
      <c r="BZ52" s="118">
        <f t="shared" si="123"/>
        <v>180199</v>
      </c>
      <c r="CA52" s="118">
        <f aca="true" t="shared" si="124" ref="CA52:CI52">SUM(W52,AY52)</f>
        <v>8626606</v>
      </c>
      <c r="CB52" s="118">
        <f t="shared" si="124"/>
        <v>3779858</v>
      </c>
      <c r="CC52" s="118">
        <f t="shared" si="124"/>
        <v>4064830</v>
      </c>
      <c r="CD52" s="118">
        <f t="shared" si="124"/>
        <v>384866</v>
      </c>
      <c r="CE52" s="118">
        <f t="shared" si="124"/>
        <v>397052</v>
      </c>
      <c r="CF52" s="119">
        <f t="shared" si="124"/>
        <v>4479199</v>
      </c>
      <c r="CG52" s="118">
        <f t="shared" si="124"/>
        <v>5092</v>
      </c>
      <c r="CH52" s="118">
        <f t="shared" si="124"/>
        <v>1436578</v>
      </c>
      <c r="CI52" s="118">
        <f t="shared" si="124"/>
        <v>25716110</v>
      </c>
    </row>
    <row r="53" spans="1:87" s="120" customFormat="1" ht="12" customHeight="1">
      <c r="A53" s="129" t="s">
        <v>314</v>
      </c>
      <c r="B53" s="130" t="s">
        <v>315</v>
      </c>
      <c r="C53" s="129" t="s">
        <v>336</v>
      </c>
      <c r="D53" s="118">
        <f t="shared" si="0"/>
        <v>2471657</v>
      </c>
      <c r="E53" s="118">
        <f t="shared" si="1"/>
        <v>2373073</v>
      </c>
      <c r="F53" s="118">
        <v>1529</v>
      </c>
      <c r="G53" s="118">
        <v>990867</v>
      </c>
      <c r="H53" s="118">
        <v>4603</v>
      </c>
      <c r="I53" s="118">
        <v>1376074</v>
      </c>
      <c r="J53" s="118">
        <v>98584</v>
      </c>
      <c r="K53" s="118">
        <v>301984</v>
      </c>
      <c r="L53" s="118">
        <f t="shared" si="2"/>
        <v>12649196</v>
      </c>
      <c r="M53" s="118">
        <f t="shared" si="3"/>
        <v>3103300</v>
      </c>
      <c r="N53" s="118">
        <v>1449779</v>
      </c>
      <c r="O53" s="118">
        <v>709355</v>
      </c>
      <c r="P53" s="118">
        <v>879481</v>
      </c>
      <c r="Q53" s="118">
        <v>64685</v>
      </c>
      <c r="R53" s="118">
        <f t="shared" si="4"/>
        <v>3627740</v>
      </c>
      <c r="S53" s="118">
        <v>206120</v>
      </c>
      <c r="T53" s="118">
        <v>3234880</v>
      </c>
      <c r="U53" s="118">
        <v>186740</v>
      </c>
      <c r="V53" s="118">
        <v>40314</v>
      </c>
      <c r="W53" s="118">
        <f t="shared" si="5"/>
        <v>5866167</v>
      </c>
      <c r="X53" s="118">
        <v>2985838</v>
      </c>
      <c r="Y53" s="118">
        <v>2096950</v>
      </c>
      <c r="Z53" s="118">
        <v>527906</v>
      </c>
      <c r="AA53" s="118">
        <v>255473</v>
      </c>
      <c r="AB53" s="118">
        <v>4808811</v>
      </c>
      <c r="AC53" s="118">
        <v>11675</v>
      </c>
      <c r="AD53" s="118">
        <v>1326412</v>
      </c>
      <c r="AE53" s="118">
        <f t="shared" si="6"/>
        <v>16447265</v>
      </c>
      <c r="AF53" s="118">
        <f t="shared" si="7"/>
        <v>4782</v>
      </c>
      <c r="AG53" s="118">
        <f t="shared" si="8"/>
        <v>4782</v>
      </c>
      <c r="AH53" s="118">
        <v>0</v>
      </c>
      <c r="AI53" s="118">
        <v>4032</v>
      </c>
      <c r="AJ53" s="118">
        <v>0</v>
      </c>
      <c r="AK53" s="118">
        <v>750</v>
      </c>
      <c r="AL53" s="118">
        <v>0</v>
      </c>
      <c r="AM53" s="118">
        <v>0</v>
      </c>
      <c r="AN53" s="118">
        <f t="shared" si="9"/>
        <v>985981</v>
      </c>
      <c r="AO53" s="118">
        <f t="shared" si="10"/>
        <v>160319</v>
      </c>
      <c r="AP53" s="118">
        <v>142162</v>
      </c>
      <c r="AQ53" s="118">
        <v>0</v>
      </c>
      <c r="AR53" s="118">
        <v>18157</v>
      </c>
      <c r="AS53" s="118">
        <v>0</v>
      </c>
      <c r="AT53" s="118">
        <f t="shared" si="11"/>
        <v>407342</v>
      </c>
      <c r="AU53" s="118">
        <v>1350</v>
      </c>
      <c r="AV53" s="118">
        <v>405992</v>
      </c>
      <c r="AW53" s="118">
        <v>0</v>
      </c>
      <c r="AX53" s="118">
        <v>0</v>
      </c>
      <c r="AY53" s="118">
        <f t="shared" si="12"/>
        <v>418310</v>
      </c>
      <c r="AZ53" s="118">
        <v>120</v>
      </c>
      <c r="BA53" s="118">
        <v>342698</v>
      </c>
      <c r="BB53" s="118">
        <v>43675</v>
      </c>
      <c r="BC53" s="118">
        <v>31817</v>
      </c>
      <c r="BD53" s="118">
        <v>498758</v>
      </c>
      <c r="BE53" s="118">
        <v>10</v>
      </c>
      <c r="BF53" s="118">
        <v>67170</v>
      </c>
      <c r="BG53" s="118">
        <f t="shared" si="13"/>
        <v>1057933</v>
      </c>
      <c r="BH53" s="118">
        <f aca="true" t="shared" si="125" ref="BH53:BO53">SUM(D53,AF53)</f>
        <v>2476439</v>
      </c>
      <c r="BI53" s="118">
        <f t="shared" si="125"/>
        <v>2377855</v>
      </c>
      <c r="BJ53" s="118">
        <f t="shared" si="125"/>
        <v>1529</v>
      </c>
      <c r="BK53" s="118">
        <f t="shared" si="125"/>
        <v>994899</v>
      </c>
      <c r="BL53" s="118">
        <f t="shared" si="125"/>
        <v>4603</v>
      </c>
      <c r="BM53" s="118">
        <f t="shared" si="125"/>
        <v>1376824</v>
      </c>
      <c r="BN53" s="118">
        <f t="shared" si="125"/>
        <v>98584</v>
      </c>
      <c r="BO53" s="119">
        <f t="shared" si="125"/>
        <v>301984</v>
      </c>
      <c r="BP53" s="118">
        <f aca="true" t="shared" si="126" ref="BP53:CA53">SUM(L53,AN53)</f>
        <v>13635177</v>
      </c>
      <c r="BQ53" s="118">
        <f t="shared" si="126"/>
        <v>3263619</v>
      </c>
      <c r="BR53" s="118">
        <f t="shared" si="126"/>
        <v>1591941</v>
      </c>
      <c r="BS53" s="118">
        <f t="shared" si="126"/>
        <v>709355</v>
      </c>
      <c r="BT53" s="118">
        <f t="shared" si="126"/>
        <v>897638</v>
      </c>
      <c r="BU53" s="118">
        <f t="shared" si="126"/>
        <v>64685</v>
      </c>
      <c r="BV53" s="118">
        <f t="shared" si="126"/>
        <v>4035082</v>
      </c>
      <c r="BW53" s="118">
        <f t="shared" si="126"/>
        <v>207470</v>
      </c>
      <c r="BX53" s="118">
        <f t="shared" si="126"/>
        <v>3640872</v>
      </c>
      <c r="BY53" s="118">
        <f t="shared" si="126"/>
        <v>186740</v>
      </c>
      <c r="BZ53" s="118">
        <f t="shared" si="126"/>
        <v>40314</v>
      </c>
      <c r="CA53" s="118">
        <f t="shared" si="126"/>
        <v>6284477</v>
      </c>
      <c r="CB53" s="118">
        <f aca="true" t="shared" si="127" ref="CB53:CI53">SUM(X53,AZ53)</f>
        <v>2985958</v>
      </c>
      <c r="CC53" s="118">
        <f t="shared" si="127"/>
        <v>2439648</v>
      </c>
      <c r="CD53" s="118">
        <f t="shared" si="127"/>
        <v>571581</v>
      </c>
      <c r="CE53" s="118">
        <f t="shared" si="127"/>
        <v>287290</v>
      </c>
      <c r="CF53" s="119">
        <f t="shared" si="127"/>
        <v>5307569</v>
      </c>
      <c r="CG53" s="118">
        <f t="shared" si="127"/>
        <v>11685</v>
      </c>
      <c r="CH53" s="118">
        <f t="shared" si="127"/>
        <v>1393582</v>
      </c>
      <c r="CI53" s="118">
        <f t="shared" si="127"/>
        <v>17505198</v>
      </c>
    </row>
    <row r="54" spans="1:87" s="120" customFormat="1" ht="12" customHeight="1">
      <c r="A54" s="134" t="s">
        <v>10</v>
      </c>
      <c r="B54" s="135" t="s">
        <v>11</v>
      </c>
      <c r="C54" s="134" t="s">
        <v>12</v>
      </c>
      <c r="D54" s="136">
        <f aca="true" t="shared" si="128" ref="D54:AI54">SUM(D7:D53)</f>
        <v>188965193</v>
      </c>
      <c r="E54" s="136">
        <f t="shared" si="128"/>
        <v>185196382</v>
      </c>
      <c r="F54" s="136">
        <f t="shared" si="128"/>
        <v>1538525</v>
      </c>
      <c r="G54" s="136">
        <f t="shared" si="128"/>
        <v>151144080</v>
      </c>
      <c r="H54" s="136">
        <f t="shared" si="128"/>
        <v>24031086</v>
      </c>
      <c r="I54" s="136">
        <f t="shared" si="128"/>
        <v>8482691</v>
      </c>
      <c r="J54" s="136">
        <f t="shared" si="128"/>
        <v>3768811</v>
      </c>
      <c r="K54" s="136">
        <f t="shared" si="128"/>
        <v>20810219</v>
      </c>
      <c r="L54" s="136">
        <f t="shared" si="128"/>
        <v>1525964256</v>
      </c>
      <c r="M54" s="136">
        <f t="shared" si="128"/>
        <v>488463595</v>
      </c>
      <c r="N54" s="136">
        <f t="shared" si="128"/>
        <v>157940147</v>
      </c>
      <c r="O54" s="136">
        <f t="shared" si="128"/>
        <v>244766153</v>
      </c>
      <c r="P54" s="136">
        <f t="shared" si="128"/>
        <v>78852249</v>
      </c>
      <c r="Q54" s="136">
        <f t="shared" si="128"/>
        <v>6905046</v>
      </c>
      <c r="R54" s="136">
        <f t="shared" si="128"/>
        <v>370370277</v>
      </c>
      <c r="S54" s="136">
        <f t="shared" si="128"/>
        <v>64791746</v>
      </c>
      <c r="T54" s="136">
        <f t="shared" si="128"/>
        <v>268864411</v>
      </c>
      <c r="U54" s="136">
        <f t="shared" si="128"/>
        <v>36714120</v>
      </c>
      <c r="V54" s="136">
        <f t="shared" si="128"/>
        <v>4855254</v>
      </c>
      <c r="W54" s="136">
        <f t="shared" si="128"/>
        <v>661101932</v>
      </c>
      <c r="X54" s="136">
        <f t="shared" si="128"/>
        <v>300959042</v>
      </c>
      <c r="Y54" s="136">
        <f t="shared" si="128"/>
        <v>294341739</v>
      </c>
      <c r="Z54" s="136">
        <f t="shared" si="128"/>
        <v>43035598</v>
      </c>
      <c r="AA54" s="136">
        <f t="shared" si="128"/>
        <v>22765553</v>
      </c>
      <c r="AB54" s="136">
        <f t="shared" si="128"/>
        <v>234946449</v>
      </c>
      <c r="AC54" s="136">
        <f t="shared" si="128"/>
        <v>1173198</v>
      </c>
      <c r="AD54" s="136">
        <f t="shared" si="128"/>
        <v>124046812</v>
      </c>
      <c r="AE54" s="136">
        <f t="shared" si="128"/>
        <v>1838976261</v>
      </c>
      <c r="AF54" s="136">
        <f t="shared" si="128"/>
        <v>19346912</v>
      </c>
      <c r="AG54" s="136">
        <f t="shared" si="128"/>
        <v>18950984</v>
      </c>
      <c r="AH54" s="136">
        <f t="shared" si="128"/>
        <v>687828</v>
      </c>
      <c r="AI54" s="136">
        <f t="shared" si="128"/>
        <v>16992135</v>
      </c>
      <c r="AJ54" s="136">
        <f aca="true" t="shared" si="129" ref="AJ54:BO54">SUM(AJ7:AJ53)</f>
        <v>367257</v>
      </c>
      <c r="AK54" s="136">
        <f t="shared" si="129"/>
        <v>903764</v>
      </c>
      <c r="AL54" s="136">
        <f t="shared" si="129"/>
        <v>395928</v>
      </c>
      <c r="AM54" s="136">
        <f t="shared" si="129"/>
        <v>4118593</v>
      </c>
      <c r="AN54" s="136">
        <f t="shared" si="129"/>
        <v>186231308</v>
      </c>
      <c r="AO54" s="136">
        <f t="shared" si="129"/>
        <v>47251279</v>
      </c>
      <c r="AP54" s="136">
        <f t="shared" si="129"/>
        <v>27605161</v>
      </c>
      <c r="AQ54" s="136">
        <f t="shared" si="129"/>
        <v>7894082</v>
      </c>
      <c r="AR54" s="136">
        <f t="shared" si="129"/>
        <v>11265736</v>
      </c>
      <c r="AS54" s="136">
        <f t="shared" si="129"/>
        <v>486300</v>
      </c>
      <c r="AT54" s="136">
        <f t="shared" si="129"/>
        <v>67289499</v>
      </c>
      <c r="AU54" s="136">
        <f t="shared" si="129"/>
        <v>3704140</v>
      </c>
      <c r="AV54" s="136">
        <f t="shared" si="129"/>
        <v>61808163</v>
      </c>
      <c r="AW54" s="136">
        <f t="shared" si="129"/>
        <v>1777196</v>
      </c>
      <c r="AX54" s="136">
        <f t="shared" si="129"/>
        <v>436715</v>
      </c>
      <c r="AY54" s="136">
        <f t="shared" si="129"/>
        <v>71026496</v>
      </c>
      <c r="AZ54" s="136">
        <f t="shared" si="129"/>
        <v>27864772</v>
      </c>
      <c r="BA54" s="136">
        <f t="shared" si="129"/>
        <v>35824099</v>
      </c>
      <c r="BB54" s="136">
        <f t="shared" si="129"/>
        <v>3470010</v>
      </c>
      <c r="BC54" s="136">
        <f t="shared" si="129"/>
        <v>3867615</v>
      </c>
      <c r="BD54" s="136">
        <f t="shared" si="129"/>
        <v>67887173</v>
      </c>
      <c r="BE54" s="136">
        <f t="shared" si="129"/>
        <v>227319</v>
      </c>
      <c r="BF54" s="136">
        <f t="shared" si="129"/>
        <v>16034829</v>
      </c>
      <c r="BG54" s="136">
        <f t="shared" si="129"/>
        <v>221613049</v>
      </c>
      <c r="BH54" s="136">
        <f t="shared" si="129"/>
        <v>208312105</v>
      </c>
      <c r="BI54" s="136">
        <f t="shared" si="129"/>
        <v>204147366</v>
      </c>
      <c r="BJ54" s="136">
        <f t="shared" si="129"/>
        <v>2226353</v>
      </c>
      <c r="BK54" s="136">
        <f t="shared" si="129"/>
        <v>168136215</v>
      </c>
      <c r="BL54" s="136">
        <f t="shared" si="129"/>
        <v>24398343</v>
      </c>
      <c r="BM54" s="136">
        <f t="shared" si="129"/>
        <v>9386455</v>
      </c>
      <c r="BN54" s="136">
        <f t="shared" si="129"/>
        <v>4164739</v>
      </c>
      <c r="BO54" s="137">
        <f t="shared" si="129"/>
        <v>24928812</v>
      </c>
      <c r="BP54" s="136">
        <f aca="true" t="shared" si="130" ref="BP54:CI54">SUM(BP7:BP53)</f>
        <v>1712195564</v>
      </c>
      <c r="BQ54" s="136">
        <f t="shared" si="130"/>
        <v>535714874</v>
      </c>
      <c r="BR54" s="136">
        <f t="shared" si="130"/>
        <v>185545308</v>
      </c>
      <c r="BS54" s="136">
        <f t="shared" si="130"/>
        <v>252660235</v>
      </c>
      <c r="BT54" s="136">
        <f t="shared" si="130"/>
        <v>90117985</v>
      </c>
      <c r="BU54" s="136">
        <f t="shared" si="130"/>
        <v>7391346</v>
      </c>
      <c r="BV54" s="136">
        <f t="shared" si="130"/>
        <v>437659776</v>
      </c>
      <c r="BW54" s="136">
        <f t="shared" si="130"/>
        <v>68495886</v>
      </c>
      <c r="BX54" s="136">
        <f t="shared" si="130"/>
        <v>330672574</v>
      </c>
      <c r="BY54" s="136">
        <f t="shared" si="130"/>
        <v>38491316</v>
      </c>
      <c r="BZ54" s="136">
        <f t="shared" si="130"/>
        <v>5291969</v>
      </c>
      <c r="CA54" s="136">
        <f t="shared" si="130"/>
        <v>732128428</v>
      </c>
      <c r="CB54" s="136">
        <f t="shared" si="130"/>
        <v>328823814</v>
      </c>
      <c r="CC54" s="136">
        <f t="shared" si="130"/>
        <v>330165838</v>
      </c>
      <c r="CD54" s="136">
        <f t="shared" si="130"/>
        <v>46505608</v>
      </c>
      <c r="CE54" s="136">
        <f t="shared" si="130"/>
        <v>26633168</v>
      </c>
      <c r="CF54" s="137">
        <f t="shared" si="130"/>
        <v>302833622</v>
      </c>
      <c r="CG54" s="136">
        <f t="shared" si="130"/>
        <v>1400517</v>
      </c>
      <c r="CH54" s="136">
        <f t="shared" si="130"/>
        <v>140081641</v>
      </c>
      <c r="CI54" s="136">
        <f t="shared" si="130"/>
        <v>2060589310</v>
      </c>
    </row>
  </sheetData>
  <sheetProtection/>
  <autoFilter ref="A6:CI53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7" sqref="A7"/>
    </sheetView>
  </sheetViews>
  <sheetFormatPr defaultColWidth="8.796875" defaultRowHeight="14.25"/>
  <cols>
    <col min="1" max="1" width="10.69921875" style="121" customWidth="1"/>
    <col min="2" max="2" width="8.69921875" style="126" customWidth="1"/>
    <col min="3" max="3" width="12.59765625" style="121" customWidth="1"/>
    <col min="4" max="9" width="13.8984375" style="124" customWidth="1"/>
    <col min="10" max="10" width="6.59765625" style="123" customWidth="1"/>
    <col min="11" max="11" width="35.59765625" style="121" customWidth="1"/>
    <col min="12" max="17" width="13.8984375" style="124" customWidth="1"/>
    <col min="18" max="18" width="6.59765625" style="123" customWidth="1"/>
    <col min="19" max="19" width="35.59765625" style="121" customWidth="1"/>
    <col min="20" max="25" width="13.8984375" style="124" customWidth="1"/>
    <col min="26" max="26" width="6.59765625" style="123" customWidth="1"/>
    <col min="27" max="27" width="35.59765625" style="121" customWidth="1"/>
    <col min="28" max="33" width="13.8984375" style="124" customWidth="1"/>
    <col min="34" max="34" width="6.59765625" style="123" customWidth="1"/>
    <col min="35" max="35" width="35.59765625" style="121" customWidth="1"/>
    <col min="36" max="41" width="13.8984375" style="124" customWidth="1"/>
    <col min="42" max="42" width="6.59765625" style="123" customWidth="1"/>
    <col min="43" max="43" width="35.59765625" style="121" customWidth="1"/>
    <col min="44" max="49" width="13.8984375" style="124" customWidth="1"/>
    <col min="50" max="50" width="6.59765625" style="123" customWidth="1"/>
    <col min="51" max="51" width="35.59765625" style="121" customWidth="1"/>
    <col min="52" max="52" width="14.09765625" style="124" customWidth="1"/>
    <col min="53" max="57" width="13.8984375" style="124" customWidth="1"/>
    <col min="58" max="16384" width="9" style="121" customWidth="1"/>
  </cols>
  <sheetData>
    <row r="1" spans="1:57" s="44" customFormat="1" ht="17.25">
      <c r="A1" s="111" t="s">
        <v>381</v>
      </c>
      <c r="B1" s="125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57" t="s">
        <v>382</v>
      </c>
      <c r="B2" s="145" t="s">
        <v>383</v>
      </c>
      <c r="C2" s="154" t="s">
        <v>384</v>
      </c>
      <c r="D2" s="112" t="s">
        <v>385</v>
      </c>
      <c r="E2" s="91"/>
      <c r="F2" s="91"/>
      <c r="G2" s="91"/>
      <c r="H2" s="91"/>
      <c r="I2" s="91"/>
      <c r="J2" s="112" t="s">
        <v>386</v>
      </c>
      <c r="K2" s="47"/>
      <c r="L2" s="47"/>
      <c r="M2" s="47"/>
      <c r="N2" s="47"/>
      <c r="O2" s="47"/>
      <c r="P2" s="47"/>
      <c r="Q2" s="92"/>
      <c r="R2" s="112" t="s">
        <v>387</v>
      </c>
      <c r="S2" s="47"/>
      <c r="T2" s="47"/>
      <c r="U2" s="47"/>
      <c r="V2" s="47"/>
      <c r="W2" s="47"/>
      <c r="X2" s="47"/>
      <c r="Y2" s="92"/>
      <c r="Z2" s="112" t="s">
        <v>388</v>
      </c>
      <c r="AA2" s="47"/>
      <c r="AB2" s="47"/>
      <c r="AC2" s="47"/>
      <c r="AD2" s="47"/>
      <c r="AE2" s="47"/>
      <c r="AF2" s="47"/>
      <c r="AG2" s="92"/>
      <c r="AH2" s="112" t="s">
        <v>389</v>
      </c>
      <c r="AI2" s="47"/>
      <c r="AJ2" s="47"/>
      <c r="AK2" s="47"/>
      <c r="AL2" s="47"/>
      <c r="AM2" s="47"/>
      <c r="AN2" s="47"/>
      <c r="AO2" s="92"/>
      <c r="AP2" s="112" t="s">
        <v>390</v>
      </c>
      <c r="AQ2" s="47"/>
      <c r="AR2" s="47"/>
      <c r="AS2" s="47"/>
      <c r="AT2" s="47"/>
      <c r="AU2" s="47"/>
      <c r="AV2" s="47"/>
      <c r="AW2" s="92"/>
      <c r="AX2" s="112" t="s">
        <v>391</v>
      </c>
      <c r="AY2" s="47"/>
      <c r="AZ2" s="47"/>
      <c r="BA2" s="47"/>
      <c r="BB2" s="47"/>
      <c r="BC2" s="47"/>
      <c r="BD2" s="47"/>
      <c r="BE2" s="92"/>
    </row>
    <row r="3" spans="1:57" ht="13.5">
      <c r="A3" s="158"/>
      <c r="B3" s="146"/>
      <c r="C3" s="160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58"/>
      <c r="B4" s="146"/>
      <c r="C4" s="155"/>
      <c r="D4" s="96" t="s">
        <v>392</v>
      </c>
      <c r="E4" s="47"/>
      <c r="F4" s="95"/>
      <c r="G4" s="96" t="s">
        <v>393</v>
      </c>
      <c r="H4" s="47"/>
      <c r="I4" s="95"/>
      <c r="J4" s="157" t="s">
        <v>394</v>
      </c>
      <c r="K4" s="154" t="s">
        <v>395</v>
      </c>
      <c r="L4" s="96" t="s">
        <v>392</v>
      </c>
      <c r="M4" s="47"/>
      <c r="N4" s="95"/>
      <c r="O4" s="96" t="s">
        <v>393</v>
      </c>
      <c r="P4" s="47"/>
      <c r="Q4" s="95"/>
      <c r="R4" s="157" t="s">
        <v>394</v>
      </c>
      <c r="S4" s="154" t="s">
        <v>395</v>
      </c>
      <c r="T4" s="96" t="s">
        <v>392</v>
      </c>
      <c r="U4" s="47"/>
      <c r="V4" s="95"/>
      <c r="W4" s="96" t="s">
        <v>393</v>
      </c>
      <c r="X4" s="47"/>
      <c r="Y4" s="95"/>
      <c r="Z4" s="157" t="s">
        <v>394</v>
      </c>
      <c r="AA4" s="154" t="s">
        <v>395</v>
      </c>
      <c r="AB4" s="96" t="s">
        <v>392</v>
      </c>
      <c r="AC4" s="47"/>
      <c r="AD4" s="95"/>
      <c r="AE4" s="96" t="s">
        <v>393</v>
      </c>
      <c r="AF4" s="47"/>
      <c r="AG4" s="95"/>
      <c r="AH4" s="157" t="s">
        <v>394</v>
      </c>
      <c r="AI4" s="154" t="s">
        <v>395</v>
      </c>
      <c r="AJ4" s="96" t="s">
        <v>392</v>
      </c>
      <c r="AK4" s="47"/>
      <c r="AL4" s="95"/>
      <c r="AM4" s="96" t="s">
        <v>393</v>
      </c>
      <c r="AN4" s="47"/>
      <c r="AO4" s="95"/>
      <c r="AP4" s="157" t="s">
        <v>394</v>
      </c>
      <c r="AQ4" s="154" t="s">
        <v>395</v>
      </c>
      <c r="AR4" s="96" t="s">
        <v>392</v>
      </c>
      <c r="AS4" s="47"/>
      <c r="AT4" s="95"/>
      <c r="AU4" s="96" t="s">
        <v>393</v>
      </c>
      <c r="AV4" s="47"/>
      <c r="AW4" s="95"/>
      <c r="AX4" s="157" t="s">
        <v>394</v>
      </c>
      <c r="AY4" s="154" t="s">
        <v>395</v>
      </c>
      <c r="AZ4" s="96" t="s">
        <v>392</v>
      </c>
      <c r="BA4" s="47"/>
      <c r="BB4" s="95"/>
      <c r="BC4" s="96" t="s">
        <v>393</v>
      </c>
      <c r="BD4" s="47"/>
      <c r="BE4" s="95"/>
    </row>
    <row r="5" spans="1:57" ht="22.5">
      <c r="A5" s="158"/>
      <c r="B5" s="146"/>
      <c r="C5" s="155"/>
      <c r="D5" s="113" t="s">
        <v>396</v>
      </c>
      <c r="E5" s="102" t="s">
        <v>397</v>
      </c>
      <c r="F5" s="53" t="s">
        <v>398</v>
      </c>
      <c r="G5" s="95" t="s">
        <v>396</v>
      </c>
      <c r="H5" s="102" t="s">
        <v>397</v>
      </c>
      <c r="I5" s="53" t="s">
        <v>398</v>
      </c>
      <c r="J5" s="158"/>
      <c r="K5" s="155"/>
      <c r="L5" s="113" t="s">
        <v>396</v>
      </c>
      <c r="M5" s="102" t="s">
        <v>397</v>
      </c>
      <c r="N5" s="53" t="s">
        <v>399</v>
      </c>
      <c r="O5" s="113" t="s">
        <v>396</v>
      </c>
      <c r="P5" s="102" t="s">
        <v>397</v>
      </c>
      <c r="Q5" s="53" t="s">
        <v>399</v>
      </c>
      <c r="R5" s="158"/>
      <c r="S5" s="155"/>
      <c r="T5" s="113" t="s">
        <v>396</v>
      </c>
      <c r="U5" s="102" t="s">
        <v>397</v>
      </c>
      <c r="V5" s="53" t="s">
        <v>399</v>
      </c>
      <c r="W5" s="113" t="s">
        <v>396</v>
      </c>
      <c r="X5" s="102" t="s">
        <v>397</v>
      </c>
      <c r="Y5" s="53" t="s">
        <v>399</v>
      </c>
      <c r="Z5" s="158"/>
      <c r="AA5" s="155"/>
      <c r="AB5" s="113" t="s">
        <v>396</v>
      </c>
      <c r="AC5" s="102" t="s">
        <v>397</v>
      </c>
      <c r="AD5" s="53" t="s">
        <v>399</v>
      </c>
      <c r="AE5" s="113" t="s">
        <v>396</v>
      </c>
      <c r="AF5" s="102" t="s">
        <v>397</v>
      </c>
      <c r="AG5" s="53" t="s">
        <v>399</v>
      </c>
      <c r="AH5" s="158"/>
      <c r="AI5" s="155"/>
      <c r="AJ5" s="113" t="s">
        <v>396</v>
      </c>
      <c r="AK5" s="102" t="s">
        <v>397</v>
      </c>
      <c r="AL5" s="53" t="s">
        <v>399</v>
      </c>
      <c r="AM5" s="113" t="s">
        <v>396</v>
      </c>
      <c r="AN5" s="102" t="s">
        <v>397</v>
      </c>
      <c r="AO5" s="53" t="s">
        <v>399</v>
      </c>
      <c r="AP5" s="158"/>
      <c r="AQ5" s="155"/>
      <c r="AR5" s="113" t="s">
        <v>396</v>
      </c>
      <c r="AS5" s="102" t="s">
        <v>397</v>
      </c>
      <c r="AT5" s="53" t="s">
        <v>399</v>
      </c>
      <c r="AU5" s="113" t="s">
        <v>396</v>
      </c>
      <c r="AV5" s="102" t="s">
        <v>397</v>
      </c>
      <c r="AW5" s="53" t="s">
        <v>399</v>
      </c>
      <c r="AX5" s="158"/>
      <c r="AY5" s="155"/>
      <c r="AZ5" s="113" t="s">
        <v>396</v>
      </c>
      <c r="BA5" s="102" t="s">
        <v>397</v>
      </c>
      <c r="BB5" s="53" t="s">
        <v>399</v>
      </c>
      <c r="BC5" s="113" t="s">
        <v>396</v>
      </c>
      <c r="BD5" s="102" t="s">
        <v>397</v>
      </c>
      <c r="BE5" s="53" t="s">
        <v>399</v>
      </c>
    </row>
    <row r="6" spans="1:57" s="122" customFormat="1" ht="13.5">
      <c r="A6" s="159"/>
      <c r="B6" s="147"/>
      <c r="C6" s="156"/>
      <c r="D6" s="114" t="s">
        <v>400</v>
      </c>
      <c r="E6" s="115" t="s">
        <v>400</v>
      </c>
      <c r="F6" s="115" t="s">
        <v>400</v>
      </c>
      <c r="G6" s="114" t="s">
        <v>400</v>
      </c>
      <c r="H6" s="115" t="s">
        <v>400</v>
      </c>
      <c r="I6" s="115" t="s">
        <v>400</v>
      </c>
      <c r="J6" s="159"/>
      <c r="K6" s="156"/>
      <c r="L6" s="114" t="s">
        <v>400</v>
      </c>
      <c r="M6" s="115" t="s">
        <v>400</v>
      </c>
      <c r="N6" s="115" t="s">
        <v>400</v>
      </c>
      <c r="O6" s="114" t="s">
        <v>400</v>
      </c>
      <c r="P6" s="115" t="s">
        <v>400</v>
      </c>
      <c r="Q6" s="115" t="s">
        <v>400</v>
      </c>
      <c r="R6" s="159"/>
      <c r="S6" s="156"/>
      <c r="T6" s="114" t="s">
        <v>400</v>
      </c>
      <c r="U6" s="115" t="s">
        <v>400</v>
      </c>
      <c r="V6" s="115" t="s">
        <v>400</v>
      </c>
      <c r="W6" s="114" t="s">
        <v>400</v>
      </c>
      <c r="X6" s="115" t="s">
        <v>400</v>
      </c>
      <c r="Y6" s="115" t="s">
        <v>400</v>
      </c>
      <c r="Z6" s="159"/>
      <c r="AA6" s="156"/>
      <c r="AB6" s="114" t="s">
        <v>400</v>
      </c>
      <c r="AC6" s="115" t="s">
        <v>400</v>
      </c>
      <c r="AD6" s="115" t="s">
        <v>400</v>
      </c>
      <c r="AE6" s="114" t="s">
        <v>400</v>
      </c>
      <c r="AF6" s="115" t="s">
        <v>400</v>
      </c>
      <c r="AG6" s="115" t="s">
        <v>400</v>
      </c>
      <c r="AH6" s="159"/>
      <c r="AI6" s="156"/>
      <c r="AJ6" s="114" t="s">
        <v>400</v>
      </c>
      <c r="AK6" s="115" t="s">
        <v>400</v>
      </c>
      <c r="AL6" s="115" t="s">
        <v>400</v>
      </c>
      <c r="AM6" s="114" t="s">
        <v>400</v>
      </c>
      <c r="AN6" s="115" t="s">
        <v>400</v>
      </c>
      <c r="AO6" s="115" t="s">
        <v>400</v>
      </c>
      <c r="AP6" s="159"/>
      <c r="AQ6" s="156"/>
      <c r="AR6" s="114" t="s">
        <v>400</v>
      </c>
      <c r="AS6" s="115" t="s">
        <v>400</v>
      </c>
      <c r="AT6" s="115" t="s">
        <v>400</v>
      </c>
      <c r="AU6" s="114" t="s">
        <v>400</v>
      </c>
      <c r="AV6" s="115" t="s">
        <v>400</v>
      </c>
      <c r="AW6" s="115" t="s">
        <v>400</v>
      </c>
      <c r="AX6" s="159"/>
      <c r="AY6" s="156"/>
      <c r="AZ6" s="114" t="s">
        <v>400</v>
      </c>
      <c r="BA6" s="115" t="s">
        <v>400</v>
      </c>
      <c r="BB6" s="115" t="s">
        <v>400</v>
      </c>
      <c r="BC6" s="114" t="s">
        <v>400</v>
      </c>
      <c r="BD6" s="115" t="s">
        <v>400</v>
      </c>
      <c r="BE6" s="115" t="s">
        <v>400</v>
      </c>
    </row>
    <row r="7" spans="1:57" s="120" customFormat="1" ht="12" customHeight="1">
      <c r="A7" s="129" t="s">
        <v>401</v>
      </c>
      <c r="B7" s="131" t="s">
        <v>446</v>
      </c>
      <c r="C7" s="129" t="s">
        <v>398</v>
      </c>
      <c r="D7" s="118">
        <f aca="true" t="shared" si="0" ref="D7:D53">SUM(L7,T7,AB7,AJ7,AR7,AZ7)</f>
        <v>1144178</v>
      </c>
      <c r="E7" s="118">
        <f aca="true" t="shared" si="1" ref="E7:E53">SUM(M7,U7,AC7,AK7,AS7,BA7)</f>
        <v>9868051</v>
      </c>
      <c r="F7" s="118">
        <f aca="true" t="shared" si="2" ref="F7:F53">SUM(D7:E7)</f>
        <v>11012229</v>
      </c>
      <c r="G7" s="118">
        <f aca="true" t="shared" si="3" ref="G7:G53">SUM(O7,W7,AE7,AM7,AU7,BC7)</f>
        <v>144252</v>
      </c>
      <c r="H7" s="118">
        <f aca="true" t="shared" si="4" ref="H7:H53">SUM(P7,X7,AF7,AN7,AV7,BD7)</f>
        <v>2953449</v>
      </c>
      <c r="I7" s="118">
        <f aca="true" t="shared" si="5" ref="I7:I53">SUM(G7:H7)</f>
        <v>3097701</v>
      </c>
      <c r="J7" s="132">
        <v>143</v>
      </c>
      <c r="K7" s="132">
        <v>143</v>
      </c>
      <c r="L7" s="118">
        <v>1056867</v>
      </c>
      <c r="M7" s="118">
        <v>8942739</v>
      </c>
      <c r="N7" s="118">
        <f aca="true" t="shared" si="6" ref="N7:N53">SUM(L7,+M7)</f>
        <v>9999606</v>
      </c>
      <c r="O7" s="118">
        <v>144252</v>
      </c>
      <c r="P7" s="118">
        <v>2364765</v>
      </c>
      <c r="Q7" s="118">
        <f aca="true" t="shared" si="7" ref="Q7:Q53">SUM(O7,+P7)</f>
        <v>2509017</v>
      </c>
      <c r="R7" s="132">
        <v>53</v>
      </c>
      <c r="S7" s="132">
        <v>54</v>
      </c>
      <c r="T7" s="118">
        <v>83421</v>
      </c>
      <c r="U7" s="118">
        <v>878878</v>
      </c>
      <c r="V7" s="118">
        <f aca="true" t="shared" si="8" ref="V7:V53">+SUM(T7,U7)</f>
        <v>962299</v>
      </c>
      <c r="W7" s="118">
        <v>0</v>
      </c>
      <c r="X7" s="118">
        <v>582647</v>
      </c>
      <c r="Y7" s="118">
        <f aca="true" t="shared" si="9" ref="Y7:Y53">+SUM(W7,X7)</f>
        <v>582647</v>
      </c>
      <c r="Z7" s="132">
        <v>5</v>
      </c>
      <c r="AA7" s="132">
        <v>5</v>
      </c>
      <c r="AB7" s="118">
        <v>3890</v>
      </c>
      <c r="AC7" s="118">
        <v>46434</v>
      </c>
      <c r="AD7" s="118">
        <f aca="true" t="shared" si="10" ref="AD7:AD53">+SUM(AB7,AC7)</f>
        <v>50324</v>
      </c>
      <c r="AE7" s="118">
        <v>0</v>
      </c>
      <c r="AF7" s="118">
        <v>6037</v>
      </c>
      <c r="AG7" s="118">
        <f aca="true" t="shared" si="11" ref="AG7:AG53">SUM(AE7,+AF7)</f>
        <v>6037</v>
      </c>
      <c r="AH7" s="132">
        <v>0</v>
      </c>
      <c r="AI7" s="132">
        <v>0</v>
      </c>
      <c r="AJ7" s="118">
        <v>0</v>
      </c>
      <c r="AK7" s="118">
        <v>0</v>
      </c>
      <c r="AL7" s="118">
        <f aca="true" t="shared" si="12" ref="AL7:AL53">SUM(AJ7,+AK7)</f>
        <v>0</v>
      </c>
      <c r="AM7" s="118">
        <v>0</v>
      </c>
      <c r="AN7" s="118">
        <v>0</v>
      </c>
      <c r="AO7" s="118">
        <f aca="true" t="shared" si="13" ref="AO7:AO53">SUM(AM7,+AN7)</f>
        <v>0</v>
      </c>
      <c r="AP7" s="132">
        <v>0</v>
      </c>
      <c r="AQ7" s="132">
        <v>0</v>
      </c>
      <c r="AR7" s="118">
        <v>0</v>
      </c>
      <c r="AS7" s="118">
        <v>0</v>
      </c>
      <c r="AT7" s="118">
        <f aca="true" t="shared" si="14" ref="AT7:AT53">SUM(AR7,+AS7)</f>
        <v>0</v>
      </c>
      <c r="AU7" s="118">
        <v>0</v>
      </c>
      <c r="AV7" s="118">
        <v>0</v>
      </c>
      <c r="AW7" s="118">
        <f aca="true" t="shared" si="15" ref="AW7:AW53">SUM(AU7,+AV7)</f>
        <v>0</v>
      </c>
      <c r="AX7" s="132">
        <v>0</v>
      </c>
      <c r="AY7" s="132">
        <v>0</v>
      </c>
      <c r="AZ7" s="118">
        <v>0</v>
      </c>
      <c r="BA7" s="118">
        <v>0</v>
      </c>
      <c r="BB7" s="118">
        <f aca="true" t="shared" si="16" ref="BB7:BB53">SUM(AZ7,BA7)</f>
        <v>0</v>
      </c>
      <c r="BC7" s="118">
        <v>0</v>
      </c>
      <c r="BD7" s="118">
        <v>0</v>
      </c>
      <c r="BE7" s="118">
        <f aca="true" t="shared" si="17" ref="BE7:BE53">SUM(BC7,+BD7)</f>
        <v>0</v>
      </c>
    </row>
    <row r="8" spans="1:57" s="120" customFormat="1" ht="12" customHeight="1">
      <c r="A8" s="129" t="s">
        <v>402</v>
      </c>
      <c r="B8" s="133">
        <v>2000</v>
      </c>
      <c r="C8" s="129" t="s">
        <v>398</v>
      </c>
      <c r="D8" s="118">
        <f t="shared" si="0"/>
        <v>680283</v>
      </c>
      <c r="E8" s="118">
        <f t="shared" si="1"/>
        <v>5780860</v>
      </c>
      <c r="F8" s="118">
        <f t="shared" si="2"/>
        <v>6461143</v>
      </c>
      <c r="G8" s="118">
        <f t="shared" si="3"/>
        <v>882288</v>
      </c>
      <c r="H8" s="118">
        <f t="shared" si="4"/>
        <v>2686337</v>
      </c>
      <c r="I8" s="118">
        <f t="shared" si="5"/>
        <v>3568625</v>
      </c>
      <c r="J8" s="132">
        <v>40</v>
      </c>
      <c r="K8" s="132">
        <v>40</v>
      </c>
      <c r="L8" s="118">
        <v>666203</v>
      </c>
      <c r="M8" s="118">
        <v>5610882</v>
      </c>
      <c r="N8" s="118">
        <f t="shared" si="6"/>
        <v>6277085</v>
      </c>
      <c r="O8" s="118">
        <v>807488</v>
      </c>
      <c r="P8" s="118">
        <v>1906214</v>
      </c>
      <c r="Q8" s="118">
        <f t="shared" si="7"/>
        <v>2713702</v>
      </c>
      <c r="R8" s="132">
        <v>14</v>
      </c>
      <c r="S8" s="132">
        <v>14</v>
      </c>
      <c r="T8" s="118">
        <v>8726</v>
      </c>
      <c r="U8" s="118">
        <v>142517</v>
      </c>
      <c r="V8" s="118">
        <f t="shared" si="8"/>
        <v>151243</v>
      </c>
      <c r="W8" s="118">
        <v>74800</v>
      </c>
      <c r="X8" s="118">
        <v>768132</v>
      </c>
      <c r="Y8" s="118">
        <f t="shared" si="9"/>
        <v>842932</v>
      </c>
      <c r="Z8" s="132">
        <v>1</v>
      </c>
      <c r="AA8" s="132">
        <v>1</v>
      </c>
      <c r="AB8" s="118">
        <v>5354</v>
      </c>
      <c r="AC8" s="118">
        <v>27461</v>
      </c>
      <c r="AD8" s="118">
        <f t="shared" si="10"/>
        <v>32815</v>
      </c>
      <c r="AE8" s="118">
        <v>0</v>
      </c>
      <c r="AF8" s="118">
        <v>11991</v>
      </c>
      <c r="AG8" s="118">
        <f t="shared" si="11"/>
        <v>11991</v>
      </c>
      <c r="AH8" s="132">
        <v>0</v>
      </c>
      <c r="AI8" s="132">
        <v>0</v>
      </c>
      <c r="AJ8" s="118">
        <v>0</v>
      </c>
      <c r="AK8" s="118">
        <v>0</v>
      </c>
      <c r="AL8" s="118">
        <f t="shared" si="12"/>
        <v>0</v>
      </c>
      <c r="AM8" s="118">
        <v>0</v>
      </c>
      <c r="AN8" s="118">
        <v>0</v>
      </c>
      <c r="AO8" s="118">
        <f t="shared" si="13"/>
        <v>0</v>
      </c>
      <c r="AP8" s="132">
        <v>0</v>
      </c>
      <c r="AQ8" s="132">
        <v>0</v>
      </c>
      <c r="AR8" s="118">
        <v>0</v>
      </c>
      <c r="AS8" s="118">
        <v>0</v>
      </c>
      <c r="AT8" s="118">
        <f t="shared" si="14"/>
        <v>0</v>
      </c>
      <c r="AU8" s="118">
        <v>0</v>
      </c>
      <c r="AV8" s="118">
        <v>0</v>
      </c>
      <c r="AW8" s="118">
        <f t="shared" si="15"/>
        <v>0</v>
      </c>
      <c r="AX8" s="132">
        <v>0</v>
      </c>
      <c r="AY8" s="132">
        <v>0</v>
      </c>
      <c r="AZ8" s="118">
        <v>0</v>
      </c>
      <c r="BA8" s="118">
        <v>0</v>
      </c>
      <c r="BB8" s="118">
        <f t="shared" si="16"/>
        <v>0</v>
      </c>
      <c r="BC8" s="118">
        <v>0</v>
      </c>
      <c r="BD8" s="118">
        <v>0</v>
      </c>
      <c r="BE8" s="118">
        <f t="shared" si="17"/>
        <v>0</v>
      </c>
    </row>
    <row r="9" spans="1:57" s="120" customFormat="1" ht="12" customHeight="1">
      <c r="A9" s="129" t="s">
        <v>403</v>
      </c>
      <c r="B9" s="133">
        <v>3000</v>
      </c>
      <c r="C9" s="129" t="s">
        <v>398</v>
      </c>
      <c r="D9" s="118">
        <f t="shared" si="0"/>
        <v>1295153</v>
      </c>
      <c r="E9" s="118">
        <f t="shared" si="1"/>
        <v>4522273</v>
      </c>
      <c r="F9" s="118">
        <f t="shared" si="2"/>
        <v>5817426</v>
      </c>
      <c r="G9" s="118">
        <f t="shared" si="3"/>
        <v>4547</v>
      </c>
      <c r="H9" s="118">
        <f t="shared" si="4"/>
        <v>2689900</v>
      </c>
      <c r="I9" s="118">
        <f t="shared" si="5"/>
        <v>2694447</v>
      </c>
      <c r="J9" s="132">
        <v>34</v>
      </c>
      <c r="K9" s="132">
        <v>34</v>
      </c>
      <c r="L9" s="118">
        <v>685622</v>
      </c>
      <c r="M9" s="118">
        <v>3893805</v>
      </c>
      <c r="N9" s="118">
        <f t="shared" si="6"/>
        <v>4579427</v>
      </c>
      <c r="O9" s="118">
        <v>4547</v>
      </c>
      <c r="P9" s="118">
        <v>2112585</v>
      </c>
      <c r="Q9" s="118">
        <f t="shared" si="7"/>
        <v>2117132</v>
      </c>
      <c r="R9" s="132">
        <v>22</v>
      </c>
      <c r="S9" s="132">
        <v>22</v>
      </c>
      <c r="T9" s="118">
        <v>423523</v>
      </c>
      <c r="U9" s="118">
        <v>124481</v>
      </c>
      <c r="V9" s="118">
        <f t="shared" si="8"/>
        <v>548004</v>
      </c>
      <c r="W9" s="118">
        <v>0</v>
      </c>
      <c r="X9" s="118">
        <v>431213</v>
      </c>
      <c r="Y9" s="118">
        <f t="shared" si="9"/>
        <v>431213</v>
      </c>
      <c r="Z9" s="132">
        <v>4</v>
      </c>
      <c r="AA9" s="132">
        <v>4</v>
      </c>
      <c r="AB9" s="118">
        <v>158591</v>
      </c>
      <c r="AC9" s="118">
        <v>105952</v>
      </c>
      <c r="AD9" s="118">
        <f t="shared" si="10"/>
        <v>264543</v>
      </c>
      <c r="AE9" s="118">
        <v>0</v>
      </c>
      <c r="AF9" s="118">
        <v>0</v>
      </c>
      <c r="AG9" s="118">
        <f t="shared" si="11"/>
        <v>0</v>
      </c>
      <c r="AH9" s="132">
        <v>1</v>
      </c>
      <c r="AI9" s="132">
        <v>1</v>
      </c>
      <c r="AJ9" s="118">
        <v>27417</v>
      </c>
      <c r="AK9" s="118">
        <v>398035</v>
      </c>
      <c r="AL9" s="118">
        <f t="shared" si="12"/>
        <v>425452</v>
      </c>
      <c r="AM9" s="118">
        <v>0</v>
      </c>
      <c r="AN9" s="118">
        <v>0</v>
      </c>
      <c r="AO9" s="118">
        <f t="shared" si="13"/>
        <v>0</v>
      </c>
      <c r="AP9" s="132">
        <v>1</v>
      </c>
      <c r="AQ9" s="132">
        <v>1</v>
      </c>
      <c r="AR9" s="118">
        <v>0</v>
      </c>
      <c r="AS9" s="118">
        <v>0</v>
      </c>
      <c r="AT9" s="118">
        <f t="shared" si="14"/>
        <v>0</v>
      </c>
      <c r="AU9" s="118">
        <v>0</v>
      </c>
      <c r="AV9" s="118">
        <v>146102</v>
      </c>
      <c r="AW9" s="118">
        <f t="shared" si="15"/>
        <v>146102</v>
      </c>
      <c r="AX9" s="132">
        <v>0</v>
      </c>
      <c r="AY9" s="132">
        <v>0</v>
      </c>
      <c r="AZ9" s="118">
        <v>0</v>
      </c>
      <c r="BA9" s="118">
        <v>0</v>
      </c>
      <c r="BB9" s="118">
        <f t="shared" si="16"/>
        <v>0</v>
      </c>
      <c r="BC9" s="118">
        <v>0</v>
      </c>
      <c r="BD9" s="118">
        <v>0</v>
      </c>
      <c r="BE9" s="118">
        <f t="shared" si="17"/>
        <v>0</v>
      </c>
    </row>
    <row r="10" spans="1:57" s="120" customFormat="1" ht="12" customHeight="1">
      <c r="A10" s="129" t="s">
        <v>404</v>
      </c>
      <c r="B10" s="133">
        <v>4000</v>
      </c>
      <c r="C10" s="129" t="s">
        <v>398</v>
      </c>
      <c r="D10" s="118">
        <f t="shared" si="0"/>
        <v>266371</v>
      </c>
      <c r="E10" s="118">
        <f t="shared" si="1"/>
        <v>4476825</v>
      </c>
      <c r="F10" s="118">
        <f t="shared" si="2"/>
        <v>4743196</v>
      </c>
      <c r="G10" s="118">
        <f t="shared" si="3"/>
        <v>16300</v>
      </c>
      <c r="H10" s="118">
        <f t="shared" si="4"/>
        <v>2093678</v>
      </c>
      <c r="I10" s="118">
        <f t="shared" si="5"/>
        <v>2109978</v>
      </c>
      <c r="J10" s="132">
        <v>30</v>
      </c>
      <c r="K10" s="132">
        <v>30</v>
      </c>
      <c r="L10" s="118">
        <v>266371</v>
      </c>
      <c r="M10" s="118">
        <v>4476825</v>
      </c>
      <c r="N10" s="118">
        <f t="shared" si="6"/>
        <v>4743196</v>
      </c>
      <c r="O10" s="118">
        <v>16300</v>
      </c>
      <c r="P10" s="118">
        <v>1978861</v>
      </c>
      <c r="Q10" s="118">
        <f t="shared" si="7"/>
        <v>1995161</v>
      </c>
      <c r="R10" s="132">
        <v>4</v>
      </c>
      <c r="S10" s="132">
        <v>4</v>
      </c>
      <c r="T10" s="118">
        <v>0</v>
      </c>
      <c r="U10" s="118">
        <v>0</v>
      </c>
      <c r="V10" s="118">
        <f t="shared" si="8"/>
        <v>0</v>
      </c>
      <c r="W10" s="118">
        <v>0</v>
      </c>
      <c r="X10" s="118">
        <v>114817</v>
      </c>
      <c r="Y10" s="118">
        <f t="shared" si="9"/>
        <v>114817</v>
      </c>
      <c r="Z10" s="132">
        <v>0</v>
      </c>
      <c r="AA10" s="132">
        <v>0</v>
      </c>
      <c r="AB10" s="118">
        <v>0</v>
      </c>
      <c r="AC10" s="118">
        <v>0</v>
      </c>
      <c r="AD10" s="118">
        <f t="shared" si="10"/>
        <v>0</v>
      </c>
      <c r="AE10" s="118">
        <v>0</v>
      </c>
      <c r="AF10" s="118">
        <v>0</v>
      </c>
      <c r="AG10" s="118">
        <f t="shared" si="11"/>
        <v>0</v>
      </c>
      <c r="AH10" s="132">
        <v>0</v>
      </c>
      <c r="AI10" s="132">
        <v>0</v>
      </c>
      <c r="AJ10" s="118">
        <v>0</v>
      </c>
      <c r="AK10" s="118">
        <v>0</v>
      </c>
      <c r="AL10" s="118">
        <f t="shared" si="12"/>
        <v>0</v>
      </c>
      <c r="AM10" s="118">
        <v>0</v>
      </c>
      <c r="AN10" s="118">
        <v>0</v>
      </c>
      <c r="AO10" s="118">
        <f t="shared" si="13"/>
        <v>0</v>
      </c>
      <c r="AP10" s="132">
        <v>0</v>
      </c>
      <c r="AQ10" s="132">
        <v>0</v>
      </c>
      <c r="AR10" s="118">
        <v>0</v>
      </c>
      <c r="AS10" s="118">
        <v>0</v>
      </c>
      <c r="AT10" s="118">
        <f t="shared" si="14"/>
        <v>0</v>
      </c>
      <c r="AU10" s="118">
        <v>0</v>
      </c>
      <c r="AV10" s="118">
        <v>0</v>
      </c>
      <c r="AW10" s="118">
        <f t="shared" si="15"/>
        <v>0</v>
      </c>
      <c r="AX10" s="132">
        <v>0</v>
      </c>
      <c r="AY10" s="132">
        <v>0</v>
      </c>
      <c r="AZ10" s="118">
        <v>0</v>
      </c>
      <c r="BA10" s="118">
        <v>0</v>
      </c>
      <c r="BB10" s="118">
        <f t="shared" si="16"/>
        <v>0</v>
      </c>
      <c r="BC10" s="118">
        <v>0</v>
      </c>
      <c r="BD10" s="118">
        <v>0</v>
      </c>
      <c r="BE10" s="118">
        <f t="shared" si="17"/>
        <v>0</v>
      </c>
    </row>
    <row r="11" spans="1:57" s="120" customFormat="1" ht="12" customHeight="1">
      <c r="A11" s="129" t="s">
        <v>405</v>
      </c>
      <c r="B11" s="133">
        <v>5000</v>
      </c>
      <c r="C11" s="129" t="s">
        <v>398</v>
      </c>
      <c r="D11" s="118">
        <f t="shared" si="0"/>
        <v>8852</v>
      </c>
      <c r="E11" s="118">
        <f t="shared" si="1"/>
        <v>1872330</v>
      </c>
      <c r="F11" s="118">
        <f t="shared" si="2"/>
        <v>1881182</v>
      </c>
      <c r="G11" s="118">
        <f t="shared" si="3"/>
        <v>0</v>
      </c>
      <c r="H11" s="118">
        <f t="shared" si="4"/>
        <v>1658783</v>
      </c>
      <c r="I11" s="118">
        <f t="shared" si="5"/>
        <v>1658783</v>
      </c>
      <c r="J11" s="132">
        <v>21</v>
      </c>
      <c r="K11" s="132">
        <v>21</v>
      </c>
      <c r="L11" s="118">
        <v>8852</v>
      </c>
      <c r="M11" s="118">
        <v>1520306</v>
      </c>
      <c r="N11" s="118">
        <f t="shared" si="6"/>
        <v>1529158</v>
      </c>
      <c r="O11" s="118">
        <v>0</v>
      </c>
      <c r="P11" s="118">
        <v>1307063</v>
      </c>
      <c r="Q11" s="118">
        <f t="shared" si="7"/>
        <v>1307063</v>
      </c>
      <c r="R11" s="132">
        <v>7</v>
      </c>
      <c r="S11" s="132">
        <v>7</v>
      </c>
      <c r="T11" s="118">
        <v>0</v>
      </c>
      <c r="U11" s="118">
        <v>352024</v>
      </c>
      <c r="V11" s="118">
        <f t="shared" si="8"/>
        <v>352024</v>
      </c>
      <c r="W11" s="118">
        <v>0</v>
      </c>
      <c r="X11" s="118">
        <v>351720</v>
      </c>
      <c r="Y11" s="118">
        <f t="shared" si="9"/>
        <v>351720</v>
      </c>
      <c r="Z11" s="132">
        <v>0</v>
      </c>
      <c r="AA11" s="132">
        <v>0</v>
      </c>
      <c r="AB11" s="118">
        <v>0</v>
      </c>
      <c r="AC11" s="118">
        <v>0</v>
      </c>
      <c r="AD11" s="118">
        <f t="shared" si="10"/>
        <v>0</v>
      </c>
      <c r="AE11" s="118">
        <v>0</v>
      </c>
      <c r="AF11" s="118">
        <v>0</v>
      </c>
      <c r="AG11" s="118">
        <f t="shared" si="11"/>
        <v>0</v>
      </c>
      <c r="AH11" s="132">
        <v>0</v>
      </c>
      <c r="AI11" s="132">
        <v>0</v>
      </c>
      <c r="AJ11" s="118">
        <v>0</v>
      </c>
      <c r="AK11" s="118">
        <v>0</v>
      </c>
      <c r="AL11" s="118">
        <f t="shared" si="12"/>
        <v>0</v>
      </c>
      <c r="AM11" s="118">
        <v>0</v>
      </c>
      <c r="AN11" s="118">
        <v>0</v>
      </c>
      <c r="AO11" s="118">
        <f t="shared" si="13"/>
        <v>0</v>
      </c>
      <c r="AP11" s="132">
        <v>0</v>
      </c>
      <c r="AQ11" s="132">
        <v>0</v>
      </c>
      <c r="AR11" s="118">
        <v>0</v>
      </c>
      <c r="AS11" s="118">
        <v>0</v>
      </c>
      <c r="AT11" s="118">
        <f t="shared" si="14"/>
        <v>0</v>
      </c>
      <c r="AU11" s="118">
        <v>0</v>
      </c>
      <c r="AV11" s="118">
        <v>0</v>
      </c>
      <c r="AW11" s="118">
        <f t="shared" si="15"/>
        <v>0</v>
      </c>
      <c r="AX11" s="132">
        <v>0</v>
      </c>
      <c r="AY11" s="132">
        <v>0</v>
      </c>
      <c r="AZ11" s="118">
        <v>0</v>
      </c>
      <c r="BA11" s="118">
        <v>0</v>
      </c>
      <c r="BB11" s="118">
        <f t="shared" si="16"/>
        <v>0</v>
      </c>
      <c r="BC11" s="118">
        <v>0</v>
      </c>
      <c r="BD11" s="118">
        <v>0</v>
      </c>
      <c r="BE11" s="118">
        <f t="shared" si="17"/>
        <v>0</v>
      </c>
    </row>
    <row r="12" spans="1:57" s="120" customFormat="1" ht="12" customHeight="1">
      <c r="A12" s="129" t="s">
        <v>328</v>
      </c>
      <c r="B12" s="133">
        <v>6000</v>
      </c>
      <c r="C12" s="129" t="s">
        <v>398</v>
      </c>
      <c r="D12" s="118">
        <f t="shared" si="0"/>
        <v>207776</v>
      </c>
      <c r="E12" s="118">
        <f t="shared" si="1"/>
        <v>2844528</v>
      </c>
      <c r="F12" s="118">
        <f t="shared" si="2"/>
        <v>3052304</v>
      </c>
      <c r="G12" s="118">
        <f t="shared" si="3"/>
        <v>3276</v>
      </c>
      <c r="H12" s="118">
        <f t="shared" si="4"/>
        <v>1400710</v>
      </c>
      <c r="I12" s="118">
        <f t="shared" si="5"/>
        <v>1403986</v>
      </c>
      <c r="J12" s="132">
        <v>33</v>
      </c>
      <c r="K12" s="132">
        <v>33</v>
      </c>
      <c r="L12" s="118">
        <v>207776</v>
      </c>
      <c r="M12" s="118">
        <v>2844528</v>
      </c>
      <c r="N12" s="118">
        <f t="shared" si="6"/>
        <v>3052304</v>
      </c>
      <c r="O12" s="118">
        <v>3276</v>
      </c>
      <c r="P12" s="118">
        <v>1400710</v>
      </c>
      <c r="Q12" s="118">
        <f t="shared" si="7"/>
        <v>1403986</v>
      </c>
      <c r="R12" s="132">
        <v>0</v>
      </c>
      <c r="S12" s="132">
        <v>0</v>
      </c>
      <c r="T12" s="118">
        <v>0</v>
      </c>
      <c r="U12" s="118">
        <v>0</v>
      </c>
      <c r="V12" s="118">
        <f t="shared" si="8"/>
        <v>0</v>
      </c>
      <c r="W12" s="118">
        <v>0</v>
      </c>
      <c r="X12" s="118">
        <v>0</v>
      </c>
      <c r="Y12" s="118">
        <f t="shared" si="9"/>
        <v>0</v>
      </c>
      <c r="Z12" s="132">
        <v>0</v>
      </c>
      <c r="AA12" s="132">
        <v>0</v>
      </c>
      <c r="AB12" s="118">
        <v>0</v>
      </c>
      <c r="AC12" s="118">
        <v>0</v>
      </c>
      <c r="AD12" s="118">
        <f t="shared" si="10"/>
        <v>0</v>
      </c>
      <c r="AE12" s="118">
        <v>0</v>
      </c>
      <c r="AF12" s="118">
        <v>0</v>
      </c>
      <c r="AG12" s="118">
        <f t="shared" si="11"/>
        <v>0</v>
      </c>
      <c r="AH12" s="132">
        <v>0</v>
      </c>
      <c r="AI12" s="132">
        <v>0</v>
      </c>
      <c r="AJ12" s="118">
        <v>0</v>
      </c>
      <c r="AK12" s="118">
        <v>0</v>
      </c>
      <c r="AL12" s="118">
        <f t="shared" si="12"/>
        <v>0</v>
      </c>
      <c r="AM12" s="118">
        <v>0</v>
      </c>
      <c r="AN12" s="118">
        <v>0</v>
      </c>
      <c r="AO12" s="118">
        <f t="shared" si="13"/>
        <v>0</v>
      </c>
      <c r="AP12" s="132">
        <v>0</v>
      </c>
      <c r="AQ12" s="132">
        <v>0</v>
      </c>
      <c r="AR12" s="118">
        <v>0</v>
      </c>
      <c r="AS12" s="118">
        <v>0</v>
      </c>
      <c r="AT12" s="118">
        <f t="shared" si="14"/>
        <v>0</v>
      </c>
      <c r="AU12" s="118">
        <v>0</v>
      </c>
      <c r="AV12" s="118">
        <v>0</v>
      </c>
      <c r="AW12" s="118">
        <f t="shared" si="15"/>
        <v>0</v>
      </c>
      <c r="AX12" s="132">
        <v>0</v>
      </c>
      <c r="AY12" s="132">
        <v>0</v>
      </c>
      <c r="AZ12" s="118">
        <v>0</v>
      </c>
      <c r="BA12" s="118">
        <v>0</v>
      </c>
      <c r="BB12" s="118">
        <f t="shared" si="16"/>
        <v>0</v>
      </c>
      <c r="BC12" s="118">
        <v>0</v>
      </c>
      <c r="BD12" s="118">
        <v>0</v>
      </c>
      <c r="BE12" s="118">
        <f t="shared" si="17"/>
        <v>0</v>
      </c>
    </row>
    <row r="13" spans="1:57" s="120" customFormat="1" ht="12" customHeight="1">
      <c r="A13" s="129" t="s">
        <v>329</v>
      </c>
      <c r="B13" s="133">
        <v>7000</v>
      </c>
      <c r="C13" s="129" t="s">
        <v>398</v>
      </c>
      <c r="D13" s="118">
        <f t="shared" si="0"/>
        <v>0</v>
      </c>
      <c r="E13" s="118">
        <f t="shared" si="1"/>
        <v>5213678</v>
      </c>
      <c r="F13" s="118">
        <f t="shared" si="2"/>
        <v>5213678</v>
      </c>
      <c r="G13" s="118">
        <f t="shared" si="3"/>
        <v>260952</v>
      </c>
      <c r="H13" s="118">
        <f t="shared" si="4"/>
        <v>1708180</v>
      </c>
      <c r="I13" s="118">
        <f t="shared" si="5"/>
        <v>1969132</v>
      </c>
      <c r="J13" s="132">
        <v>54</v>
      </c>
      <c r="K13" s="132">
        <v>54</v>
      </c>
      <c r="L13" s="118">
        <v>0</v>
      </c>
      <c r="M13" s="118">
        <v>5071824</v>
      </c>
      <c r="N13" s="118">
        <f t="shared" si="6"/>
        <v>5071824</v>
      </c>
      <c r="O13" s="118">
        <v>260952</v>
      </c>
      <c r="P13" s="118">
        <v>1604776</v>
      </c>
      <c r="Q13" s="118">
        <f t="shared" si="7"/>
        <v>1865728</v>
      </c>
      <c r="R13" s="132">
        <v>3</v>
      </c>
      <c r="S13" s="132">
        <v>3</v>
      </c>
      <c r="T13" s="118">
        <v>0</v>
      </c>
      <c r="U13" s="118">
        <v>141854</v>
      </c>
      <c r="V13" s="118">
        <f t="shared" si="8"/>
        <v>141854</v>
      </c>
      <c r="W13" s="118">
        <v>0</v>
      </c>
      <c r="X13" s="118">
        <v>103404</v>
      </c>
      <c r="Y13" s="118">
        <f t="shared" si="9"/>
        <v>103404</v>
      </c>
      <c r="Z13" s="132">
        <v>0</v>
      </c>
      <c r="AA13" s="132">
        <v>0</v>
      </c>
      <c r="AB13" s="118">
        <v>0</v>
      </c>
      <c r="AC13" s="118">
        <v>0</v>
      </c>
      <c r="AD13" s="118">
        <f t="shared" si="10"/>
        <v>0</v>
      </c>
      <c r="AE13" s="118">
        <v>0</v>
      </c>
      <c r="AF13" s="118">
        <v>0</v>
      </c>
      <c r="AG13" s="118">
        <f t="shared" si="11"/>
        <v>0</v>
      </c>
      <c r="AH13" s="132">
        <v>0</v>
      </c>
      <c r="AI13" s="132">
        <v>0</v>
      </c>
      <c r="AJ13" s="118">
        <v>0</v>
      </c>
      <c r="AK13" s="118">
        <v>0</v>
      </c>
      <c r="AL13" s="118">
        <f t="shared" si="12"/>
        <v>0</v>
      </c>
      <c r="AM13" s="118">
        <v>0</v>
      </c>
      <c r="AN13" s="118">
        <v>0</v>
      </c>
      <c r="AO13" s="118">
        <f t="shared" si="13"/>
        <v>0</v>
      </c>
      <c r="AP13" s="132">
        <v>0</v>
      </c>
      <c r="AQ13" s="132">
        <v>0</v>
      </c>
      <c r="AR13" s="118">
        <v>0</v>
      </c>
      <c r="AS13" s="118">
        <v>0</v>
      </c>
      <c r="AT13" s="118">
        <f t="shared" si="14"/>
        <v>0</v>
      </c>
      <c r="AU13" s="118">
        <v>0</v>
      </c>
      <c r="AV13" s="118">
        <v>0</v>
      </c>
      <c r="AW13" s="118">
        <f t="shared" si="15"/>
        <v>0</v>
      </c>
      <c r="AX13" s="132">
        <v>0</v>
      </c>
      <c r="AY13" s="132">
        <v>0</v>
      </c>
      <c r="AZ13" s="118">
        <v>0</v>
      </c>
      <c r="BA13" s="118">
        <v>0</v>
      </c>
      <c r="BB13" s="118">
        <f t="shared" si="16"/>
        <v>0</v>
      </c>
      <c r="BC13" s="118">
        <v>0</v>
      </c>
      <c r="BD13" s="118">
        <v>0</v>
      </c>
      <c r="BE13" s="118">
        <f t="shared" si="17"/>
        <v>0</v>
      </c>
    </row>
    <row r="14" spans="1:57" s="120" customFormat="1" ht="12" customHeight="1">
      <c r="A14" s="129" t="s">
        <v>330</v>
      </c>
      <c r="B14" s="133">
        <v>8000</v>
      </c>
      <c r="C14" s="129" t="s">
        <v>398</v>
      </c>
      <c r="D14" s="118">
        <f t="shared" si="0"/>
        <v>1312303</v>
      </c>
      <c r="E14" s="118">
        <f t="shared" si="1"/>
        <v>9741173</v>
      </c>
      <c r="F14" s="118">
        <f t="shared" si="2"/>
        <v>11053476</v>
      </c>
      <c r="G14" s="118">
        <f t="shared" si="3"/>
        <v>91020</v>
      </c>
      <c r="H14" s="118">
        <f t="shared" si="4"/>
        <v>2579944</v>
      </c>
      <c r="I14" s="118">
        <f t="shared" si="5"/>
        <v>2670964</v>
      </c>
      <c r="J14" s="132">
        <v>36</v>
      </c>
      <c r="K14" s="132">
        <v>36</v>
      </c>
      <c r="L14" s="118">
        <v>1308920</v>
      </c>
      <c r="M14" s="118">
        <v>8957536</v>
      </c>
      <c r="N14" s="118">
        <f t="shared" si="6"/>
        <v>10266456</v>
      </c>
      <c r="O14" s="118">
        <v>89010</v>
      </c>
      <c r="P14" s="118">
        <v>1107325</v>
      </c>
      <c r="Q14" s="118">
        <f t="shared" si="7"/>
        <v>1196335</v>
      </c>
      <c r="R14" s="132">
        <v>19</v>
      </c>
      <c r="S14" s="132">
        <v>19</v>
      </c>
      <c r="T14" s="118">
        <v>3383</v>
      </c>
      <c r="U14" s="118">
        <v>583875</v>
      </c>
      <c r="V14" s="118">
        <f t="shared" si="8"/>
        <v>587258</v>
      </c>
      <c r="W14" s="118">
        <v>2010</v>
      </c>
      <c r="X14" s="118">
        <v>1023936</v>
      </c>
      <c r="Y14" s="118">
        <f t="shared" si="9"/>
        <v>1025946</v>
      </c>
      <c r="Z14" s="132">
        <v>5</v>
      </c>
      <c r="AA14" s="132">
        <v>5</v>
      </c>
      <c r="AB14" s="118">
        <v>0</v>
      </c>
      <c r="AC14" s="118">
        <v>199762</v>
      </c>
      <c r="AD14" s="118">
        <f t="shared" si="10"/>
        <v>199762</v>
      </c>
      <c r="AE14" s="118">
        <v>0</v>
      </c>
      <c r="AF14" s="118">
        <v>381545</v>
      </c>
      <c r="AG14" s="118">
        <f t="shared" si="11"/>
        <v>381545</v>
      </c>
      <c r="AH14" s="132">
        <v>1</v>
      </c>
      <c r="AI14" s="132">
        <v>1</v>
      </c>
      <c r="AJ14" s="118">
        <v>0</v>
      </c>
      <c r="AK14" s="118">
        <v>0</v>
      </c>
      <c r="AL14" s="118">
        <f t="shared" si="12"/>
        <v>0</v>
      </c>
      <c r="AM14" s="118">
        <v>0</v>
      </c>
      <c r="AN14" s="118">
        <v>67138</v>
      </c>
      <c r="AO14" s="118">
        <f t="shared" si="13"/>
        <v>67138</v>
      </c>
      <c r="AP14" s="132">
        <v>0</v>
      </c>
      <c r="AQ14" s="132">
        <v>0</v>
      </c>
      <c r="AR14" s="118">
        <v>0</v>
      </c>
      <c r="AS14" s="118">
        <v>0</v>
      </c>
      <c r="AT14" s="118">
        <f t="shared" si="14"/>
        <v>0</v>
      </c>
      <c r="AU14" s="118">
        <v>0</v>
      </c>
      <c r="AV14" s="118">
        <v>0</v>
      </c>
      <c r="AW14" s="118">
        <f t="shared" si="15"/>
        <v>0</v>
      </c>
      <c r="AX14" s="132">
        <v>0</v>
      </c>
      <c r="AY14" s="132">
        <v>0</v>
      </c>
      <c r="AZ14" s="118">
        <v>0</v>
      </c>
      <c r="BA14" s="118">
        <v>0</v>
      </c>
      <c r="BB14" s="118">
        <f t="shared" si="16"/>
        <v>0</v>
      </c>
      <c r="BC14" s="118">
        <v>0</v>
      </c>
      <c r="BD14" s="118">
        <v>0</v>
      </c>
      <c r="BE14" s="118">
        <f t="shared" si="17"/>
        <v>0</v>
      </c>
    </row>
    <row r="15" spans="1:57" s="120" customFormat="1" ht="12" customHeight="1">
      <c r="A15" s="129" t="s">
        <v>331</v>
      </c>
      <c r="B15" s="133">
        <v>9000</v>
      </c>
      <c r="C15" s="129" t="s">
        <v>398</v>
      </c>
      <c r="D15" s="118">
        <f t="shared" si="0"/>
        <v>543662</v>
      </c>
      <c r="E15" s="118">
        <f t="shared" si="1"/>
        <v>3975776</v>
      </c>
      <c r="F15" s="118">
        <f t="shared" si="2"/>
        <v>4519438</v>
      </c>
      <c r="G15" s="118">
        <f t="shared" si="3"/>
        <v>38567</v>
      </c>
      <c r="H15" s="118">
        <f t="shared" si="4"/>
        <v>1576988</v>
      </c>
      <c r="I15" s="118">
        <f t="shared" si="5"/>
        <v>1615555</v>
      </c>
      <c r="J15" s="132">
        <v>22</v>
      </c>
      <c r="K15" s="132">
        <v>22</v>
      </c>
      <c r="L15" s="118">
        <v>436059</v>
      </c>
      <c r="M15" s="118">
        <v>3975776</v>
      </c>
      <c r="N15" s="118">
        <f t="shared" si="6"/>
        <v>4411835</v>
      </c>
      <c r="O15" s="118">
        <v>38567</v>
      </c>
      <c r="P15" s="118">
        <v>1374716</v>
      </c>
      <c r="Q15" s="118">
        <f t="shared" si="7"/>
        <v>1413283</v>
      </c>
      <c r="R15" s="132">
        <v>6</v>
      </c>
      <c r="S15" s="132">
        <v>6</v>
      </c>
      <c r="T15" s="118">
        <v>107603</v>
      </c>
      <c r="U15" s="118">
        <v>0</v>
      </c>
      <c r="V15" s="118">
        <f t="shared" si="8"/>
        <v>107603</v>
      </c>
      <c r="W15" s="118">
        <v>0</v>
      </c>
      <c r="X15" s="118">
        <v>202272</v>
      </c>
      <c r="Y15" s="118">
        <f t="shared" si="9"/>
        <v>202272</v>
      </c>
      <c r="Z15" s="132">
        <v>0</v>
      </c>
      <c r="AA15" s="132">
        <v>0</v>
      </c>
      <c r="AB15" s="118">
        <v>0</v>
      </c>
      <c r="AC15" s="118">
        <v>0</v>
      </c>
      <c r="AD15" s="118">
        <f t="shared" si="10"/>
        <v>0</v>
      </c>
      <c r="AE15" s="118">
        <v>0</v>
      </c>
      <c r="AF15" s="118">
        <v>0</v>
      </c>
      <c r="AG15" s="118">
        <f t="shared" si="11"/>
        <v>0</v>
      </c>
      <c r="AH15" s="132">
        <v>0</v>
      </c>
      <c r="AI15" s="132">
        <v>0</v>
      </c>
      <c r="AJ15" s="118">
        <v>0</v>
      </c>
      <c r="AK15" s="118">
        <v>0</v>
      </c>
      <c r="AL15" s="118">
        <f t="shared" si="12"/>
        <v>0</v>
      </c>
      <c r="AM15" s="118">
        <v>0</v>
      </c>
      <c r="AN15" s="118">
        <v>0</v>
      </c>
      <c r="AO15" s="118">
        <f t="shared" si="13"/>
        <v>0</v>
      </c>
      <c r="AP15" s="132">
        <v>0</v>
      </c>
      <c r="AQ15" s="132">
        <v>0</v>
      </c>
      <c r="AR15" s="118">
        <v>0</v>
      </c>
      <c r="AS15" s="118">
        <v>0</v>
      </c>
      <c r="AT15" s="118">
        <f t="shared" si="14"/>
        <v>0</v>
      </c>
      <c r="AU15" s="118">
        <v>0</v>
      </c>
      <c r="AV15" s="118">
        <v>0</v>
      </c>
      <c r="AW15" s="118">
        <f t="shared" si="15"/>
        <v>0</v>
      </c>
      <c r="AX15" s="132">
        <v>0</v>
      </c>
      <c r="AY15" s="132">
        <v>0</v>
      </c>
      <c r="AZ15" s="118">
        <v>0</v>
      </c>
      <c r="BA15" s="118">
        <v>0</v>
      </c>
      <c r="BB15" s="118">
        <f t="shared" si="16"/>
        <v>0</v>
      </c>
      <c r="BC15" s="118">
        <v>0</v>
      </c>
      <c r="BD15" s="118">
        <v>0</v>
      </c>
      <c r="BE15" s="118">
        <f t="shared" si="17"/>
        <v>0</v>
      </c>
    </row>
    <row r="16" spans="1:57" s="120" customFormat="1" ht="12" customHeight="1">
      <c r="A16" s="129" t="s">
        <v>332</v>
      </c>
      <c r="B16" s="133">
        <v>10000</v>
      </c>
      <c r="C16" s="129" t="s">
        <v>398</v>
      </c>
      <c r="D16" s="118">
        <f t="shared" si="0"/>
        <v>46952</v>
      </c>
      <c r="E16" s="118">
        <f t="shared" si="1"/>
        <v>2593011</v>
      </c>
      <c r="F16" s="118">
        <f t="shared" si="2"/>
        <v>2639963</v>
      </c>
      <c r="G16" s="118">
        <f t="shared" si="3"/>
        <v>43148</v>
      </c>
      <c r="H16" s="118">
        <f t="shared" si="4"/>
        <v>1136850</v>
      </c>
      <c r="I16" s="118">
        <f t="shared" si="5"/>
        <v>1179998</v>
      </c>
      <c r="J16" s="132">
        <v>26</v>
      </c>
      <c r="K16" s="132">
        <v>26</v>
      </c>
      <c r="L16" s="118">
        <v>37957</v>
      </c>
      <c r="M16" s="118">
        <v>2100531</v>
      </c>
      <c r="N16" s="118">
        <f t="shared" si="6"/>
        <v>2138488</v>
      </c>
      <c r="O16" s="118">
        <v>43148</v>
      </c>
      <c r="P16" s="118">
        <v>1074623</v>
      </c>
      <c r="Q16" s="118">
        <f t="shared" si="7"/>
        <v>1117771</v>
      </c>
      <c r="R16" s="132">
        <v>7</v>
      </c>
      <c r="S16" s="132">
        <v>7</v>
      </c>
      <c r="T16" s="118">
        <v>8995</v>
      </c>
      <c r="U16" s="118">
        <v>471726</v>
      </c>
      <c r="V16" s="118">
        <f t="shared" si="8"/>
        <v>480721</v>
      </c>
      <c r="W16" s="118">
        <v>0</v>
      </c>
      <c r="X16" s="118">
        <v>62227</v>
      </c>
      <c r="Y16" s="118">
        <f t="shared" si="9"/>
        <v>62227</v>
      </c>
      <c r="Z16" s="132">
        <v>1</v>
      </c>
      <c r="AA16" s="132">
        <v>1</v>
      </c>
      <c r="AB16" s="118">
        <v>0</v>
      </c>
      <c r="AC16" s="118">
        <v>20754</v>
      </c>
      <c r="AD16" s="118">
        <f t="shared" si="10"/>
        <v>20754</v>
      </c>
      <c r="AE16" s="118">
        <v>0</v>
      </c>
      <c r="AF16" s="118">
        <v>0</v>
      </c>
      <c r="AG16" s="118">
        <f t="shared" si="11"/>
        <v>0</v>
      </c>
      <c r="AH16" s="132">
        <v>0</v>
      </c>
      <c r="AI16" s="132">
        <v>0</v>
      </c>
      <c r="AJ16" s="118">
        <v>0</v>
      </c>
      <c r="AK16" s="118">
        <v>0</v>
      </c>
      <c r="AL16" s="118">
        <f t="shared" si="12"/>
        <v>0</v>
      </c>
      <c r="AM16" s="118">
        <v>0</v>
      </c>
      <c r="AN16" s="118">
        <v>0</v>
      </c>
      <c r="AO16" s="118">
        <f t="shared" si="13"/>
        <v>0</v>
      </c>
      <c r="AP16" s="132">
        <v>0</v>
      </c>
      <c r="AQ16" s="132">
        <v>0</v>
      </c>
      <c r="AR16" s="118">
        <v>0</v>
      </c>
      <c r="AS16" s="118">
        <v>0</v>
      </c>
      <c r="AT16" s="118">
        <f t="shared" si="14"/>
        <v>0</v>
      </c>
      <c r="AU16" s="118">
        <v>0</v>
      </c>
      <c r="AV16" s="118">
        <v>0</v>
      </c>
      <c r="AW16" s="118">
        <f t="shared" si="15"/>
        <v>0</v>
      </c>
      <c r="AX16" s="132">
        <v>0</v>
      </c>
      <c r="AY16" s="132">
        <v>0</v>
      </c>
      <c r="AZ16" s="118">
        <v>0</v>
      </c>
      <c r="BA16" s="118">
        <v>0</v>
      </c>
      <c r="BB16" s="118">
        <f t="shared" si="16"/>
        <v>0</v>
      </c>
      <c r="BC16" s="118">
        <v>0</v>
      </c>
      <c r="BD16" s="118">
        <v>0</v>
      </c>
      <c r="BE16" s="118">
        <f t="shared" si="17"/>
        <v>0</v>
      </c>
    </row>
    <row r="17" spans="1:57" s="120" customFormat="1" ht="12" customHeight="1">
      <c r="A17" s="129" t="s">
        <v>451</v>
      </c>
      <c r="B17" s="133">
        <v>11000</v>
      </c>
      <c r="C17" s="129" t="s">
        <v>398</v>
      </c>
      <c r="D17" s="118">
        <f t="shared" si="0"/>
        <v>960742</v>
      </c>
      <c r="E17" s="118">
        <f t="shared" si="1"/>
        <v>16887944</v>
      </c>
      <c r="F17" s="118">
        <f t="shared" si="2"/>
        <v>17848686</v>
      </c>
      <c r="G17" s="118">
        <f t="shared" si="3"/>
        <v>372854</v>
      </c>
      <c r="H17" s="118">
        <f t="shared" si="4"/>
        <v>3577727</v>
      </c>
      <c r="I17" s="118">
        <f t="shared" si="5"/>
        <v>3950581</v>
      </c>
      <c r="J17" s="132">
        <v>50</v>
      </c>
      <c r="K17" s="132">
        <v>50</v>
      </c>
      <c r="L17" s="118">
        <v>960742</v>
      </c>
      <c r="M17" s="118">
        <v>14063202</v>
      </c>
      <c r="N17" s="118">
        <f t="shared" si="6"/>
        <v>15023944</v>
      </c>
      <c r="O17" s="118">
        <v>369546</v>
      </c>
      <c r="P17" s="118">
        <v>2955252</v>
      </c>
      <c r="Q17" s="118">
        <f t="shared" si="7"/>
        <v>3324798</v>
      </c>
      <c r="R17" s="132">
        <v>15</v>
      </c>
      <c r="S17" s="132">
        <v>15</v>
      </c>
      <c r="T17" s="118">
        <v>0</v>
      </c>
      <c r="U17" s="118">
        <v>2824742</v>
      </c>
      <c r="V17" s="118">
        <f t="shared" si="8"/>
        <v>2824742</v>
      </c>
      <c r="W17" s="118">
        <v>3308</v>
      </c>
      <c r="X17" s="118">
        <v>467903</v>
      </c>
      <c r="Y17" s="118">
        <f t="shared" si="9"/>
        <v>471211</v>
      </c>
      <c r="Z17" s="132">
        <v>1</v>
      </c>
      <c r="AA17" s="132">
        <v>1</v>
      </c>
      <c r="AB17" s="118">
        <v>0</v>
      </c>
      <c r="AC17" s="118">
        <v>0</v>
      </c>
      <c r="AD17" s="118">
        <f t="shared" si="10"/>
        <v>0</v>
      </c>
      <c r="AE17" s="118">
        <v>0</v>
      </c>
      <c r="AF17" s="118">
        <v>154572</v>
      </c>
      <c r="AG17" s="118">
        <f t="shared" si="11"/>
        <v>154572</v>
      </c>
      <c r="AH17" s="132">
        <v>0</v>
      </c>
      <c r="AI17" s="132">
        <v>0</v>
      </c>
      <c r="AJ17" s="118">
        <v>0</v>
      </c>
      <c r="AK17" s="118">
        <v>0</v>
      </c>
      <c r="AL17" s="118">
        <f t="shared" si="12"/>
        <v>0</v>
      </c>
      <c r="AM17" s="118">
        <v>0</v>
      </c>
      <c r="AN17" s="118">
        <v>0</v>
      </c>
      <c r="AO17" s="118">
        <f t="shared" si="13"/>
        <v>0</v>
      </c>
      <c r="AP17" s="132">
        <v>0</v>
      </c>
      <c r="AQ17" s="132">
        <v>0</v>
      </c>
      <c r="AR17" s="118">
        <v>0</v>
      </c>
      <c r="AS17" s="118">
        <v>0</v>
      </c>
      <c r="AT17" s="118">
        <f t="shared" si="14"/>
        <v>0</v>
      </c>
      <c r="AU17" s="118">
        <v>0</v>
      </c>
      <c r="AV17" s="118">
        <v>0</v>
      </c>
      <c r="AW17" s="118">
        <f t="shared" si="15"/>
        <v>0</v>
      </c>
      <c r="AX17" s="132">
        <v>0</v>
      </c>
      <c r="AY17" s="132">
        <v>0</v>
      </c>
      <c r="AZ17" s="118">
        <v>0</v>
      </c>
      <c r="BA17" s="118">
        <v>0</v>
      </c>
      <c r="BB17" s="118">
        <f t="shared" si="16"/>
        <v>0</v>
      </c>
      <c r="BC17" s="118">
        <v>0</v>
      </c>
      <c r="BD17" s="118">
        <v>0</v>
      </c>
      <c r="BE17" s="118">
        <f t="shared" si="17"/>
        <v>0</v>
      </c>
    </row>
    <row r="18" spans="1:57" s="120" customFormat="1" ht="12" customHeight="1">
      <c r="A18" s="129" t="s">
        <v>452</v>
      </c>
      <c r="B18" s="133">
        <v>12000</v>
      </c>
      <c r="C18" s="129" t="s">
        <v>398</v>
      </c>
      <c r="D18" s="118">
        <f t="shared" si="0"/>
        <v>100812</v>
      </c>
      <c r="E18" s="118">
        <f t="shared" si="1"/>
        <v>7414548</v>
      </c>
      <c r="F18" s="118">
        <f t="shared" si="2"/>
        <v>7515360</v>
      </c>
      <c r="G18" s="118">
        <f t="shared" si="3"/>
        <v>204886</v>
      </c>
      <c r="H18" s="118">
        <f t="shared" si="4"/>
        <v>1224313</v>
      </c>
      <c r="I18" s="118">
        <f t="shared" si="5"/>
        <v>1429199</v>
      </c>
      <c r="J18" s="132">
        <v>37</v>
      </c>
      <c r="K18" s="132">
        <v>37</v>
      </c>
      <c r="L18" s="118">
        <v>98672</v>
      </c>
      <c r="M18" s="118">
        <v>5369717</v>
      </c>
      <c r="N18" s="118">
        <f t="shared" si="6"/>
        <v>5468389</v>
      </c>
      <c r="O18" s="118">
        <v>204886</v>
      </c>
      <c r="P18" s="118">
        <v>974099</v>
      </c>
      <c r="Q18" s="118">
        <f t="shared" si="7"/>
        <v>1178985</v>
      </c>
      <c r="R18" s="132">
        <v>15</v>
      </c>
      <c r="S18" s="132">
        <v>15</v>
      </c>
      <c r="T18" s="118">
        <v>2140</v>
      </c>
      <c r="U18" s="118">
        <v>2044831</v>
      </c>
      <c r="V18" s="118">
        <f t="shared" si="8"/>
        <v>2046971</v>
      </c>
      <c r="W18" s="118">
        <v>0</v>
      </c>
      <c r="X18" s="118">
        <v>235078</v>
      </c>
      <c r="Y18" s="118">
        <f t="shared" si="9"/>
        <v>235078</v>
      </c>
      <c r="Z18" s="132">
        <v>2</v>
      </c>
      <c r="AA18" s="132">
        <v>2</v>
      </c>
      <c r="AB18" s="118">
        <v>0</v>
      </c>
      <c r="AC18" s="118">
        <v>0</v>
      </c>
      <c r="AD18" s="118">
        <f t="shared" si="10"/>
        <v>0</v>
      </c>
      <c r="AE18" s="118">
        <v>0</v>
      </c>
      <c r="AF18" s="118">
        <v>1893</v>
      </c>
      <c r="AG18" s="118">
        <f t="shared" si="11"/>
        <v>1893</v>
      </c>
      <c r="AH18" s="132">
        <v>1</v>
      </c>
      <c r="AI18" s="132">
        <v>1</v>
      </c>
      <c r="AJ18" s="118">
        <v>0</v>
      </c>
      <c r="AK18" s="118">
        <v>0</v>
      </c>
      <c r="AL18" s="118">
        <f t="shared" si="12"/>
        <v>0</v>
      </c>
      <c r="AM18" s="118">
        <v>0</v>
      </c>
      <c r="AN18" s="118">
        <v>13243</v>
      </c>
      <c r="AO18" s="118">
        <f t="shared" si="13"/>
        <v>13243</v>
      </c>
      <c r="AP18" s="132">
        <v>0</v>
      </c>
      <c r="AQ18" s="132">
        <v>0</v>
      </c>
      <c r="AR18" s="118">
        <v>0</v>
      </c>
      <c r="AS18" s="118">
        <v>0</v>
      </c>
      <c r="AT18" s="118">
        <f t="shared" si="14"/>
        <v>0</v>
      </c>
      <c r="AU18" s="118">
        <v>0</v>
      </c>
      <c r="AV18" s="118">
        <v>0</v>
      </c>
      <c r="AW18" s="118">
        <f t="shared" si="15"/>
        <v>0</v>
      </c>
      <c r="AX18" s="132">
        <v>0</v>
      </c>
      <c r="AY18" s="132">
        <v>0</v>
      </c>
      <c r="AZ18" s="118">
        <v>0</v>
      </c>
      <c r="BA18" s="118">
        <v>0</v>
      </c>
      <c r="BB18" s="118">
        <f t="shared" si="16"/>
        <v>0</v>
      </c>
      <c r="BC18" s="118">
        <v>0</v>
      </c>
      <c r="BD18" s="118">
        <v>0</v>
      </c>
      <c r="BE18" s="118">
        <f t="shared" si="17"/>
        <v>0</v>
      </c>
    </row>
    <row r="19" spans="1:57" s="120" customFormat="1" ht="12" customHeight="1">
      <c r="A19" s="129" t="s">
        <v>453</v>
      </c>
      <c r="B19" s="133">
        <v>13000</v>
      </c>
      <c r="C19" s="129" t="s">
        <v>398</v>
      </c>
      <c r="D19" s="118">
        <f t="shared" si="0"/>
        <v>3906712</v>
      </c>
      <c r="E19" s="118">
        <f t="shared" si="1"/>
        <v>37992758</v>
      </c>
      <c r="F19" s="118">
        <f t="shared" si="2"/>
        <v>41899470</v>
      </c>
      <c r="G19" s="118">
        <f t="shared" si="3"/>
        <v>3885</v>
      </c>
      <c r="H19" s="118">
        <f t="shared" si="4"/>
        <v>604653</v>
      </c>
      <c r="I19" s="118">
        <f t="shared" si="5"/>
        <v>608538</v>
      </c>
      <c r="J19" s="132">
        <v>61</v>
      </c>
      <c r="K19" s="132">
        <v>61</v>
      </c>
      <c r="L19" s="118">
        <v>3681207</v>
      </c>
      <c r="M19" s="118">
        <v>31992073</v>
      </c>
      <c r="N19" s="118">
        <f t="shared" si="6"/>
        <v>35673280</v>
      </c>
      <c r="O19" s="118">
        <v>3885</v>
      </c>
      <c r="P19" s="118">
        <v>513263</v>
      </c>
      <c r="Q19" s="118">
        <f t="shared" si="7"/>
        <v>517148</v>
      </c>
      <c r="R19" s="132">
        <v>24</v>
      </c>
      <c r="S19" s="132">
        <v>24</v>
      </c>
      <c r="T19" s="118">
        <v>225505</v>
      </c>
      <c r="U19" s="118">
        <v>6000685</v>
      </c>
      <c r="V19" s="118">
        <f t="shared" si="8"/>
        <v>6226190</v>
      </c>
      <c r="W19" s="118">
        <v>0</v>
      </c>
      <c r="X19" s="118">
        <v>7845</v>
      </c>
      <c r="Y19" s="118">
        <f t="shared" si="9"/>
        <v>7845</v>
      </c>
      <c r="Z19" s="132">
        <v>3</v>
      </c>
      <c r="AA19" s="132">
        <v>3</v>
      </c>
      <c r="AB19" s="118">
        <v>0</v>
      </c>
      <c r="AC19" s="118">
        <v>0</v>
      </c>
      <c r="AD19" s="118">
        <f t="shared" si="10"/>
        <v>0</v>
      </c>
      <c r="AE19" s="118">
        <v>0</v>
      </c>
      <c r="AF19" s="118">
        <v>83545</v>
      </c>
      <c r="AG19" s="118">
        <f t="shared" si="11"/>
        <v>83545</v>
      </c>
      <c r="AH19" s="132">
        <v>0</v>
      </c>
      <c r="AI19" s="132">
        <v>0</v>
      </c>
      <c r="AJ19" s="118">
        <v>0</v>
      </c>
      <c r="AK19" s="118">
        <v>0</v>
      </c>
      <c r="AL19" s="118">
        <f t="shared" si="12"/>
        <v>0</v>
      </c>
      <c r="AM19" s="118">
        <v>0</v>
      </c>
      <c r="AN19" s="118">
        <v>0</v>
      </c>
      <c r="AO19" s="118">
        <f t="shared" si="13"/>
        <v>0</v>
      </c>
      <c r="AP19" s="132">
        <v>0</v>
      </c>
      <c r="AQ19" s="132">
        <v>0</v>
      </c>
      <c r="AR19" s="118">
        <v>0</v>
      </c>
      <c r="AS19" s="118">
        <v>0</v>
      </c>
      <c r="AT19" s="118">
        <f t="shared" si="14"/>
        <v>0</v>
      </c>
      <c r="AU19" s="118">
        <v>0</v>
      </c>
      <c r="AV19" s="118">
        <v>0</v>
      </c>
      <c r="AW19" s="118">
        <f t="shared" si="15"/>
        <v>0</v>
      </c>
      <c r="AX19" s="132">
        <v>0</v>
      </c>
      <c r="AY19" s="132">
        <v>0</v>
      </c>
      <c r="AZ19" s="118">
        <v>0</v>
      </c>
      <c r="BA19" s="118">
        <v>0</v>
      </c>
      <c r="BB19" s="118">
        <f t="shared" si="16"/>
        <v>0</v>
      </c>
      <c r="BC19" s="118">
        <v>0</v>
      </c>
      <c r="BD19" s="118">
        <v>0</v>
      </c>
      <c r="BE19" s="118">
        <f t="shared" si="17"/>
        <v>0</v>
      </c>
    </row>
    <row r="20" spans="1:57" s="120" customFormat="1" ht="12" customHeight="1">
      <c r="A20" s="129" t="s">
        <v>454</v>
      </c>
      <c r="B20" s="133">
        <v>14000</v>
      </c>
      <c r="C20" s="129" t="s">
        <v>398</v>
      </c>
      <c r="D20" s="118">
        <f t="shared" si="0"/>
        <v>142109</v>
      </c>
      <c r="E20" s="118">
        <f t="shared" si="1"/>
        <v>4180596</v>
      </c>
      <c r="F20" s="118">
        <f t="shared" si="2"/>
        <v>4322705</v>
      </c>
      <c r="G20" s="118">
        <f t="shared" si="3"/>
        <v>109576</v>
      </c>
      <c r="H20" s="118">
        <f t="shared" si="4"/>
        <v>199145</v>
      </c>
      <c r="I20" s="118">
        <f t="shared" si="5"/>
        <v>308721</v>
      </c>
      <c r="J20" s="132">
        <v>14</v>
      </c>
      <c r="K20" s="132">
        <v>14</v>
      </c>
      <c r="L20" s="118">
        <v>142109</v>
      </c>
      <c r="M20" s="118">
        <v>4180596</v>
      </c>
      <c r="N20" s="118">
        <f t="shared" si="6"/>
        <v>4322705</v>
      </c>
      <c r="O20" s="118">
        <v>103083</v>
      </c>
      <c r="P20" s="118">
        <v>156112</v>
      </c>
      <c r="Q20" s="118">
        <f t="shared" si="7"/>
        <v>259195</v>
      </c>
      <c r="R20" s="132">
        <v>5</v>
      </c>
      <c r="S20" s="132">
        <v>5</v>
      </c>
      <c r="T20" s="118">
        <v>0</v>
      </c>
      <c r="U20" s="118">
        <v>0</v>
      </c>
      <c r="V20" s="118">
        <f t="shared" si="8"/>
        <v>0</v>
      </c>
      <c r="W20" s="118">
        <v>6493</v>
      </c>
      <c r="X20" s="118">
        <v>43033</v>
      </c>
      <c r="Y20" s="118">
        <f t="shared" si="9"/>
        <v>49526</v>
      </c>
      <c r="Z20" s="132">
        <v>0</v>
      </c>
      <c r="AA20" s="132">
        <v>0</v>
      </c>
      <c r="AB20" s="118">
        <v>0</v>
      </c>
      <c r="AC20" s="118">
        <v>0</v>
      </c>
      <c r="AD20" s="118">
        <f t="shared" si="10"/>
        <v>0</v>
      </c>
      <c r="AE20" s="118">
        <v>0</v>
      </c>
      <c r="AF20" s="118">
        <v>0</v>
      </c>
      <c r="AG20" s="118">
        <f t="shared" si="11"/>
        <v>0</v>
      </c>
      <c r="AH20" s="132">
        <v>0</v>
      </c>
      <c r="AI20" s="132">
        <v>0</v>
      </c>
      <c r="AJ20" s="118">
        <v>0</v>
      </c>
      <c r="AK20" s="118">
        <v>0</v>
      </c>
      <c r="AL20" s="118">
        <f t="shared" si="12"/>
        <v>0</v>
      </c>
      <c r="AM20" s="118">
        <v>0</v>
      </c>
      <c r="AN20" s="118">
        <v>0</v>
      </c>
      <c r="AO20" s="118">
        <f t="shared" si="13"/>
        <v>0</v>
      </c>
      <c r="AP20" s="132">
        <v>0</v>
      </c>
      <c r="AQ20" s="132">
        <v>0</v>
      </c>
      <c r="AR20" s="118">
        <v>0</v>
      </c>
      <c r="AS20" s="118">
        <v>0</v>
      </c>
      <c r="AT20" s="118">
        <f t="shared" si="14"/>
        <v>0</v>
      </c>
      <c r="AU20" s="118">
        <v>0</v>
      </c>
      <c r="AV20" s="118">
        <v>0</v>
      </c>
      <c r="AW20" s="118">
        <f t="shared" si="15"/>
        <v>0</v>
      </c>
      <c r="AX20" s="132">
        <v>0</v>
      </c>
      <c r="AY20" s="132">
        <v>0</v>
      </c>
      <c r="AZ20" s="118">
        <v>0</v>
      </c>
      <c r="BA20" s="118">
        <v>0</v>
      </c>
      <c r="BB20" s="118">
        <f t="shared" si="16"/>
        <v>0</v>
      </c>
      <c r="BC20" s="118">
        <v>0</v>
      </c>
      <c r="BD20" s="118">
        <v>0</v>
      </c>
      <c r="BE20" s="118">
        <f t="shared" si="17"/>
        <v>0</v>
      </c>
    </row>
    <row r="21" spans="1:57" s="120" customFormat="1" ht="12" customHeight="1">
      <c r="A21" s="129" t="s">
        <v>455</v>
      </c>
      <c r="B21" s="133">
        <v>15000</v>
      </c>
      <c r="C21" s="129" t="s">
        <v>398</v>
      </c>
      <c r="D21" s="118">
        <f t="shared" si="0"/>
        <v>372648</v>
      </c>
      <c r="E21" s="118">
        <f t="shared" si="1"/>
        <v>2107337</v>
      </c>
      <c r="F21" s="118">
        <f t="shared" si="2"/>
        <v>2479985</v>
      </c>
      <c r="G21" s="118">
        <f t="shared" si="3"/>
        <v>0</v>
      </c>
      <c r="H21" s="118">
        <f t="shared" si="4"/>
        <v>1062583</v>
      </c>
      <c r="I21" s="118">
        <f t="shared" si="5"/>
        <v>1062583</v>
      </c>
      <c r="J21" s="132">
        <v>18</v>
      </c>
      <c r="K21" s="132">
        <v>18</v>
      </c>
      <c r="L21" s="118">
        <v>372648</v>
      </c>
      <c r="M21" s="118">
        <v>2107337</v>
      </c>
      <c r="N21" s="118">
        <f t="shared" si="6"/>
        <v>2479985</v>
      </c>
      <c r="O21" s="118">
        <v>0</v>
      </c>
      <c r="P21" s="118">
        <v>697393</v>
      </c>
      <c r="Q21" s="118">
        <f t="shared" si="7"/>
        <v>697393</v>
      </c>
      <c r="R21" s="132">
        <v>6</v>
      </c>
      <c r="S21" s="132">
        <v>6</v>
      </c>
      <c r="T21" s="118">
        <v>0</v>
      </c>
      <c r="U21" s="118">
        <v>0</v>
      </c>
      <c r="V21" s="118">
        <f t="shared" si="8"/>
        <v>0</v>
      </c>
      <c r="W21" s="118">
        <v>0</v>
      </c>
      <c r="X21" s="118">
        <v>365190</v>
      </c>
      <c r="Y21" s="118">
        <f t="shared" si="9"/>
        <v>365190</v>
      </c>
      <c r="Z21" s="132">
        <v>0</v>
      </c>
      <c r="AA21" s="132">
        <v>0</v>
      </c>
      <c r="AB21" s="118">
        <v>0</v>
      </c>
      <c r="AC21" s="118">
        <v>0</v>
      </c>
      <c r="AD21" s="118">
        <f t="shared" si="10"/>
        <v>0</v>
      </c>
      <c r="AE21" s="118">
        <v>0</v>
      </c>
      <c r="AF21" s="118">
        <v>0</v>
      </c>
      <c r="AG21" s="118">
        <f t="shared" si="11"/>
        <v>0</v>
      </c>
      <c r="AH21" s="132">
        <v>0</v>
      </c>
      <c r="AI21" s="132">
        <v>0</v>
      </c>
      <c r="AJ21" s="118">
        <v>0</v>
      </c>
      <c r="AK21" s="118">
        <v>0</v>
      </c>
      <c r="AL21" s="118">
        <f t="shared" si="12"/>
        <v>0</v>
      </c>
      <c r="AM21" s="118">
        <v>0</v>
      </c>
      <c r="AN21" s="118">
        <v>0</v>
      </c>
      <c r="AO21" s="118">
        <f t="shared" si="13"/>
        <v>0</v>
      </c>
      <c r="AP21" s="132">
        <v>0</v>
      </c>
      <c r="AQ21" s="132">
        <v>0</v>
      </c>
      <c r="AR21" s="118">
        <v>0</v>
      </c>
      <c r="AS21" s="118">
        <v>0</v>
      </c>
      <c r="AT21" s="118">
        <f t="shared" si="14"/>
        <v>0</v>
      </c>
      <c r="AU21" s="118">
        <v>0</v>
      </c>
      <c r="AV21" s="118">
        <v>0</v>
      </c>
      <c r="AW21" s="118">
        <f t="shared" si="15"/>
        <v>0</v>
      </c>
      <c r="AX21" s="132">
        <v>0</v>
      </c>
      <c r="AY21" s="132">
        <v>0</v>
      </c>
      <c r="AZ21" s="118">
        <v>0</v>
      </c>
      <c r="BA21" s="118">
        <v>0</v>
      </c>
      <c r="BB21" s="118">
        <f t="shared" si="16"/>
        <v>0</v>
      </c>
      <c r="BC21" s="118">
        <v>0</v>
      </c>
      <c r="BD21" s="118">
        <v>0</v>
      </c>
      <c r="BE21" s="118">
        <f t="shared" si="17"/>
        <v>0</v>
      </c>
    </row>
    <row r="22" spans="1:57" s="120" customFormat="1" ht="12" customHeight="1">
      <c r="A22" s="129" t="s">
        <v>456</v>
      </c>
      <c r="B22" s="133">
        <v>16000</v>
      </c>
      <c r="C22" s="129" t="s">
        <v>398</v>
      </c>
      <c r="D22" s="118">
        <f t="shared" si="0"/>
        <v>65367</v>
      </c>
      <c r="E22" s="118">
        <f t="shared" si="1"/>
        <v>1734188</v>
      </c>
      <c r="F22" s="118">
        <f t="shared" si="2"/>
        <v>1799555</v>
      </c>
      <c r="G22" s="118">
        <f t="shared" si="3"/>
        <v>35602</v>
      </c>
      <c r="H22" s="118">
        <f t="shared" si="4"/>
        <v>656941</v>
      </c>
      <c r="I22" s="118">
        <f t="shared" si="5"/>
        <v>692543</v>
      </c>
      <c r="J22" s="132">
        <v>14</v>
      </c>
      <c r="K22" s="132">
        <v>14</v>
      </c>
      <c r="L22" s="118">
        <v>65367</v>
      </c>
      <c r="M22" s="118">
        <v>1734188</v>
      </c>
      <c r="N22" s="118">
        <f t="shared" si="6"/>
        <v>1799555</v>
      </c>
      <c r="O22" s="118">
        <v>0</v>
      </c>
      <c r="P22" s="118">
        <v>70827</v>
      </c>
      <c r="Q22" s="118">
        <f t="shared" si="7"/>
        <v>70827</v>
      </c>
      <c r="R22" s="132">
        <v>9</v>
      </c>
      <c r="S22" s="132">
        <v>9</v>
      </c>
      <c r="T22" s="118">
        <v>0</v>
      </c>
      <c r="U22" s="118">
        <v>0</v>
      </c>
      <c r="V22" s="118">
        <f t="shared" si="8"/>
        <v>0</v>
      </c>
      <c r="W22" s="118">
        <v>35602</v>
      </c>
      <c r="X22" s="118">
        <v>586114</v>
      </c>
      <c r="Y22" s="118">
        <f t="shared" si="9"/>
        <v>621716</v>
      </c>
      <c r="Z22" s="132">
        <v>0</v>
      </c>
      <c r="AA22" s="132">
        <v>0</v>
      </c>
      <c r="AB22" s="118">
        <v>0</v>
      </c>
      <c r="AC22" s="118">
        <v>0</v>
      </c>
      <c r="AD22" s="118">
        <f t="shared" si="10"/>
        <v>0</v>
      </c>
      <c r="AE22" s="118">
        <v>0</v>
      </c>
      <c r="AF22" s="118">
        <v>0</v>
      </c>
      <c r="AG22" s="118">
        <f t="shared" si="11"/>
        <v>0</v>
      </c>
      <c r="AH22" s="132">
        <v>0</v>
      </c>
      <c r="AI22" s="132">
        <v>0</v>
      </c>
      <c r="AJ22" s="118">
        <v>0</v>
      </c>
      <c r="AK22" s="118">
        <v>0</v>
      </c>
      <c r="AL22" s="118">
        <f t="shared" si="12"/>
        <v>0</v>
      </c>
      <c r="AM22" s="118">
        <v>0</v>
      </c>
      <c r="AN22" s="118">
        <v>0</v>
      </c>
      <c r="AO22" s="118">
        <f t="shared" si="13"/>
        <v>0</v>
      </c>
      <c r="AP22" s="132">
        <v>0</v>
      </c>
      <c r="AQ22" s="132">
        <v>0</v>
      </c>
      <c r="AR22" s="118">
        <v>0</v>
      </c>
      <c r="AS22" s="118">
        <v>0</v>
      </c>
      <c r="AT22" s="118">
        <f t="shared" si="14"/>
        <v>0</v>
      </c>
      <c r="AU22" s="118">
        <v>0</v>
      </c>
      <c r="AV22" s="118">
        <v>0</v>
      </c>
      <c r="AW22" s="118">
        <f t="shared" si="15"/>
        <v>0</v>
      </c>
      <c r="AX22" s="132">
        <v>0</v>
      </c>
      <c r="AY22" s="132">
        <v>0</v>
      </c>
      <c r="AZ22" s="118">
        <v>0</v>
      </c>
      <c r="BA22" s="118">
        <v>0</v>
      </c>
      <c r="BB22" s="118">
        <f t="shared" si="16"/>
        <v>0</v>
      </c>
      <c r="BC22" s="118">
        <v>0</v>
      </c>
      <c r="BD22" s="118">
        <v>0</v>
      </c>
      <c r="BE22" s="118">
        <f t="shared" si="17"/>
        <v>0</v>
      </c>
    </row>
    <row r="23" spans="1:57" s="120" customFormat="1" ht="12" customHeight="1">
      <c r="A23" s="129" t="s">
        <v>457</v>
      </c>
      <c r="B23" s="133">
        <v>17000</v>
      </c>
      <c r="C23" s="129" t="s">
        <v>398</v>
      </c>
      <c r="D23" s="118">
        <f t="shared" si="0"/>
        <v>631252</v>
      </c>
      <c r="E23" s="118">
        <f t="shared" si="1"/>
        <v>3283534</v>
      </c>
      <c r="F23" s="118">
        <f t="shared" si="2"/>
        <v>3914786</v>
      </c>
      <c r="G23" s="118">
        <f t="shared" si="3"/>
        <v>7893</v>
      </c>
      <c r="H23" s="118">
        <f t="shared" si="4"/>
        <v>815992</v>
      </c>
      <c r="I23" s="118">
        <f t="shared" si="5"/>
        <v>823885</v>
      </c>
      <c r="J23" s="132">
        <v>18</v>
      </c>
      <c r="K23" s="132">
        <v>18</v>
      </c>
      <c r="L23" s="118">
        <v>204158</v>
      </c>
      <c r="M23" s="118">
        <v>2775080</v>
      </c>
      <c r="N23" s="118">
        <f t="shared" si="6"/>
        <v>2979238</v>
      </c>
      <c r="O23" s="118">
        <v>7893</v>
      </c>
      <c r="P23" s="118">
        <v>712250</v>
      </c>
      <c r="Q23" s="118">
        <f t="shared" si="7"/>
        <v>720143</v>
      </c>
      <c r="R23" s="132">
        <v>15</v>
      </c>
      <c r="S23" s="132">
        <v>15</v>
      </c>
      <c r="T23" s="118">
        <v>427094</v>
      </c>
      <c r="U23" s="118">
        <v>508454</v>
      </c>
      <c r="V23" s="118">
        <f t="shared" si="8"/>
        <v>935548</v>
      </c>
      <c r="W23" s="118">
        <v>0</v>
      </c>
      <c r="X23" s="118">
        <v>103742</v>
      </c>
      <c r="Y23" s="118">
        <f t="shared" si="9"/>
        <v>103742</v>
      </c>
      <c r="Z23" s="132">
        <v>0</v>
      </c>
      <c r="AA23" s="132">
        <v>0</v>
      </c>
      <c r="AB23" s="118">
        <v>0</v>
      </c>
      <c r="AC23" s="118">
        <v>0</v>
      </c>
      <c r="AD23" s="118">
        <f t="shared" si="10"/>
        <v>0</v>
      </c>
      <c r="AE23" s="118">
        <v>0</v>
      </c>
      <c r="AF23" s="118">
        <v>0</v>
      </c>
      <c r="AG23" s="118">
        <f t="shared" si="11"/>
        <v>0</v>
      </c>
      <c r="AH23" s="132">
        <v>0</v>
      </c>
      <c r="AI23" s="132">
        <v>0</v>
      </c>
      <c r="AJ23" s="118">
        <v>0</v>
      </c>
      <c r="AK23" s="118">
        <v>0</v>
      </c>
      <c r="AL23" s="118">
        <f t="shared" si="12"/>
        <v>0</v>
      </c>
      <c r="AM23" s="118">
        <v>0</v>
      </c>
      <c r="AN23" s="118">
        <v>0</v>
      </c>
      <c r="AO23" s="118">
        <f t="shared" si="13"/>
        <v>0</v>
      </c>
      <c r="AP23" s="132">
        <v>0</v>
      </c>
      <c r="AQ23" s="132">
        <v>0</v>
      </c>
      <c r="AR23" s="118">
        <v>0</v>
      </c>
      <c r="AS23" s="118">
        <v>0</v>
      </c>
      <c r="AT23" s="118">
        <f t="shared" si="14"/>
        <v>0</v>
      </c>
      <c r="AU23" s="118">
        <v>0</v>
      </c>
      <c r="AV23" s="118">
        <v>0</v>
      </c>
      <c r="AW23" s="118">
        <f t="shared" si="15"/>
        <v>0</v>
      </c>
      <c r="AX23" s="132">
        <v>0</v>
      </c>
      <c r="AY23" s="132">
        <v>0</v>
      </c>
      <c r="AZ23" s="118">
        <v>0</v>
      </c>
      <c r="BA23" s="118">
        <v>0</v>
      </c>
      <c r="BB23" s="118">
        <f t="shared" si="16"/>
        <v>0</v>
      </c>
      <c r="BC23" s="118">
        <v>0</v>
      </c>
      <c r="BD23" s="118">
        <v>0</v>
      </c>
      <c r="BE23" s="118">
        <f t="shared" si="17"/>
        <v>0</v>
      </c>
    </row>
    <row r="24" spans="1:57" s="120" customFormat="1" ht="12" customHeight="1">
      <c r="A24" s="129" t="s">
        <v>458</v>
      </c>
      <c r="B24" s="133">
        <v>18000</v>
      </c>
      <c r="C24" s="129" t="s">
        <v>398</v>
      </c>
      <c r="D24" s="118">
        <f t="shared" si="0"/>
        <v>182862</v>
      </c>
      <c r="E24" s="118">
        <f t="shared" si="1"/>
        <v>3173916</v>
      </c>
      <c r="F24" s="118">
        <f t="shared" si="2"/>
        <v>3356778</v>
      </c>
      <c r="G24" s="118">
        <f t="shared" si="3"/>
        <v>620230</v>
      </c>
      <c r="H24" s="118">
        <f t="shared" si="4"/>
        <v>973163</v>
      </c>
      <c r="I24" s="118">
        <f t="shared" si="5"/>
        <v>1593393</v>
      </c>
      <c r="J24" s="132">
        <v>13</v>
      </c>
      <c r="K24" s="132">
        <v>13</v>
      </c>
      <c r="L24" s="118">
        <v>182862</v>
      </c>
      <c r="M24" s="118">
        <v>3134766</v>
      </c>
      <c r="N24" s="118">
        <f t="shared" si="6"/>
        <v>3317628</v>
      </c>
      <c r="O24" s="118">
        <v>0</v>
      </c>
      <c r="P24" s="118">
        <v>349766</v>
      </c>
      <c r="Q24" s="118">
        <f t="shared" si="7"/>
        <v>349766</v>
      </c>
      <c r="R24" s="132">
        <v>6</v>
      </c>
      <c r="S24" s="132">
        <v>6</v>
      </c>
      <c r="T24" s="118">
        <v>0</v>
      </c>
      <c r="U24" s="118">
        <v>39150</v>
      </c>
      <c r="V24" s="118">
        <f t="shared" si="8"/>
        <v>39150</v>
      </c>
      <c r="W24" s="118">
        <v>620230</v>
      </c>
      <c r="X24" s="118">
        <v>623397</v>
      </c>
      <c r="Y24" s="118">
        <f t="shared" si="9"/>
        <v>1243627</v>
      </c>
      <c r="Z24" s="132">
        <v>0</v>
      </c>
      <c r="AA24" s="132">
        <v>0</v>
      </c>
      <c r="AB24" s="118">
        <v>0</v>
      </c>
      <c r="AC24" s="118">
        <v>0</v>
      </c>
      <c r="AD24" s="118">
        <f t="shared" si="10"/>
        <v>0</v>
      </c>
      <c r="AE24" s="118">
        <v>0</v>
      </c>
      <c r="AF24" s="118">
        <v>0</v>
      </c>
      <c r="AG24" s="118">
        <f t="shared" si="11"/>
        <v>0</v>
      </c>
      <c r="AH24" s="132">
        <v>0</v>
      </c>
      <c r="AI24" s="132">
        <v>0</v>
      </c>
      <c r="AJ24" s="118">
        <v>0</v>
      </c>
      <c r="AK24" s="118">
        <v>0</v>
      </c>
      <c r="AL24" s="118">
        <f t="shared" si="12"/>
        <v>0</v>
      </c>
      <c r="AM24" s="118">
        <v>0</v>
      </c>
      <c r="AN24" s="118">
        <v>0</v>
      </c>
      <c r="AO24" s="118">
        <f t="shared" si="13"/>
        <v>0</v>
      </c>
      <c r="AP24" s="132">
        <v>0</v>
      </c>
      <c r="AQ24" s="132">
        <v>0</v>
      </c>
      <c r="AR24" s="118">
        <v>0</v>
      </c>
      <c r="AS24" s="118">
        <v>0</v>
      </c>
      <c r="AT24" s="118">
        <f t="shared" si="14"/>
        <v>0</v>
      </c>
      <c r="AU24" s="118">
        <v>0</v>
      </c>
      <c r="AV24" s="118">
        <v>0</v>
      </c>
      <c r="AW24" s="118">
        <f t="shared" si="15"/>
        <v>0</v>
      </c>
      <c r="AX24" s="132">
        <v>0</v>
      </c>
      <c r="AY24" s="132">
        <v>0</v>
      </c>
      <c r="AZ24" s="118">
        <v>0</v>
      </c>
      <c r="BA24" s="118">
        <v>0</v>
      </c>
      <c r="BB24" s="118">
        <f t="shared" si="16"/>
        <v>0</v>
      </c>
      <c r="BC24" s="118">
        <v>0</v>
      </c>
      <c r="BD24" s="118">
        <v>0</v>
      </c>
      <c r="BE24" s="118">
        <f t="shared" si="17"/>
        <v>0</v>
      </c>
    </row>
    <row r="25" spans="1:57" s="120" customFormat="1" ht="12" customHeight="1">
      <c r="A25" s="129" t="s">
        <v>459</v>
      </c>
      <c r="B25" s="133">
        <v>19000</v>
      </c>
      <c r="C25" s="129" t="s">
        <v>398</v>
      </c>
      <c r="D25" s="118">
        <f t="shared" si="0"/>
        <v>134772</v>
      </c>
      <c r="E25" s="118">
        <f t="shared" si="1"/>
        <v>2010824</v>
      </c>
      <c r="F25" s="118">
        <f t="shared" si="2"/>
        <v>2145596</v>
      </c>
      <c r="G25" s="118">
        <f t="shared" si="3"/>
        <v>0</v>
      </c>
      <c r="H25" s="118">
        <f t="shared" si="4"/>
        <v>673259</v>
      </c>
      <c r="I25" s="118">
        <f t="shared" si="5"/>
        <v>673259</v>
      </c>
      <c r="J25" s="132">
        <v>18</v>
      </c>
      <c r="K25" s="132">
        <v>18</v>
      </c>
      <c r="L25" s="118">
        <v>93521</v>
      </c>
      <c r="M25" s="118">
        <v>1723196</v>
      </c>
      <c r="N25" s="118">
        <f t="shared" si="6"/>
        <v>1816717</v>
      </c>
      <c r="O25" s="118">
        <v>0</v>
      </c>
      <c r="P25" s="118">
        <v>404069</v>
      </c>
      <c r="Q25" s="118">
        <f t="shared" si="7"/>
        <v>404069</v>
      </c>
      <c r="R25" s="132">
        <v>10</v>
      </c>
      <c r="S25" s="132">
        <v>10</v>
      </c>
      <c r="T25" s="118">
        <v>41251</v>
      </c>
      <c r="U25" s="118">
        <v>258795</v>
      </c>
      <c r="V25" s="118">
        <f t="shared" si="8"/>
        <v>300046</v>
      </c>
      <c r="W25" s="118">
        <v>0</v>
      </c>
      <c r="X25" s="118">
        <v>234179</v>
      </c>
      <c r="Y25" s="118">
        <f t="shared" si="9"/>
        <v>234179</v>
      </c>
      <c r="Z25" s="132">
        <v>2</v>
      </c>
      <c r="AA25" s="132">
        <v>2</v>
      </c>
      <c r="AB25" s="118">
        <v>0</v>
      </c>
      <c r="AC25" s="118">
        <v>28833</v>
      </c>
      <c r="AD25" s="118">
        <f t="shared" si="10"/>
        <v>28833</v>
      </c>
      <c r="AE25" s="118">
        <v>0</v>
      </c>
      <c r="AF25" s="118">
        <v>35011</v>
      </c>
      <c r="AG25" s="118">
        <f t="shared" si="11"/>
        <v>35011</v>
      </c>
      <c r="AH25" s="132">
        <v>0</v>
      </c>
      <c r="AI25" s="132">
        <v>0</v>
      </c>
      <c r="AJ25" s="118">
        <v>0</v>
      </c>
      <c r="AK25" s="118">
        <v>0</v>
      </c>
      <c r="AL25" s="118">
        <f t="shared" si="12"/>
        <v>0</v>
      </c>
      <c r="AM25" s="118">
        <v>0</v>
      </c>
      <c r="AN25" s="118">
        <v>0</v>
      </c>
      <c r="AO25" s="118">
        <f t="shared" si="13"/>
        <v>0</v>
      </c>
      <c r="AP25" s="132">
        <v>0</v>
      </c>
      <c r="AQ25" s="132">
        <v>0</v>
      </c>
      <c r="AR25" s="118">
        <v>0</v>
      </c>
      <c r="AS25" s="118">
        <v>0</v>
      </c>
      <c r="AT25" s="118">
        <f t="shared" si="14"/>
        <v>0</v>
      </c>
      <c r="AU25" s="118">
        <v>0</v>
      </c>
      <c r="AV25" s="118">
        <v>0</v>
      </c>
      <c r="AW25" s="118">
        <f t="shared" si="15"/>
        <v>0</v>
      </c>
      <c r="AX25" s="132">
        <v>0</v>
      </c>
      <c r="AY25" s="132">
        <v>0</v>
      </c>
      <c r="AZ25" s="118">
        <v>0</v>
      </c>
      <c r="BA25" s="118">
        <v>0</v>
      </c>
      <c r="BB25" s="118">
        <f t="shared" si="16"/>
        <v>0</v>
      </c>
      <c r="BC25" s="118">
        <v>0</v>
      </c>
      <c r="BD25" s="118">
        <v>0</v>
      </c>
      <c r="BE25" s="118">
        <f t="shared" si="17"/>
        <v>0</v>
      </c>
    </row>
    <row r="26" spans="1:57" s="120" customFormat="1" ht="12" customHeight="1">
      <c r="A26" s="129" t="s">
        <v>460</v>
      </c>
      <c r="B26" s="133">
        <v>20000</v>
      </c>
      <c r="C26" s="129" t="s">
        <v>398</v>
      </c>
      <c r="D26" s="118">
        <f t="shared" si="0"/>
        <v>289270</v>
      </c>
      <c r="E26" s="118">
        <f t="shared" si="1"/>
        <v>5125688</v>
      </c>
      <c r="F26" s="118">
        <f t="shared" si="2"/>
        <v>5414958</v>
      </c>
      <c r="G26" s="118">
        <f t="shared" si="3"/>
        <v>156341</v>
      </c>
      <c r="H26" s="118">
        <f t="shared" si="4"/>
        <v>2824203</v>
      </c>
      <c r="I26" s="118">
        <f t="shared" si="5"/>
        <v>2980544</v>
      </c>
      <c r="J26" s="132">
        <v>75</v>
      </c>
      <c r="K26" s="132">
        <v>75</v>
      </c>
      <c r="L26" s="118">
        <v>229142</v>
      </c>
      <c r="M26" s="118">
        <v>3962882</v>
      </c>
      <c r="N26" s="118">
        <f t="shared" si="6"/>
        <v>4192024</v>
      </c>
      <c r="O26" s="118">
        <v>85548</v>
      </c>
      <c r="P26" s="118">
        <v>2370653</v>
      </c>
      <c r="Q26" s="118">
        <f t="shared" si="7"/>
        <v>2456201</v>
      </c>
      <c r="R26" s="132">
        <v>28</v>
      </c>
      <c r="S26" s="132">
        <v>28</v>
      </c>
      <c r="T26" s="118">
        <v>48259</v>
      </c>
      <c r="U26" s="118">
        <v>702367</v>
      </c>
      <c r="V26" s="118">
        <f t="shared" si="8"/>
        <v>750626</v>
      </c>
      <c r="W26" s="118">
        <v>70793</v>
      </c>
      <c r="X26" s="118">
        <v>383802</v>
      </c>
      <c r="Y26" s="118">
        <f t="shared" si="9"/>
        <v>454595</v>
      </c>
      <c r="Z26" s="132">
        <v>5</v>
      </c>
      <c r="AA26" s="132">
        <v>5</v>
      </c>
      <c r="AB26" s="118">
        <v>11869</v>
      </c>
      <c r="AC26" s="118">
        <v>368214</v>
      </c>
      <c r="AD26" s="118">
        <f t="shared" si="10"/>
        <v>380083</v>
      </c>
      <c r="AE26" s="118">
        <v>0</v>
      </c>
      <c r="AF26" s="118">
        <v>43954</v>
      </c>
      <c r="AG26" s="118">
        <f t="shared" si="11"/>
        <v>43954</v>
      </c>
      <c r="AH26" s="132">
        <v>1</v>
      </c>
      <c r="AI26" s="132">
        <v>1</v>
      </c>
      <c r="AJ26" s="118">
        <v>0</v>
      </c>
      <c r="AK26" s="118">
        <v>92225</v>
      </c>
      <c r="AL26" s="118">
        <f t="shared" si="12"/>
        <v>92225</v>
      </c>
      <c r="AM26" s="118">
        <v>0</v>
      </c>
      <c r="AN26" s="118">
        <v>25794</v>
      </c>
      <c r="AO26" s="118">
        <f t="shared" si="13"/>
        <v>25794</v>
      </c>
      <c r="AP26" s="132">
        <v>0</v>
      </c>
      <c r="AQ26" s="132">
        <v>0</v>
      </c>
      <c r="AR26" s="118">
        <v>0</v>
      </c>
      <c r="AS26" s="118">
        <v>0</v>
      </c>
      <c r="AT26" s="118">
        <f t="shared" si="14"/>
        <v>0</v>
      </c>
      <c r="AU26" s="118">
        <v>0</v>
      </c>
      <c r="AV26" s="118">
        <v>0</v>
      </c>
      <c r="AW26" s="118">
        <f t="shared" si="15"/>
        <v>0</v>
      </c>
      <c r="AX26" s="132">
        <v>0</v>
      </c>
      <c r="AY26" s="132">
        <v>0</v>
      </c>
      <c r="AZ26" s="118">
        <v>0</v>
      </c>
      <c r="BA26" s="118">
        <v>0</v>
      </c>
      <c r="BB26" s="118">
        <f t="shared" si="16"/>
        <v>0</v>
      </c>
      <c r="BC26" s="118">
        <v>0</v>
      </c>
      <c r="BD26" s="118">
        <v>0</v>
      </c>
      <c r="BE26" s="118">
        <f t="shared" si="17"/>
        <v>0</v>
      </c>
    </row>
    <row r="27" spans="1:57" s="120" customFormat="1" ht="12" customHeight="1">
      <c r="A27" s="129" t="s">
        <v>461</v>
      </c>
      <c r="B27" s="133">
        <v>21000</v>
      </c>
      <c r="C27" s="129" t="s">
        <v>398</v>
      </c>
      <c r="D27" s="118">
        <f t="shared" si="0"/>
        <v>273773</v>
      </c>
      <c r="E27" s="118">
        <f t="shared" si="1"/>
        <v>4632216</v>
      </c>
      <c r="F27" s="118">
        <f t="shared" si="2"/>
        <v>4905989</v>
      </c>
      <c r="G27" s="118">
        <f t="shared" si="3"/>
        <v>115644</v>
      </c>
      <c r="H27" s="118">
        <f t="shared" si="4"/>
        <v>1367265</v>
      </c>
      <c r="I27" s="118">
        <f t="shared" si="5"/>
        <v>1482909</v>
      </c>
      <c r="J27" s="132">
        <v>32</v>
      </c>
      <c r="K27" s="132">
        <v>32</v>
      </c>
      <c r="L27" s="118">
        <v>273773</v>
      </c>
      <c r="M27" s="118">
        <v>4272882</v>
      </c>
      <c r="N27" s="118">
        <f t="shared" si="6"/>
        <v>4546655</v>
      </c>
      <c r="O27" s="118">
        <v>111600</v>
      </c>
      <c r="P27" s="118">
        <v>777242</v>
      </c>
      <c r="Q27" s="118">
        <f t="shared" si="7"/>
        <v>888842</v>
      </c>
      <c r="R27" s="132">
        <v>15</v>
      </c>
      <c r="S27" s="132">
        <v>16</v>
      </c>
      <c r="T27" s="118">
        <v>0</v>
      </c>
      <c r="U27" s="118">
        <v>326123</v>
      </c>
      <c r="V27" s="118">
        <f t="shared" si="8"/>
        <v>326123</v>
      </c>
      <c r="W27" s="118">
        <v>2294</v>
      </c>
      <c r="X27" s="118">
        <v>451699</v>
      </c>
      <c r="Y27" s="118">
        <f t="shared" si="9"/>
        <v>453993</v>
      </c>
      <c r="Z27" s="132">
        <v>5</v>
      </c>
      <c r="AA27" s="132">
        <v>5</v>
      </c>
      <c r="AB27" s="118">
        <v>0</v>
      </c>
      <c r="AC27" s="118">
        <v>33211</v>
      </c>
      <c r="AD27" s="118">
        <f t="shared" si="10"/>
        <v>33211</v>
      </c>
      <c r="AE27" s="118">
        <v>1750</v>
      </c>
      <c r="AF27" s="118">
        <v>138324</v>
      </c>
      <c r="AG27" s="118">
        <f t="shared" si="11"/>
        <v>140074</v>
      </c>
      <c r="AH27" s="132">
        <v>0</v>
      </c>
      <c r="AI27" s="132">
        <v>0</v>
      </c>
      <c r="AJ27" s="118">
        <v>0</v>
      </c>
      <c r="AK27" s="118">
        <v>0</v>
      </c>
      <c r="AL27" s="118">
        <f t="shared" si="12"/>
        <v>0</v>
      </c>
      <c r="AM27" s="118">
        <v>0</v>
      </c>
      <c r="AN27" s="118">
        <v>0</v>
      </c>
      <c r="AO27" s="118">
        <f t="shared" si="13"/>
        <v>0</v>
      </c>
      <c r="AP27" s="132">
        <v>0</v>
      </c>
      <c r="AQ27" s="132">
        <v>0</v>
      </c>
      <c r="AR27" s="118">
        <v>0</v>
      </c>
      <c r="AS27" s="118">
        <v>0</v>
      </c>
      <c r="AT27" s="118">
        <f t="shared" si="14"/>
        <v>0</v>
      </c>
      <c r="AU27" s="118">
        <v>0</v>
      </c>
      <c r="AV27" s="118">
        <v>0</v>
      </c>
      <c r="AW27" s="118">
        <f t="shared" si="15"/>
        <v>0</v>
      </c>
      <c r="AX27" s="132">
        <v>0</v>
      </c>
      <c r="AY27" s="132">
        <v>0</v>
      </c>
      <c r="AZ27" s="118">
        <v>0</v>
      </c>
      <c r="BA27" s="118">
        <v>0</v>
      </c>
      <c r="BB27" s="118">
        <f t="shared" si="16"/>
        <v>0</v>
      </c>
      <c r="BC27" s="118">
        <v>0</v>
      </c>
      <c r="BD27" s="118">
        <v>0</v>
      </c>
      <c r="BE27" s="118">
        <f t="shared" si="17"/>
        <v>0</v>
      </c>
    </row>
    <row r="28" spans="1:57" s="120" customFormat="1" ht="12" customHeight="1">
      <c r="A28" s="129" t="s">
        <v>367</v>
      </c>
      <c r="B28" s="133">
        <v>22000</v>
      </c>
      <c r="C28" s="129" t="s">
        <v>398</v>
      </c>
      <c r="D28" s="118">
        <f t="shared" si="0"/>
        <v>651705</v>
      </c>
      <c r="E28" s="118">
        <f t="shared" si="1"/>
        <v>5198973</v>
      </c>
      <c r="F28" s="118">
        <f t="shared" si="2"/>
        <v>5850678</v>
      </c>
      <c r="G28" s="118">
        <f t="shared" si="3"/>
        <v>0</v>
      </c>
      <c r="H28" s="118">
        <f t="shared" si="4"/>
        <v>2218128</v>
      </c>
      <c r="I28" s="118">
        <f t="shared" si="5"/>
        <v>2218128</v>
      </c>
      <c r="J28" s="132">
        <v>24</v>
      </c>
      <c r="K28" s="132">
        <v>24</v>
      </c>
      <c r="L28" s="118">
        <v>528840</v>
      </c>
      <c r="M28" s="118">
        <v>4199770</v>
      </c>
      <c r="N28" s="118">
        <f t="shared" si="6"/>
        <v>4728610</v>
      </c>
      <c r="O28" s="118">
        <v>0</v>
      </c>
      <c r="P28" s="118">
        <v>1969626</v>
      </c>
      <c r="Q28" s="118">
        <f t="shared" si="7"/>
        <v>1969626</v>
      </c>
      <c r="R28" s="132">
        <v>6</v>
      </c>
      <c r="S28" s="132">
        <v>6</v>
      </c>
      <c r="T28" s="118">
        <v>122865</v>
      </c>
      <c r="U28" s="118">
        <v>691886</v>
      </c>
      <c r="V28" s="118">
        <f t="shared" si="8"/>
        <v>814751</v>
      </c>
      <c r="W28" s="118">
        <v>0</v>
      </c>
      <c r="X28" s="118">
        <v>151108</v>
      </c>
      <c r="Y28" s="118">
        <f t="shared" si="9"/>
        <v>151108</v>
      </c>
      <c r="Z28" s="132">
        <v>1</v>
      </c>
      <c r="AA28" s="132">
        <v>1</v>
      </c>
      <c r="AB28" s="118">
        <v>0</v>
      </c>
      <c r="AC28" s="118">
        <v>307317</v>
      </c>
      <c r="AD28" s="118">
        <f t="shared" si="10"/>
        <v>307317</v>
      </c>
      <c r="AE28" s="118">
        <v>0</v>
      </c>
      <c r="AF28" s="118">
        <v>97394</v>
      </c>
      <c r="AG28" s="118">
        <f t="shared" si="11"/>
        <v>97394</v>
      </c>
      <c r="AH28" s="132">
        <v>0</v>
      </c>
      <c r="AI28" s="132">
        <v>0</v>
      </c>
      <c r="AJ28" s="118">
        <v>0</v>
      </c>
      <c r="AK28" s="118">
        <v>0</v>
      </c>
      <c r="AL28" s="118">
        <f t="shared" si="12"/>
        <v>0</v>
      </c>
      <c r="AM28" s="118">
        <v>0</v>
      </c>
      <c r="AN28" s="118">
        <v>0</v>
      </c>
      <c r="AO28" s="118">
        <f t="shared" si="13"/>
        <v>0</v>
      </c>
      <c r="AP28" s="132">
        <v>0</v>
      </c>
      <c r="AQ28" s="132">
        <v>0</v>
      </c>
      <c r="AR28" s="118">
        <v>0</v>
      </c>
      <c r="AS28" s="118">
        <v>0</v>
      </c>
      <c r="AT28" s="118">
        <f t="shared" si="14"/>
        <v>0</v>
      </c>
      <c r="AU28" s="118">
        <v>0</v>
      </c>
      <c r="AV28" s="118">
        <v>0</v>
      </c>
      <c r="AW28" s="118">
        <f t="shared" si="15"/>
        <v>0</v>
      </c>
      <c r="AX28" s="132">
        <v>0</v>
      </c>
      <c r="AY28" s="132">
        <v>0</v>
      </c>
      <c r="AZ28" s="118">
        <v>0</v>
      </c>
      <c r="BA28" s="118">
        <v>0</v>
      </c>
      <c r="BB28" s="118">
        <f t="shared" si="16"/>
        <v>0</v>
      </c>
      <c r="BC28" s="118">
        <v>0</v>
      </c>
      <c r="BD28" s="118">
        <v>0</v>
      </c>
      <c r="BE28" s="118">
        <f t="shared" si="17"/>
        <v>0</v>
      </c>
    </row>
    <row r="29" spans="1:57" s="120" customFormat="1" ht="12" customHeight="1">
      <c r="A29" s="129" t="s">
        <v>368</v>
      </c>
      <c r="B29" s="133">
        <v>23000</v>
      </c>
      <c r="C29" s="129" t="s">
        <v>398</v>
      </c>
      <c r="D29" s="118">
        <f t="shared" si="0"/>
        <v>1286799</v>
      </c>
      <c r="E29" s="118">
        <f t="shared" si="1"/>
        <v>9518915</v>
      </c>
      <c r="F29" s="118">
        <f t="shared" si="2"/>
        <v>10805714</v>
      </c>
      <c r="G29" s="118">
        <f t="shared" si="3"/>
        <v>0</v>
      </c>
      <c r="H29" s="118">
        <f t="shared" si="4"/>
        <v>3787321</v>
      </c>
      <c r="I29" s="118">
        <f t="shared" si="5"/>
        <v>3787321</v>
      </c>
      <c r="J29" s="132">
        <v>46</v>
      </c>
      <c r="K29" s="132">
        <v>46</v>
      </c>
      <c r="L29" s="118">
        <v>1255275</v>
      </c>
      <c r="M29" s="118">
        <v>9007155</v>
      </c>
      <c r="N29" s="118">
        <f t="shared" si="6"/>
        <v>10262430</v>
      </c>
      <c r="O29" s="118">
        <v>0</v>
      </c>
      <c r="P29" s="118">
        <v>2622214</v>
      </c>
      <c r="Q29" s="118">
        <f t="shared" si="7"/>
        <v>2622214</v>
      </c>
      <c r="R29" s="132">
        <v>13</v>
      </c>
      <c r="S29" s="132">
        <v>13</v>
      </c>
      <c r="T29" s="118">
        <v>31524</v>
      </c>
      <c r="U29" s="118">
        <v>511760</v>
      </c>
      <c r="V29" s="118">
        <f t="shared" si="8"/>
        <v>543284</v>
      </c>
      <c r="W29" s="118">
        <v>0</v>
      </c>
      <c r="X29" s="118">
        <v>1165107</v>
      </c>
      <c r="Y29" s="118">
        <f t="shared" si="9"/>
        <v>1165107</v>
      </c>
      <c r="Z29" s="132">
        <v>0</v>
      </c>
      <c r="AA29" s="132">
        <v>0</v>
      </c>
      <c r="AB29" s="118">
        <v>0</v>
      </c>
      <c r="AC29" s="118">
        <v>0</v>
      </c>
      <c r="AD29" s="118">
        <f t="shared" si="10"/>
        <v>0</v>
      </c>
      <c r="AE29" s="118">
        <v>0</v>
      </c>
      <c r="AF29" s="118">
        <v>0</v>
      </c>
      <c r="AG29" s="118">
        <f t="shared" si="11"/>
        <v>0</v>
      </c>
      <c r="AH29" s="132">
        <v>0</v>
      </c>
      <c r="AI29" s="132">
        <v>0</v>
      </c>
      <c r="AJ29" s="118">
        <v>0</v>
      </c>
      <c r="AK29" s="118">
        <v>0</v>
      </c>
      <c r="AL29" s="118">
        <f t="shared" si="12"/>
        <v>0</v>
      </c>
      <c r="AM29" s="118">
        <v>0</v>
      </c>
      <c r="AN29" s="118">
        <v>0</v>
      </c>
      <c r="AO29" s="118">
        <f t="shared" si="13"/>
        <v>0</v>
      </c>
      <c r="AP29" s="132">
        <v>0</v>
      </c>
      <c r="AQ29" s="132">
        <v>0</v>
      </c>
      <c r="AR29" s="118">
        <v>0</v>
      </c>
      <c r="AS29" s="118">
        <v>0</v>
      </c>
      <c r="AT29" s="118">
        <f t="shared" si="14"/>
        <v>0</v>
      </c>
      <c r="AU29" s="118">
        <v>0</v>
      </c>
      <c r="AV29" s="118">
        <v>0</v>
      </c>
      <c r="AW29" s="118">
        <f t="shared" si="15"/>
        <v>0</v>
      </c>
      <c r="AX29" s="132">
        <v>0</v>
      </c>
      <c r="AY29" s="132">
        <v>0</v>
      </c>
      <c r="AZ29" s="118">
        <v>0</v>
      </c>
      <c r="BA29" s="118">
        <v>0</v>
      </c>
      <c r="BB29" s="118">
        <f t="shared" si="16"/>
        <v>0</v>
      </c>
      <c r="BC29" s="118">
        <v>0</v>
      </c>
      <c r="BD29" s="118">
        <v>0</v>
      </c>
      <c r="BE29" s="118">
        <f t="shared" si="17"/>
        <v>0</v>
      </c>
    </row>
    <row r="30" spans="1:57" s="120" customFormat="1" ht="12" customHeight="1">
      <c r="A30" s="129" t="s">
        <v>375</v>
      </c>
      <c r="B30" s="133">
        <v>24000</v>
      </c>
      <c r="C30" s="129" t="s">
        <v>398</v>
      </c>
      <c r="D30" s="118">
        <f t="shared" si="0"/>
        <v>519956</v>
      </c>
      <c r="E30" s="118">
        <f t="shared" si="1"/>
        <v>3151714</v>
      </c>
      <c r="F30" s="118">
        <f t="shared" si="2"/>
        <v>3671670</v>
      </c>
      <c r="G30" s="118">
        <f t="shared" si="3"/>
        <v>0</v>
      </c>
      <c r="H30" s="118">
        <f t="shared" si="4"/>
        <v>2082303</v>
      </c>
      <c r="I30" s="118">
        <f t="shared" si="5"/>
        <v>2082303</v>
      </c>
      <c r="J30" s="132">
        <v>24</v>
      </c>
      <c r="K30" s="132">
        <v>24</v>
      </c>
      <c r="L30" s="118">
        <v>499808</v>
      </c>
      <c r="M30" s="118">
        <v>2752724</v>
      </c>
      <c r="N30" s="118">
        <f t="shared" si="6"/>
        <v>3252532</v>
      </c>
      <c r="O30" s="118">
        <v>0</v>
      </c>
      <c r="P30" s="118">
        <v>1317451</v>
      </c>
      <c r="Q30" s="118">
        <f t="shared" si="7"/>
        <v>1317451</v>
      </c>
      <c r="R30" s="132">
        <v>14</v>
      </c>
      <c r="S30" s="132">
        <v>14</v>
      </c>
      <c r="T30" s="118">
        <v>20148</v>
      </c>
      <c r="U30" s="118">
        <v>398990</v>
      </c>
      <c r="V30" s="118">
        <f t="shared" si="8"/>
        <v>419138</v>
      </c>
      <c r="W30" s="118">
        <v>0</v>
      </c>
      <c r="X30" s="118">
        <v>722404</v>
      </c>
      <c r="Y30" s="118">
        <f t="shared" si="9"/>
        <v>722404</v>
      </c>
      <c r="Z30" s="132">
        <v>1</v>
      </c>
      <c r="AA30" s="132">
        <v>1</v>
      </c>
      <c r="AB30" s="118">
        <v>0</v>
      </c>
      <c r="AC30" s="118">
        <v>0</v>
      </c>
      <c r="AD30" s="118">
        <f t="shared" si="10"/>
        <v>0</v>
      </c>
      <c r="AE30" s="118">
        <v>0</v>
      </c>
      <c r="AF30" s="118">
        <v>42448</v>
      </c>
      <c r="AG30" s="118">
        <f t="shared" si="11"/>
        <v>42448</v>
      </c>
      <c r="AH30" s="132">
        <v>0</v>
      </c>
      <c r="AI30" s="132">
        <v>0</v>
      </c>
      <c r="AJ30" s="118">
        <v>0</v>
      </c>
      <c r="AK30" s="118">
        <v>0</v>
      </c>
      <c r="AL30" s="118">
        <f t="shared" si="12"/>
        <v>0</v>
      </c>
      <c r="AM30" s="118">
        <v>0</v>
      </c>
      <c r="AN30" s="118">
        <v>0</v>
      </c>
      <c r="AO30" s="118">
        <f t="shared" si="13"/>
        <v>0</v>
      </c>
      <c r="AP30" s="132">
        <v>0</v>
      </c>
      <c r="AQ30" s="132">
        <v>0</v>
      </c>
      <c r="AR30" s="118">
        <v>0</v>
      </c>
      <c r="AS30" s="118">
        <v>0</v>
      </c>
      <c r="AT30" s="118">
        <f t="shared" si="14"/>
        <v>0</v>
      </c>
      <c r="AU30" s="118">
        <v>0</v>
      </c>
      <c r="AV30" s="118">
        <v>0</v>
      </c>
      <c r="AW30" s="118">
        <f t="shared" si="15"/>
        <v>0</v>
      </c>
      <c r="AX30" s="132">
        <v>0</v>
      </c>
      <c r="AY30" s="132">
        <v>0</v>
      </c>
      <c r="AZ30" s="118">
        <v>0</v>
      </c>
      <c r="BA30" s="118">
        <v>0</v>
      </c>
      <c r="BB30" s="118">
        <f t="shared" si="16"/>
        <v>0</v>
      </c>
      <c r="BC30" s="118">
        <v>0</v>
      </c>
      <c r="BD30" s="118">
        <v>0</v>
      </c>
      <c r="BE30" s="118">
        <f t="shared" si="17"/>
        <v>0</v>
      </c>
    </row>
    <row r="31" spans="1:57" s="120" customFormat="1" ht="12" customHeight="1">
      <c r="A31" s="129" t="s">
        <v>376</v>
      </c>
      <c r="B31" s="133">
        <v>25000</v>
      </c>
      <c r="C31" s="129" t="s">
        <v>398</v>
      </c>
      <c r="D31" s="118">
        <f t="shared" si="0"/>
        <v>42621</v>
      </c>
      <c r="E31" s="118">
        <f t="shared" si="1"/>
        <v>2691275</v>
      </c>
      <c r="F31" s="118">
        <f t="shared" si="2"/>
        <v>2733896</v>
      </c>
      <c r="G31" s="118">
        <f t="shared" si="3"/>
        <v>19494</v>
      </c>
      <c r="H31" s="118">
        <f t="shared" si="4"/>
        <v>1096411</v>
      </c>
      <c r="I31" s="118">
        <f t="shared" si="5"/>
        <v>1115905</v>
      </c>
      <c r="J31" s="132">
        <v>17</v>
      </c>
      <c r="K31" s="132">
        <v>17</v>
      </c>
      <c r="L31" s="118">
        <v>29918</v>
      </c>
      <c r="M31" s="118">
        <v>2560380</v>
      </c>
      <c r="N31" s="118">
        <f t="shared" si="6"/>
        <v>2590298</v>
      </c>
      <c r="O31" s="118">
        <v>19494</v>
      </c>
      <c r="P31" s="118">
        <v>810188</v>
      </c>
      <c r="Q31" s="118">
        <f t="shared" si="7"/>
        <v>829682</v>
      </c>
      <c r="R31" s="132">
        <v>8</v>
      </c>
      <c r="S31" s="132">
        <v>8</v>
      </c>
      <c r="T31" s="118">
        <v>6730</v>
      </c>
      <c r="U31" s="118">
        <v>119955</v>
      </c>
      <c r="V31" s="118">
        <f t="shared" si="8"/>
        <v>126685</v>
      </c>
      <c r="W31" s="118">
        <v>0</v>
      </c>
      <c r="X31" s="118">
        <v>147792</v>
      </c>
      <c r="Y31" s="118">
        <f t="shared" si="9"/>
        <v>147792</v>
      </c>
      <c r="Z31" s="132">
        <v>2</v>
      </c>
      <c r="AA31" s="132">
        <v>2</v>
      </c>
      <c r="AB31" s="118">
        <v>5973</v>
      </c>
      <c r="AC31" s="118">
        <v>10940</v>
      </c>
      <c r="AD31" s="118">
        <f t="shared" si="10"/>
        <v>16913</v>
      </c>
      <c r="AE31" s="118">
        <v>0</v>
      </c>
      <c r="AF31" s="118">
        <v>0</v>
      </c>
      <c r="AG31" s="118">
        <f t="shared" si="11"/>
        <v>0</v>
      </c>
      <c r="AH31" s="132">
        <v>1</v>
      </c>
      <c r="AI31" s="132">
        <v>1</v>
      </c>
      <c r="AJ31" s="118">
        <v>0</v>
      </c>
      <c r="AK31" s="118">
        <v>0</v>
      </c>
      <c r="AL31" s="118">
        <f t="shared" si="12"/>
        <v>0</v>
      </c>
      <c r="AM31" s="118">
        <v>0</v>
      </c>
      <c r="AN31" s="118">
        <v>138431</v>
      </c>
      <c r="AO31" s="118">
        <f t="shared" si="13"/>
        <v>138431</v>
      </c>
      <c r="AP31" s="132">
        <v>0</v>
      </c>
      <c r="AQ31" s="132">
        <v>0</v>
      </c>
      <c r="AR31" s="118">
        <v>0</v>
      </c>
      <c r="AS31" s="118">
        <v>0</v>
      </c>
      <c r="AT31" s="118">
        <f t="shared" si="14"/>
        <v>0</v>
      </c>
      <c r="AU31" s="118">
        <v>0</v>
      </c>
      <c r="AV31" s="118">
        <v>0</v>
      </c>
      <c r="AW31" s="118">
        <f t="shared" si="15"/>
        <v>0</v>
      </c>
      <c r="AX31" s="132">
        <v>0</v>
      </c>
      <c r="AY31" s="132">
        <v>0</v>
      </c>
      <c r="AZ31" s="118">
        <v>0</v>
      </c>
      <c r="BA31" s="118">
        <v>0</v>
      </c>
      <c r="BB31" s="118">
        <f t="shared" si="16"/>
        <v>0</v>
      </c>
      <c r="BC31" s="118">
        <v>0</v>
      </c>
      <c r="BD31" s="118">
        <v>0</v>
      </c>
      <c r="BE31" s="118">
        <f t="shared" si="17"/>
        <v>0</v>
      </c>
    </row>
    <row r="32" spans="1:57" s="120" customFormat="1" ht="12" customHeight="1">
      <c r="A32" s="129" t="s">
        <v>377</v>
      </c>
      <c r="B32" s="133">
        <v>26000</v>
      </c>
      <c r="C32" s="129" t="s">
        <v>378</v>
      </c>
      <c r="D32" s="118">
        <f t="shared" si="0"/>
        <v>658172</v>
      </c>
      <c r="E32" s="118">
        <f t="shared" si="1"/>
        <v>3083956</v>
      </c>
      <c r="F32" s="118">
        <f t="shared" si="2"/>
        <v>3742128</v>
      </c>
      <c r="G32" s="118">
        <f t="shared" si="3"/>
        <v>783</v>
      </c>
      <c r="H32" s="118">
        <f t="shared" si="4"/>
        <v>1243415</v>
      </c>
      <c r="I32" s="118">
        <f t="shared" si="5"/>
        <v>1244198</v>
      </c>
      <c r="J32" s="132">
        <v>16</v>
      </c>
      <c r="K32" s="132">
        <v>16</v>
      </c>
      <c r="L32" s="118">
        <v>658172</v>
      </c>
      <c r="M32" s="118">
        <v>3083956</v>
      </c>
      <c r="N32" s="118">
        <f t="shared" si="6"/>
        <v>3742128</v>
      </c>
      <c r="O32" s="118">
        <v>783</v>
      </c>
      <c r="P32" s="118">
        <v>1033156</v>
      </c>
      <c r="Q32" s="118">
        <f t="shared" si="7"/>
        <v>1033939</v>
      </c>
      <c r="R32" s="132">
        <v>5</v>
      </c>
      <c r="S32" s="132">
        <v>5</v>
      </c>
      <c r="T32" s="118">
        <v>0</v>
      </c>
      <c r="U32" s="118">
        <v>0</v>
      </c>
      <c r="V32" s="118">
        <f t="shared" si="8"/>
        <v>0</v>
      </c>
      <c r="W32" s="118">
        <v>0</v>
      </c>
      <c r="X32" s="118">
        <v>210259</v>
      </c>
      <c r="Y32" s="118">
        <f t="shared" si="9"/>
        <v>210259</v>
      </c>
      <c r="Z32" s="132">
        <v>0</v>
      </c>
      <c r="AA32" s="132">
        <v>0</v>
      </c>
      <c r="AB32" s="118">
        <v>0</v>
      </c>
      <c r="AC32" s="118">
        <v>0</v>
      </c>
      <c r="AD32" s="118">
        <f t="shared" si="10"/>
        <v>0</v>
      </c>
      <c r="AE32" s="118">
        <v>0</v>
      </c>
      <c r="AF32" s="118">
        <v>0</v>
      </c>
      <c r="AG32" s="118">
        <f t="shared" si="11"/>
        <v>0</v>
      </c>
      <c r="AH32" s="132">
        <v>0</v>
      </c>
      <c r="AI32" s="132">
        <v>0</v>
      </c>
      <c r="AJ32" s="118">
        <v>0</v>
      </c>
      <c r="AK32" s="118">
        <v>0</v>
      </c>
      <c r="AL32" s="118">
        <f t="shared" si="12"/>
        <v>0</v>
      </c>
      <c r="AM32" s="118">
        <v>0</v>
      </c>
      <c r="AN32" s="118">
        <v>0</v>
      </c>
      <c r="AO32" s="118">
        <f t="shared" si="13"/>
        <v>0</v>
      </c>
      <c r="AP32" s="132">
        <v>0</v>
      </c>
      <c r="AQ32" s="132">
        <v>0</v>
      </c>
      <c r="AR32" s="118">
        <v>0</v>
      </c>
      <c r="AS32" s="118">
        <v>0</v>
      </c>
      <c r="AT32" s="118">
        <f t="shared" si="14"/>
        <v>0</v>
      </c>
      <c r="AU32" s="118">
        <v>0</v>
      </c>
      <c r="AV32" s="118">
        <v>0</v>
      </c>
      <c r="AW32" s="118">
        <f t="shared" si="15"/>
        <v>0</v>
      </c>
      <c r="AX32" s="132">
        <v>0</v>
      </c>
      <c r="AY32" s="132">
        <v>0</v>
      </c>
      <c r="AZ32" s="118">
        <v>0</v>
      </c>
      <c r="BA32" s="118">
        <v>0</v>
      </c>
      <c r="BB32" s="118">
        <f t="shared" si="16"/>
        <v>0</v>
      </c>
      <c r="BC32" s="118">
        <v>0</v>
      </c>
      <c r="BD32" s="118">
        <v>0</v>
      </c>
      <c r="BE32" s="118">
        <f t="shared" si="17"/>
        <v>0</v>
      </c>
    </row>
    <row r="33" spans="1:57" s="120" customFormat="1" ht="12" customHeight="1">
      <c r="A33" s="129" t="s">
        <v>379</v>
      </c>
      <c r="B33" s="133">
        <v>27000</v>
      </c>
      <c r="C33" s="129" t="s">
        <v>378</v>
      </c>
      <c r="D33" s="118">
        <f t="shared" si="0"/>
        <v>1293394</v>
      </c>
      <c r="E33" s="118">
        <f t="shared" si="1"/>
        <v>10454314</v>
      </c>
      <c r="F33" s="118">
        <f t="shared" si="2"/>
        <v>11747708</v>
      </c>
      <c r="G33" s="118">
        <f t="shared" si="3"/>
        <v>43029</v>
      </c>
      <c r="H33" s="118">
        <f t="shared" si="4"/>
        <v>861970</v>
      </c>
      <c r="I33" s="118">
        <f t="shared" si="5"/>
        <v>904999</v>
      </c>
      <c r="J33" s="132">
        <v>27</v>
      </c>
      <c r="K33" s="132">
        <v>27</v>
      </c>
      <c r="L33" s="118">
        <v>1293245</v>
      </c>
      <c r="M33" s="118">
        <v>10229825</v>
      </c>
      <c r="N33" s="118">
        <f t="shared" si="6"/>
        <v>11523070</v>
      </c>
      <c r="O33" s="118">
        <v>43029</v>
      </c>
      <c r="P33" s="118">
        <v>861970</v>
      </c>
      <c r="Q33" s="118">
        <f t="shared" si="7"/>
        <v>904999</v>
      </c>
      <c r="R33" s="132">
        <v>4</v>
      </c>
      <c r="S33" s="132">
        <v>4</v>
      </c>
      <c r="T33" s="118">
        <v>149</v>
      </c>
      <c r="U33" s="118">
        <v>224489</v>
      </c>
      <c r="V33" s="118">
        <f t="shared" si="8"/>
        <v>224638</v>
      </c>
      <c r="W33" s="118">
        <v>0</v>
      </c>
      <c r="X33" s="118">
        <v>0</v>
      </c>
      <c r="Y33" s="118">
        <f t="shared" si="9"/>
        <v>0</v>
      </c>
      <c r="Z33" s="132">
        <v>0</v>
      </c>
      <c r="AA33" s="132">
        <v>0</v>
      </c>
      <c r="AB33" s="118">
        <v>0</v>
      </c>
      <c r="AC33" s="118">
        <v>0</v>
      </c>
      <c r="AD33" s="118">
        <f t="shared" si="10"/>
        <v>0</v>
      </c>
      <c r="AE33" s="118">
        <v>0</v>
      </c>
      <c r="AF33" s="118">
        <v>0</v>
      </c>
      <c r="AG33" s="118">
        <f t="shared" si="11"/>
        <v>0</v>
      </c>
      <c r="AH33" s="132">
        <v>0</v>
      </c>
      <c r="AI33" s="132">
        <v>0</v>
      </c>
      <c r="AJ33" s="118">
        <v>0</v>
      </c>
      <c r="AK33" s="118">
        <v>0</v>
      </c>
      <c r="AL33" s="118">
        <f t="shared" si="12"/>
        <v>0</v>
      </c>
      <c r="AM33" s="118">
        <v>0</v>
      </c>
      <c r="AN33" s="118">
        <v>0</v>
      </c>
      <c r="AO33" s="118">
        <f t="shared" si="13"/>
        <v>0</v>
      </c>
      <c r="AP33" s="132">
        <v>0</v>
      </c>
      <c r="AQ33" s="132">
        <v>0</v>
      </c>
      <c r="AR33" s="118">
        <v>0</v>
      </c>
      <c r="AS33" s="118">
        <v>0</v>
      </c>
      <c r="AT33" s="118">
        <f t="shared" si="14"/>
        <v>0</v>
      </c>
      <c r="AU33" s="118">
        <v>0</v>
      </c>
      <c r="AV33" s="118">
        <v>0</v>
      </c>
      <c r="AW33" s="118">
        <f t="shared" si="15"/>
        <v>0</v>
      </c>
      <c r="AX33" s="132">
        <v>0</v>
      </c>
      <c r="AY33" s="132">
        <v>0</v>
      </c>
      <c r="AZ33" s="118">
        <v>0</v>
      </c>
      <c r="BA33" s="118">
        <v>0</v>
      </c>
      <c r="BB33" s="118">
        <f t="shared" si="16"/>
        <v>0</v>
      </c>
      <c r="BC33" s="118">
        <v>0</v>
      </c>
      <c r="BD33" s="118">
        <v>0</v>
      </c>
      <c r="BE33" s="118">
        <f t="shared" si="17"/>
        <v>0</v>
      </c>
    </row>
    <row r="34" spans="1:57" s="120" customFormat="1" ht="12" customHeight="1">
      <c r="A34" s="129" t="s">
        <v>514</v>
      </c>
      <c r="B34" s="133">
        <v>28000</v>
      </c>
      <c r="C34" s="129" t="s">
        <v>378</v>
      </c>
      <c r="D34" s="118">
        <f t="shared" si="0"/>
        <v>472975</v>
      </c>
      <c r="E34" s="118">
        <f t="shared" si="1"/>
        <v>5137498</v>
      </c>
      <c r="F34" s="118">
        <f t="shared" si="2"/>
        <v>5610473</v>
      </c>
      <c r="G34" s="118">
        <f t="shared" si="3"/>
        <v>163071</v>
      </c>
      <c r="H34" s="118">
        <f t="shared" si="4"/>
        <v>689221</v>
      </c>
      <c r="I34" s="118">
        <f t="shared" si="5"/>
        <v>852292</v>
      </c>
      <c r="J34" s="132">
        <v>25</v>
      </c>
      <c r="K34" s="132">
        <v>25</v>
      </c>
      <c r="L34" s="118">
        <v>344488</v>
      </c>
      <c r="M34" s="118">
        <v>4714492</v>
      </c>
      <c r="N34" s="118">
        <f t="shared" si="6"/>
        <v>5058980</v>
      </c>
      <c r="O34" s="118">
        <v>83514</v>
      </c>
      <c r="P34" s="118">
        <v>392950</v>
      </c>
      <c r="Q34" s="118">
        <f t="shared" si="7"/>
        <v>476464</v>
      </c>
      <c r="R34" s="132">
        <v>12</v>
      </c>
      <c r="S34" s="132">
        <v>12</v>
      </c>
      <c r="T34" s="118">
        <v>121370</v>
      </c>
      <c r="U34" s="118">
        <v>330983</v>
      </c>
      <c r="V34" s="118">
        <f t="shared" si="8"/>
        <v>452353</v>
      </c>
      <c r="W34" s="118">
        <v>79557</v>
      </c>
      <c r="X34" s="118">
        <v>225869</v>
      </c>
      <c r="Y34" s="118">
        <f t="shared" si="9"/>
        <v>305426</v>
      </c>
      <c r="Z34" s="132">
        <v>3</v>
      </c>
      <c r="AA34" s="132">
        <v>3</v>
      </c>
      <c r="AB34" s="118">
        <v>0</v>
      </c>
      <c r="AC34" s="118">
        <v>92023</v>
      </c>
      <c r="AD34" s="118">
        <f t="shared" si="10"/>
        <v>92023</v>
      </c>
      <c r="AE34" s="118">
        <v>0</v>
      </c>
      <c r="AF34" s="118">
        <v>70402</v>
      </c>
      <c r="AG34" s="118">
        <f t="shared" si="11"/>
        <v>70402</v>
      </c>
      <c r="AH34" s="132">
        <v>1</v>
      </c>
      <c r="AI34" s="132">
        <v>1</v>
      </c>
      <c r="AJ34" s="118">
        <v>7117</v>
      </c>
      <c r="AK34" s="118">
        <v>0</v>
      </c>
      <c r="AL34" s="118">
        <f t="shared" si="12"/>
        <v>7117</v>
      </c>
      <c r="AM34" s="118">
        <v>0</v>
      </c>
      <c r="AN34" s="118">
        <v>0</v>
      </c>
      <c r="AO34" s="118">
        <f t="shared" si="13"/>
        <v>0</v>
      </c>
      <c r="AP34" s="132">
        <v>0</v>
      </c>
      <c r="AQ34" s="132">
        <v>0</v>
      </c>
      <c r="AR34" s="118">
        <v>0</v>
      </c>
      <c r="AS34" s="118">
        <v>0</v>
      </c>
      <c r="AT34" s="118">
        <f t="shared" si="14"/>
        <v>0</v>
      </c>
      <c r="AU34" s="118">
        <v>0</v>
      </c>
      <c r="AV34" s="118">
        <v>0</v>
      </c>
      <c r="AW34" s="118">
        <f t="shared" si="15"/>
        <v>0</v>
      </c>
      <c r="AX34" s="132">
        <v>0</v>
      </c>
      <c r="AY34" s="132">
        <v>0</v>
      </c>
      <c r="AZ34" s="118">
        <v>0</v>
      </c>
      <c r="BA34" s="118">
        <v>0</v>
      </c>
      <c r="BB34" s="118">
        <f t="shared" si="16"/>
        <v>0</v>
      </c>
      <c r="BC34" s="118">
        <v>0</v>
      </c>
      <c r="BD34" s="118">
        <v>0</v>
      </c>
      <c r="BE34" s="118">
        <f t="shared" si="17"/>
        <v>0</v>
      </c>
    </row>
    <row r="35" spans="1:57" s="120" customFormat="1" ht="12" customHeight="1">
      <c r="A35" s="129" t="s">
        <v>515</v>
      </c>
      <c r="B35" s="133">
        <v>29000</v>
      </c>
      <c r="C35" s="129" t="s">
        <v>378</v>
      </c>
      <c r="D35" s="118">
        <f t="shared" si="0"/>
        <v>300089</v>
      </c>
      <c r="E35" s="118">
        <f t="shared" si="1"/>
        <v>1284313</v>
      </c>
      <c r="F35" s="118">
        <f t="shared" si="2"/>
        <v>1584402</v>
      </c>
      <c r="G35" s="118">
        <f t="shared" si="3"/>
        <v>61612</v>
      </c>
      <c r="H35" s="118">
        <f t="shared" si="4"/>
        <v>1524300</v>
      </c>
      <c r="I35" s="118">
        <f t="shared" si="5"/>
        <v>1585912</v>
      </c>
      <c r="J35" s="132">
        <v>22</v>
      </c>
      <c r="K35" s="132">
        <v>22</v>
      </c>
      <c r="L35" s="118">
        <v>145145</v>
      </c>
      <c r="M35" s="118">
        <v>893962</v>
      </c>
      <c r="N35" s="118">
        <f t="shared" si="6"/>
        <v>1039107</v>
      </c>
      <c r="O35" s="118">
        <v>61612</v>
      </c>
      <c r="P35" s="118">
        <v>1355925</v>
      </c>
      <c r="Q35" s="118">
        <f t="shared" si="7"/>
        <v>1417537</v>
      </c>
      <c r="R35" s="132">
        <v>6</v>
      </c>
      <c r="S35" s="132">
        <v>6</v>
      </c>
      <c r="T35" s="118">
        <v>154944</v>
      </c>
      <c r="U35" s="118">
        <v>390351</v>
      </c>
      <c r="V35" s="118">
        <f t="shared" si="8"/>
        <v>545295</v>
      </c>
      <c r="W35" s="118">
        <v>0</v>
      </c>
      <c r="X35" s="118">
        <v>168375</v>
      </c>
      <c r="Y35" s="118">
        <f t="shared" si="9"/>
        <v>168375</v>
      </c>
      <c r="Z35" s="132">
        <v>0</v>
      </c>
      <c r="AA35" s="132">
        <v>0</v>
      </c>
      <c r="AB35" s="118">
        <v>0</v>
      </c>
      <c r="AC35" s="118">
        <v>0</v>
      </c>
      <c r="AD35" s="118">
        <f t="shared" si="10"/>
        <v>0</v>
      </c>
      <c r="AE35" s="118">
        <v>0</v>
      </c>
      <c r="AF35" s="118">
        <v>0</v>
      </c>
      <c r="AG35" s="118">
        <f t="shared" si="11"/>
        <v>0</v>
      </c>
      <c r="AH35" s="132">
        <v>0</v>
      </c>
      <c r="AI35" s="132">
        <v>0</v>
      </c>
      <c r="AJ35" s="118">
        <v>0</v>
      </c>
      <c r="AK35" s="118">
        <v>0</v>
      </c>
      <c r="AL35" s="118">
        <f t="shared" si="12"/>
        <v>0</v>
      </c>
      <c r="AM35" s="118">
        <v>0</v>
      </c>
      <c r="AN35" s="118">
        <v>0</v>
      </c>
      <c r="AO35" s="118">
        <f t="shared" si="13"/>
        <v>0</v>
      </c>
      <c r="AP35" s="132">
        <v>0</v>
      </c>
      <c r="AQ35" s="132">
        <v>0</v>
      </c>
      <c r="AR35" s="118">
        <v>0</v>
      </c>
      <c r="AS35" s="118">
        <v>0</v>
      </c>
      <c r="AT35" s="118">
        <f t="shared" si="14"/>
        <v>0</v>
      </c>
      <c r="AU35" s="118">
        <v>0</v>
      </c>
      <c r="AV35" s="118">
        <v>0</v>
      </c>
      <c r="AW35" s="118">
        <f t="shared" si="15"/>
        <v>0</v>
      </c>
      <c r="AX35" s="132">
        <v>0</v>
      </c>
      <c r="AY35" s="132">
        <v>0</v>
      </c>
      <c r="AZ35" s="118">
        <v>0</v>
      </c>
      <c r="BA35" s="118">
        <v>0</v>
      </c>
      <c r="BB35" s="118">
        <f t="shared" si="16"/>
        <v>0</v>
      </c>
      <c r="BC35" s="118">
        <v>0</v>
      </c>
      <c r="BD35" s="118">
        <v>0</v>
      </c>
      <c r="BE35" s="118">
        <f t="shared" si="17"/>
        <v>0</v>
      </c>
    </row>
    <row r="36" spans="1:57" s="120" customFormat="1" ht="12" customHeight="1">
      <c r="A36" s="129" t="s">
        <v>516</v>
      </c>
      <c r="B36" s="133">
        <v>30000</v>
      </c>
      <c r="C36" s="129" t="s">
        <v>378</v>
      </c>
      <c r="D36" s="118">
        <f t="shared" si="0"/>
        <v>103181</v>
      </c>
      <c r="E36" s="118">
        <f t="shared" si="1"/>
        <v>2140195</v>
      </c>
      <c r="F36" s="118">
        <f t="shared" si="2"/>
        <v>2243376</v>
      </c>
      <c r="G36" s="118">
        <f t="shared" si="3"/>
        <v>79590</v>
      </c>
      <c r="H36" s="118">
        <f t="shared" si="4"/>
        <v>2439822</v>
      </c>
      <c r="I36" s="118">
        <f t="shared" si="5"/>
        <v>2519412</v>
      </c>
      <c r="J36" s="132">
        <v>29</v>
      </c>
      <c r="K36" s="132">
        <v>29</v>
      </c>
      <c r="L36" s="118">
        <v>16123</v>
      </c>
      <c r="M36" s="118">
        <v>2027090</v>
      </c>
      <c r="N36" s="118">
        <f t="shared" si="6"/>
        <v>2043213</v>
      </c>
      <c r="O36" s="118">
        <v>79590</v>
      </c>
      <c r="P36" s="118">
        <v>1991090</v>
      </c>
      <c r="Q36" s="118">
        <f t="shared" si="7"/>
        <v>2070680</v>
      </c>
      <c r="R36" s="132">
        <v>9</v>
      </c>
      <c r="S36" s="132">
        <v>9</v>
      </c>
      <c r="T36" s="118">
        <v>87058</v>
      </c>
      <c r="U36" s="118">
        <v>113105</v>
      </c>
      <c r="V36" s="118">
        <f t="shared" si="8"/>
        <v>200163</v>
      </c>
      <c r="W36" s="118">
        <v>0</v>
      </c>
      <c r="X36" s="118">
        <v>390175</v>
      </c>
      <c r="Y36" s="118">
        <f t="shared" si="9"/>
        <v>390175</v>
      </c>
      <c r="Z36" s="132">
        <v>1</v>
      </c>
      <c r="AA36" s="132">
        <v>1</v>
      </c>
      <c r="AB36" s="118">
        <v>0</v>
      </c>
      <c r="AC36" s="118">
        <v>0</v>
      </c>
      <c r="AD36" s="118">
        <f t="shared" si="10"/>
        <v>0</v>
      </c>
      <c r="AE36" s="118">
        <v>0</v>
      </c>
      <c r="AF36" s="118">
        <v>41867</v>
      </c>
      <c r="AG36" s="118">
        <f t="shared" si="11"/>
        <v>41867</v>
      </c>
      <c r="AH36" s="132">
        <v>1</v>
      </c>
      <c r="AI36" s="132">
        <v>1</v>
      </c>
      <c r="AJ36" s="118">
        <v>0</v>
      </c>
      <c r="AK36" s="118">
        <v>0</v>
      </c>
      <c r="AL36" s="118">
        <f t="shared" si="12"/>
        <v>0</v>
      </c>
      <c r="AM36" s="118">
        <v>0</v>
      </c>
      <c r="AN36" s="118">
        <v>16690</v>
      </c>
      <c r="AO36" s="118">
        <f t="shared" si="13"/>
        <v>16690</v>
      </c>
      <c r="AP36" s="132">
        <v>0</v>
      </c>
      <c r="AQ36" s="132">
        <v>0</v>
      </c>
      <c r="AR36" s="118">
        <v>0</v>
      </c>
      <c r="AS36" s="118">
        <v>0</v>
      </c>
      <c r="AT36" s="118">
        <f t="shared" si="14"/>
        <v>0</v>
      </c>
      <c r="AU36" s="118">
        <v>0</v>
      </c>
      <c r="AV36" s="118">
        <v>0</v>
      </c>
      <c r="AW36" s="118">
        <f t="shared" si="15"/>
        <v>0</v>
      </c>
      <c r="AX36" s="132">
        <v>0</v>
      </c>
      <c r="AY36" s="132">
        <v>0</v>
      </c>
      <c r="AZ36" s="118">
        <v>0</v>
      </c>
      <c r="BA36" s="118">
        <v>0</v>
      </c>
      <c r="BB36" s="118">
        <f t="shared" si="16"/>
        <v>0</v>
      </c>
      <c r="BC36" s="118">
        <v>0</v>
      </c>
      <c r="BD36" s="118">
        <v>0</v>
      </c>
      <c r="BE36" s="118">
        <f t="shared" si="17"/>
        <v>0</v>
      </c>
    </row>
    <row r="37" spans="1:57" s="120" customFormat="1" ht="12" customHeight="1">
      <c r="A37" s="129" t="s">
        <v>517</v>
      </c>
      <c r="B37" s="133">
        <v>31000</v>
      </c>
      <c r="C37" s="129" t="s">
        <v>378</v>
      </c>
      <c r="D37" s="118">
        <f t="shared" si="0"/>
        <v>161628</v>
      </c>
      <c r="E37" s="118">
        <f t="shared" si="1"/>
        <v>1746314</v>
      </c>
      <c r="F37" s="118">
        <f t="shared" si="2"/>
        <v>1907942</v>
      </c>
      <c r="G37" s="118">
        <f t="shared" si="3"/>
        <v>0</v>
      </c>
      <c r="H37" s="118">
        <f t="shared" si="4"/>
        <v>872205</v>
      </c>
      <c r="I37" s="118">
        <f t="shared" si="5"/>
        <v>872205</v>
      </c>
      <c r="J37" s="132">
        <v>19</v>
      </c>
      <c r="K37" s="132">
        <v>19</v>
      </c>
      <c r="L37" s="118">
        <v>154221</v>
      </c>
      <c r="M37" s="118">
        <v>1578052</v>
      </c>
      <c r="N37" s="118">
        <f t="shared" si="6"/>
        <v>1732273</v>
      </c>
      <c r="O37" s="118">
        <v>0</v>
      </c>
      <c r="P37" s="118">
        <v>844777</v>
      </c>
      <c r="Q37" s="118">
        <f t="shared" si="7"/>
        <v>844777</v>
      </c>
      <c r="R37" s="132">
        <v>5</v>
      </c>
      <c r="S37" s="132">
        <v>5</v>
      </c>
      <c r="T37" s="118">
        <v>7407</v>
      </c>
      <c r="U37" s="118">
        <v>168262</v>
      </c>
      <c r="V37" s="118">
        <f t="shared" si="8"/>
        <v>175669</v>
      </c>
      <c r="W37" s="118">
        <v>0</v>
      </c>
      <c r="X37" s="118">
        <v>27428</v>
      </c>
      <c r="Y37" s="118">
        <f t="shared" si="9"/>
        <v>27428</v>
      </c>
      <c r="Z37" s="132">
        <v>0</v>
      </c>
      <c r="AA37" s="132">
        <v>0</v>
      </c>
      <c r="AB37" s="118">
        <v>0</v>
      </c>
      <c r="AC37" s="118">
        <v>0</v>
      </c>
      <c r="AD37" s="118">
        <f t="shared" si="10"/>
        <v>0</v>
      </c>
      <c r="AE37" s="118">
        <v>0</v>
      </c>
      <c r="AF37" s="118">
        <v>0</v>
      </c>
      <c r="AG37" s="118">
        <f t="shared" si="11"/>
        <v>0</v>
      </c>
      <c r="AH37" s="132">
        <v>0</v>
      </c>
      <c r="AI37" s="132">
        <v>0</v>
      </c>
      <c r="AJ37" s="118">
        <v>0</v>
      </c>
      <c r="AK37" s="118">
        <v>0</v>
      </c>
      <c r="AL37" s="118">
        <f t="shared" si="12"/>
        <v>0</v>
      </c>
      <c r="AM37" s="118">
        <v>0</v>
      </c>
      <c r="AN37" s="118">
        <v>0</v>
      </c>
      <c r="AO37" s="118">
        <f t="shared" si="13"/>
        <v>0</v>
      </c>
      <c r="AP37" s="132">
        <v>0</v>
      </c>
      <c r="AQ37" s="132">
        <v>0</v>
      </c>
      <c r="AR37" s="118">
        <v>0</v>
      </c>
      <c r="AS37" s="118">
        <v>0</v>
      </c>
      <c r="AT37" s="118">
        <f t="shared" si="14"/>
        <v>0</v>
      </c>
      <c r="AU37" s="118">
        <v>0</v>
      </c>
      <c r="AV37" s="118">
        <v>0</v>
      </c>
      <c r="AW37" s="118">
        <f t="shared" si="15"/>
        <v>0</v>
      </c>
      <c r="AX37" s="132">
        <v>0</v>
      </c>
      <c r="AY37" s="132">
        <v>0</v>
      </c>
      <c r="AZ37" s="118">
        <v>0</v>
      </c>
      <c r="BA37" s="118">
        <v>0</v>
      </c>
      <c r="BB37" s="118">
        <f t="shared" si="16"/>
        <v>0</v>
      </c>
      <c r="BC37" s="118">
        <v>0</v>
      </c>
      <c r="BD37" s="118">
        <v>0</v>
      </c>
      <c r="BE37" s="118">
        <f t="shared" si="17"/>
        <v>0</v>
      </c>
    </row>
    <row r="38" spans="1:57" s="120" customFormat="1" ht="12" customHeight="1">
      <c r="A38" s="129" t="s">
        <v>518</v>
      </c>
      <c r="B38" s="133">
        <v>32000</v>
      </c>
      <c r="C38" s="129" t="s">
        <v>378</v>
      </c>
      <c r="D38" s="118">
        <f t="shared" si="0"/>
        <v>240545</v>
      </c>
      <c r="E38" s="118">
        <f t="shared" si="1"/>
        <v>1729611</v>
      </c>
      <c r="F38" s="118">
        <f t="shared" si="2"/>
        <v>1970156</v>
      </c>
      <c r="G38" s="118">
        <f t="shared" si="3"/>
        <v>0</v>
      </c>
      <c r="H38" s="118">
        <f t="shared" si="4"/>
        <v>347981</v>
      </c>
      <c r="I38" s="118">
        <f t="shared" si="5"/>
        <v>347981</v>
      </c>
      <c r="J38" s="132">
        <v>11</v>
      </c>
      <c r="K38" s="132">
        <v>11</v>
      </c>
      <c r="L38" s="118">
        <v>212139</v>
      </c>
      <c r="M38" s="118">
        <v>1287386</v>
      </c>
      <c r="N38" s="118">
        <f t="shared" si="6"/>
        <v>1499525</v>
      </c>
      <c r="O38" s="118">
        <v>0</v>
      </c>
      <c r="P38" s="118">
        <v>294168</v>
      </c>
      <c r="Q38" s="118">
        <f t="shared" si="7"/>
        <v>294168</v>
      </c>
      <c r="R38" s="132">
        <v>5</v>
      </c>
      <c r="S38" s="132">
        <v>5</v>
      </c>
      <c r="T38" s="118">
        <v>28406</v>
      </c>
      <c r="U38" s="118">
        <v>411270</v>
      </c>
      <c r="V38" s="118">
        <f t="shared" si="8"/>
        <v>439676</v>
      </c>
      <c r="W38" s="118">
        <v>0</v>
      </c>
      <c r="X38" s="118">
        <v>25201</v>
      </c>
      <c r="Y38" s="118">
        <f t="shared" si="9"/>
        <v>25201</v>
      </c>
      <c r="Z38" s="132">
        <v>2</v>
      </c>
      <c r="AA38" s="132">
        <v>2</v>
      </c>
      <c r="AB38" s="118">
        <v>0</v>
      </c>
      <c r="AC38" s="118">
        <v>30955</v>
      </c>
      <c r="AD38" s="118">
        <f t="shared" si="10"/>
        <v>30955</v>
      </c>
      <c r="AE38" s="118">
        <v>0</v>
      </c>
      <c r="AF38" s="118">
        <v>28612</v>
      </c>
      <c r="AG38" s="118">
        <f t="shared" si="11"/>
        <v>28612</v>
      </c>
      <c r="AH38" s="132">
        <v>0</v>
      </c>
      <c r="AI38" s="132">
        <v>0</v>
      </c>
      <c r="AJ38" s="118">
        <v>0</v>
      </c>
      <c r="AK38" s="118">
        <v>0</v>
      </c>
      <c r="AL38" s="118">
        <f t="shared" si="12"/>
        <v>0</v>
      </c>
      <c r="AM38" s="118">
        <v>0</v>
      </c>
      <c r="AN38" s="118">
        <v>0</v>
      </c>
      <c r="AO38" s="118">
        <f t="shared" si="13"/>
        <v>0</v>
      </c>
      <c r="AP38" s="132">
        <v>0</v>
      </c>
      <c r="AQ38" s="132">
        <v>0</v>
      </c>
      <c r="AR38" s="118">
        <v>0</v>
      </c>
      <c r="AS38" s="118">
        <v>0</v>
      </c>
      <c r="AT38" s="118">
        <f t="shared" si="14"/>
        <v>0</v>
      </c>
      <c r="AU38" s="118">
        <v>0</v>
      </c>
      <c r="AV38" s="118">
        <v>0</v>
      </c>
      <c r="AW38" s="118">
        <f t="shared" si="15"/>
        <v>0</v>
      </c>
      <c r="AX38" s="132">
        <v>0</v>
      </c>
      <c r="AY38" s="132">
        <v>0</v>
      </c>
      <c r="AZ38" s="118">
        <v>0</v>
      </c>
      <c r="BA38" s="118">
        <v>0</v>
      </c>
      <c r="BB38" s="118">
        <f t="shared" si="16"/>
        <v>0</v>
      </c>
      <c r="BC38" s="118">
        <v>0</v>
      </c>
      <c r="BD38" s="118">
        <v>0</v>
      </c>
      <c r="BE38" s="118">
        <f t="shared" si="17"/>
        <v>0</v>
      </c>
    </row>
    <row r="39" spans="1:57" s="120" customFormat="1" ht="12" customHeight="1">
      <c r="A39" s="129" t="s">
        <v>519</v>
      </c>
      <c r="B39" s="133">
        <v>33000</v>
      </c>
      <c r="C39" s="129" t="s">
        <v>378</v>
      </c>
      <c r="D39" s="118">
        <f t="shared" si="0"/>
        <v>94850</v>
      </c>
      <c r="E39" s="118">
        <f t="shared" si="1"/>
        <v>3380598</v>
      </c>
      <c r="F39" s="118">
        <f t="shared" si="2"/>
        <v>3475448</v>
      </c>
      <c r="G39" s="118">
        <f t="shared" si="3"/>
        <v>855</v>
      </c>
      <c r="H39" s="118">
        <f t="shared" si="4"/>
        <v>1784320</v>
      </c>
      <c r="I39" s="118">
        <f t="shared" si="5"/>
        <v>1785175</v>
      </c>
      <c r="J39" s="132">
        <v>24</v>
      </c>
      <c r="K39" s="132">
        <v>24</v>
      </c>
      <c r="L39" s="118">
        <v>9208</v>
      </c>
      <c r="M39" s="118">
        <v>1755696</v>
      </c>
      <c r="N39" s="118">
        <f t="shared" si="6"/>
        <v>1764904</v>
      </c>
      <c r="O39" s="118">
        <v>499</v>
      </c>
      <c r="P39" s="118">
        <v>1216574</v>
      </c>
      <c r="Q39" s="118">
        <f t="shared" si="7"/>
        <v>1217073</v>
      </c>
      <c r="R39" s="132">
        <v>17</v>
      </c>
      <c r="S39" s="132">
        <v>17</v>
      </c>
      <c r="T39" s="118">
        <v>3713</v>
      </c>
      <c r="U39" s="118">
        <v>905071</v>
      </c>
      <c r="V39" s="118">
        <f t="shared" si="8"/>
        <v>908784</v>
      </c>
      <c r="W39" s="118">
        <v>356</v>
      </c>
      <c r="X39" s="118">
        <v>417621</v>
      </c>
      <c r="Y39" s="118">
        <f t="shared" si="9"/>
        <v>417977</v>
      </c>
      <c r="Z39" s="132">
        <v>9</v>
      </c>
      <c r="AA39" s="132">
        <v>9</v>
      </c>
      <c r="AB39" s="118">
        <v>54198</v>
      </c>
      <c r="AC39" s="118">
        <v>442250</v>
      </c>
      <c r="AD39" s="118">
        <f t="shared" si="10"/>
        <v>496448</v>
      </c>
      <c r="AE39" s="118">
        <v>0</v>
      </c>
      <c r="AF39" s="118">
        <v>120310</v>
      </c>
      <c r="AG39" s="118">
        <f t="shared" si="11"/>
        <v>120310</v>
      </c>
      <c r="AH39" s="132">
        <v>3</v>
      </c>
      <c r="AI39" s="132">
        <v>3</v>
      </c>
      <c r="AJ39" s="118">
        <v>0</v>
      </c>
      <c r="AK39" s="118">
        <v>198598</v>
      </c>
      <c r="AL39" s="118">
        <f t="shared" si="12"/>
        <v>198598</v>
      </c>
      <c r="AM39" s="118">
        <v>0</v>
      </c>
      <c r="AN39" s="118">
        <v>29815</v>
      </c>
      <c r="AO39" s="118">
        <f t="shared" si="13"/>
        <v>29815</v>
      </c>
      <c r="AP39" s="132">
        <v>2</v>
      </c>
      <c r="AQ39" s="132">
        <v>2</v>
      </c>
      <c r="AR39" s="118">
        <v>27731</v>
      </c>
      <c r="AS39" s="118">
        <v>78983</v>
      </c>
      <c r="AT39" s="118">
        <f t="shared" si="14"/>
        <v>106714</v>
      </c>
      <c r="AU39" s="118">
        <v>0</v>
      </c>
      <c r="AV39" s="118">
        <v>0</v>
      </c>
      <c r="AW39" s="118">
        <f t="shared" si="15"/>
        <v>0</v>
      </c>
      <c r="AX39" s="132">
        <v>0</v>
      </c>
      <c r="AY39" s="132">
        <v>0</v>
      </c>
      <c r="AZ39" s="118">
        <v>0</v>
      </c>
      <c r="BA39" s="118">
        <v>0</v>
      </c>
      <c r="BB39" s="118">
        <f t="shared" si="16"/>
        <v>0</v>
      </c>
      <c r="BC39" s="118">
        <v>0</v>
      </c>
      <c r="BD39" s="118">
        <v>0</v>
      </c>
      <c r="BE39" s="118">
        <f t="shared" si="17"/>
        <v>0</v>
      </c>
    </row>
    <row r="40" spans="1:57" s="120" customFormat="1" ht="12" customHeight="1">
      <c r="A40" s="129" t="s">
        <v>520</v>
      </c>
      <c r="B40" s="133">
        <v>34000</v>
      </c>
      <c r="C40" s="129" t="s">
        <v>378</v>
      </c>
      <c r="D40" s="118">
        <f t="shared" si="0"/>
        <v>0</v>
      </c>
      <c r="E40" s="118">
        <f t="shared" si="1"/>
        <v>2754523</v>
      </c>
      <c r="F40" s="118">
        <f t="shared" si="2"/>
        <v>2754523</v>
      </c>
      <c r="G40" s="118">
        <f t="shared" si="3"/>
        <v>0</v>
      </c>
      <c r="H40" s="118">
        <f t="shared" si="4"/>
        <v>806986</v>
      </c>
      <c r="I40" s="118">
        <f t="shared" si="5"/>
        <v>806986</v>
      </c>
      <c r="J40" s="132">
        <v>14</v>
      </c>
      <c r="K40" s="132">
        <v>14</v>
      </c>
      <c r="L40" s="118">
        <v>0</v>
      </c>
      <c r="M40" s="118">
        <v>2561520</v>
      </c>
      <c r="N40" s="118">
        <f t="shared" si="6"/>
        <v>2561520</v>
      </c>
      <c r="O40" s="118">
        <v>0</v>
      </c>
      <c r="P40" s="118">
        <v>791128</v>
      </c>
      <c r="Q40" s="118">
        <f t="shared" si="7"/>
        <v>791128</v>
      </c>
      <c r="R40" s="132">
        <v>3</v>
      </c>
      <c r="S40" s="132">
        <v>3</v>
      </c>
      <c r="T40" s="118">
        <v>0</v>
      </c>
      <c r="U40" s="118">
        <v>193003</v>
      </c>
      <c r="V40" s="118">
        <f t="shared" si="8"/>
        <v>193003</v>
      </c>
      <c r="W40" s="118">
        <v>0</v>
      </c>
      <c r="X40" s="118">
        <v>15858</v>
      </c>
      <c r="Y40" s="118">
        <f t="shared" si="9"/>
        <v>15858</v>
      </c>
      <c r="Z40" s="132">
        <v>0</v>
      </c>
      <c r="AA40" s="132">
        <v>0</v>
      </c>
      <c r="AB40" s="118">
        <v>0</v>
      </c>
      <c r="AC40" s="118">
        <v>0</v>
      </c>
      <c r="AD40" s="118">
        <f t="shared" si="10"/>
        <v>0</v>
      </c>
      <c r="AE40" s="118">
        <v>0</v>
      </c>
      <c r="AF40" s="118">
        <v>0</v>
      </c>
      <c r="AG40" s="118">
        <f t="shared" si="11"/>
        <v>0</v>
      </c>
      <c r="AH40" s="132">
        <v>0</v>
      </c>
      <c r="AI40" s="132">
        <v>0</v>
      </c>
      <c r="AJ40" s="118">
        <v>0</v>
      </c>
      <c r="AK40" s="118">
        <v>0</v>
      </c>
      <c r="AL40" s="118">
        <f t="shared" si="12"/>
        <v>0</v>
      </c>
      <c r="AM40" s="118">
        <v>0</v>
      </c>
      <c r="AN40" s="118">
        <v>0</v>
      </c>
      <c r="AO40" s="118">
        <f t="shared" si="13"/>
        <v>0</v>
      </c>
      <c r="AP40" s="132">
        <v>0</v>
      </c>
      <c r="AQ40" s="132">
        <v>0</v>
      </c>
      <c r="AR40" s="118">
        <v>0</v>
      </c>
      <c r="AS40" s="118">
        <v>0</v>
      </c>
      <c r="AT40" s="118">
        <f t="shared" si="14"/>
        <v>0</v>
      </c>
      <c r="AU40" s="118">
        <v>0</v>
      </c>
      <c r="AV40" s="118">
        <v>0</v>
      </c>
      <c r="AW40" s="118">
        <f t="shared" si="15"/>
        <v>0</v>
      </c>
      <c r="AX40" s="132">
        <v>0</v>
      </c>
      <c r="AY40" s="132">
        <v>0</v>
      </c>
      <c r="AZ40" s="118">
        <v>0</v>
      </c>
      <c r="BA40" s="118">
        <v>0</v>
      </c>
      <c r="BB40" s="118">
        <f t="shared" si="16"/>
        <v>0</v>
      </c>
      <c r="BC40" s="118">
        <v>0</v>
      </c>
      <c r="BD40" s="118">
        <v>0</v>
      </c>
      <c r="BE40" s="118">
        <f t="shared" si="17"/>
        <v>0</v>
      </c>
    </row>
    <row r="41" spans="1:57" s="120" customFormat="1" ht="12" customHeight="1">
      <c r="A41" s="129" t="s">
        <v>521</v>
      </c>
      <c r="B41" s="133">
        <v>35000</v>
      </c>
      <c r="C41" s="129" t="s">
        <v>378</v>
      </c>
      <c r="D41" s="118">
        <f t="shared" si="0"/>
        <v>241061</v>
      </c>
      <c r="E41" s="118">
        <f t="shared" si="1"/>
        <v>2454684</v>
      </c>
      <c r="F41" s="118">
        <f t="shared" si="2"/>
        <v>2695745</v>
      </c>
      <c r="G41" s="118">
        <f t="shared" si="3"/>
        <v>0</v>
      </c>
      <c r="H41" s="118">
        <f t="shared" si="4"/>
        <v>758014</v>
      </c>
      <c r="I41" s="118">
        <f t="shared" si="5"/>
        <v>758014</v>
      </c>
      <c r="J41" s="132">
        <v>12</v>
      </c>
      <c r="K41" s="132">
        <v>12</v>
      </c>
      <c r="L41" s="118">
        <v>128637</v>
      </c>
      <c r="M41" s="118">
        <v>1989725</v>
      </c>
      <c r="N41" s="118">
        <f t="shared" si="6"/>
        <v>2118362</v>
      </c>
      <c r="O41" s="118">
        <v>0</v>
      </c>
      <c r="P41" s="118">
        <v>606418</v>
      </c>
      <c r="Q41" s="118">
        <f t="shared" si="7"/>
        <v>606418</v>
      </c>
      <c r="R41" s="132">
        <v>7</v>
      </c>
      <c r="S41" s="132">
        <v>7</v>
      </c>
      <c r="T41" s="118">
        <v>112424</v>
      </c>
      <c r="U41" s="118">
        <v>464959</v>
      </c>
      <c r="V41" s="118">
        <f t="shared" si="8"/>
        <v>577383</v>
      </c>
      <c r="W41" s="118">
        <v>0</v>
      </c>
      <c r="X41" s="118">
        <v>14042</v>
      </c>
      <c r="Y41" s="118">
        <f t="shared" si="9"/>
        <v>14042</v>
      </c>
      <c r="Z41" s="132">
        <v>2</v>
      </c>
      <c r="AA41" s="132">
        <v>2</v>
      </c>
      <c r="AB41" s="118">
        <v>0</v>
      </c>
      <c r="AC41" s="118">
        <v>0</v>
      </c>
      <c r="AD41" s="118">
        <f t="shared" si="10"/>
        <v>0</v>
      </c>
      <c r="AE41" s="118">
        <v>0</v>
      </c>
      <c r="AF41" s="118">
        <v>137554</v>
      </c>
      <c r="AG41" s="118">
        <f t="shared" si="11"/>
        <v>137554</v>
      </c>
      <c r="AH41" s="132">
        <v>0</v>
      </c>
      <c r="AI41" s="132">
        <v>0</v>
      </c>
      <c r="AJ41" s="118">
        <v>0</v>
      </c>
      <c r="AK41" s="118">
        <v>0</v>
      </c>
      <c r="AL41" s="118">
        <f t="shared" si="12"/>
        <v>0</v>
      </c>
      <c r="AM41" s="118">
        <v>0</v>
      </c>
      <c r="AN41" s="118">
        <v>0</v>
      </c>
      <c r="AO41" s="118">
        <f t="shared" si="13"/>
        <v>0</v>
      </c>
      <c r="AP41" s="132">
        <v>0</v>
      </c>
      <c r="AQ41" s="132">
        <v>0</v>
      </c>
      <c r="AR41" s="118">
        <v>0</v>
      </c>
      <c r="AS41" s="118">
        <v>0</v>
      </c>
      <c r="AT41" s="118">
        <f t="shared" si="14"/>
        <v>0</v>
      </c>
      <c r="AU41" s="118">
        <v>0</v>
      </c>
      <c r="AV41" s="118">
        <v>0</v>
      </c>
      <c r="AW41" s="118">
        <f t="shared" si="15"/>
        <v>0</v>
      </c>
      <c r="AX41" s="132">
        <v>0</v>
      </c>
      <c r="AY41" s="132">
        <v>0</v>
      </c>
      <c r="AZ41" s="118">
        <v>0</v>
      </c>
      <c r="BA41" s="118">
        <v>0</v>
      </c>
      <c r="BB41" s="118">
        <f t="shared" si="16"/>
        <v>0</v>
      </c>
      <c r="BC41" s="118">
        <v>0</v>
      </c>
      <c r="BD41" s="118">
        <v>0</v>
      </c>
      <c r="BE41" s="118">
        <f t="shared" si="17"/>
        <v>0</v>
      </c>
    </row>
    <row r="42" spans="1:57" s="120" customFormat="1" ht="12" customHeight="1">
      <c r="A42" s="129" t="s">
        <v>522</v>
      </c>
      <c r="B42" s="133">
        <v>36000</v>
      </c>
      <c r="C42" s="129" t="s">
        <v>378</v>
      </c>
      <c r="D42" s="118">
        <f t="shared" si="0"/>
        <v>49963</v>
      </c>
      <c r="E42" s="118">
        <f t="shared" si="1"/>
        <v>2440145</v>
      </c>
      <c r="F42" s="118">
        <f t="shared" si="2"/>
        <v>2490108</v>
      </c>
      <c r="G42" s="118">
        <f t="shared" si="3"/>
        <v>0</v>
      </c>
      <c r="H42" s="118">
        <f t="shared" si="4"/>
        <v>711376</v>
      </c>
      <c r="I42" s="118">
        <f t="shared" si="5"/>
        <v>711376</v>
      </c>
      <c r="J42" s="132">
        <v>16</v>
      </c>
      <c r="K42" s="132">
        <v>16</v>
      </c>
      <c r="L42" s="118">
        <v>49963</v>
      </c>
      <c r="M42" s="118">
        <v>2041042</v>
      </c>
      <c r="N42" s="118">
        <f t="shared" si="6"/>
        <v>2091005</v>
      </c>
      <c r="O42" s="118">
        <v>0</v>
      </c>
      <c r="P42" s="118">
        <v>468836</v>
      </c>
      <c r="Q42" s="118">
        <f t="shared" si="7"/>
        <v>468836</v>
      </c>
      <c r="R42" s="132">
        <v>5</v>
      </c>
      <c r="S42" s="132">
        <v>5</v>
      </c>
      <c r="T42" s="118">
        <v>0</v>
      </c>
      <c r="U42" s="118">
        <v>399103</v>
      </c>
      <c r="V42" s="118">
        <f t="shared" si="8"/>
        <v>399103</v>
      </c>
      <c r="W42" s="118">
        <v>0</v>
      </c>
      <c r="X42" s="118">
        <v>242540</v>
      </c>
      <c r="Y42" s="118">
        <f t="shared" si="9"/>
        <v>242540</v>
      </c>
      <c r="Z42" s="132">
        <v>0</v>
      </c>
      <c r="AA42" s="132">
        <v>0</v>
      </c>
      <c r="AB42" s="118">
        <v>0</v>
      </c>
      <c r="AC42" s="118">
        <v>0</v>
      </c>
      <c r="AD42" s="118">
        <f t="shared" si="10"/>
        <v>0</v>
      </c>
      <c r="AE42" s="118">
        <v>0</v>
      </c>
      <c r="AF42" s="118">
        <v>0</v>
      </c>
      <c r="AG42" s="118">
        <f t="shared" si="11"/>
        <v>0</v>
      </c>
      <c r="AH42" s="132">
        <v>0</v>
      </c>
      <c r="AI42" s="132">
        <v>0</v>
      </c>
      <c r="AJ42" s="118">
        <v>0</v>
      </c>
      <c r="AK42" s="118">
        <v>0</v>
      </c>
      <c r="AL42" s="118">
        <f t="shared" si="12"/>
        <v>0</v>
      </c>
      <c r="AM42" s="118">
        <v>0</v>
      </c>
      <c r="AN42" s="118">
        <v>0</v>
      </c>
      <c r="AO42" s="118">
        <f t="shared" si="13"/>
        <v>0</v>
      </c>
      <c r="AP42" s="132">
        <v>0</v>
      </c>
      <c r="AQ42" s="132">
        <v>0</v>
      </c>
      <c r="AR42" s="118">
        <v>0</v>
      </c>
      <c r="AS42" s="118">
        <v>0</v>
      </c>
      <c r="AT42" s="118">
        <f t="shared" si="14"/>
        <v>0</v>
      </c>
      <c r="AU42" s="118">
        <v>0</v>
      </c>
      <c r="AV42" s="118">
        <v>0</v>
      </c>
      <c r="AW42" s="118">
        <f t="shared" si="15"/>
        <v>0</v>
      </c>
      <c r="AX42" s="132">
        <v>0</v>
      </c>
      <c r="AY42" s="132">
        <v>0</v>
      </c>
      <c r="AZ42" s="118">
        <v>0</v>
      </c>
      <c r="BA42" s="118">
        <v>0</v>
      </c>
      <c r="BB42" s="118">
        <f t="shared" si="16"/>
        <v>0</v>
      </c>
      <c r="BC42" s="118">
        <v>0</v>
      </c>
      <c r="BD42" s="118">
        <v>0</v>
      </c>
      <c r="BE42" s="118">
        <f t="shared" si="17"/>
        <v>0</v>
      </c>
    </row>
    <row r="43" spans="1:57" s="120" customFormat="1" ht="12" customHeight="1">
      <c r="A43" s="129" t="s">
        <v>523</v>
      </c>
      <c r="B43" s="133">
        <v>37000</v>
      </c>
      <c r="C43" s="129" t="s">
        <v>378</v>
      </c>
      <c r="D43" s="118">
        <f t="shared" si="0"/>
        <v>0</v>
      </c>
      <c r="E43" s="118">
        <f t="shared" si="1"/>
        <v>2148990</v>
      </c>
      <c r="F43" s="118">
        <f t="shared" si="2"/>
        <v>2148990</v>
      </c>
      <c r="G43" s="118">
        <f t="shared" si="3"/>
        <v>180545</v>
      </c>
      <c r="H43" s="118">
        <f t="shared" si="4"/>
        <v>712824</v>
      </c>
      <c r="I43" s="118">
        <f t="shared" si="5"/>
        <v>893369</v>
      </c>
      <c r="J43" s="132">
        <v>14</v>
      </c>
      <c r="K43" s="132">
        <v>14</v>
      </c>
      <c r="L43" s="118">
        <v>0</v>
      </c>
      <c r="M43" s="118">
        <v>1530595</v>
      </c>
      <c r="N43" s="118">
        <f t="shared" si="6"/>
        <v>1530595</v>
      </c>
      <c r="O43" s="118">
        <v>180545</v>
      </c>
      <c r="P43" s="118">
        <v>466992</v>
      </c>
      <c r="Q43" s="118">
        <f t="shared" si="7"/>
        <v>647537</v>
      </c>
      <c r="R43" s="132">
        <v>6</v>
      </c>
      <c r="S43" s="132">
        <v>6</v>
      </c>
      <c r="T43" s="118">
        <v>0</v>
      </c>
      <c r="U43" s="118">
        <v>618395</v>
      </c>
      <c r="V43" s="118">
        <f t="shared" si="8"/>
        <v>618395</v>
      </c>
      <c r="W43" s="118">
        <v>0</v>
      </c>
      <c r="X43" s="118">
        <v>245832</v>
      </c>
      <c r="Y43" s="118">
        <f t="shared" si="9"/>
        <v>245832</v>
      </c>
      <c r="Z43" s="132">
        <v>0</v>
      </c>
      <c r="AA43" s="132">
        <v>1</v>
      </c>
      <c r="AB43" s="118">
        <v>0</v>
      </c>
      <c r="AC43" s="118">
        <v>0</v>
      </c>
      <c r="AD43" s="118">
        <f t="shared" si="10"/>
        <v>0</v>
      </c>
      <c r="AE43" s="118">
        <v>0</v>
      </c>
      <c r="AF43" s="118">
        <v>0</v>
      </c>
      <c r="AG43" s="118">
        <f t="shared" si="11"/>
        <v>0</v>
      </c>
      <c r="AH43" s="132">
        <v>0</v>
      </c>
      <c r="AI43" s="132">
        <v>0</v>
      </c>
      <c r="AJ43" s="118">
        <v>0</v>
      </c>
      <c r="AK43" s="118">
        <v>0</v>
      </c>
      <c r="AL43" s="118">
        <f t="shared" si="12"/>
        <v>0</v>
      </c>
      <c r="AM43" s="118">
        <v>0</v>
      </c>
      <c r="AN43" s="118">
        <v>0</v>
      </c>
      <c r="AO43" s="118">
        <f t="shared" si="13"/>
        <v>0</v>
      </c>
      <c r="AP43" s="132">
        <v>0</v>
      </c>
      <c r="AQ43" s="132">
        <v>0</v>
      </c>
      <c r="AR43" s="118">
        <v>0</v>
      </c>
      <c r="AS43" s="118">
        <v>0</v>
      </c>
      <c r="AT43" s="118">
        <f t="shared" si="14"/>
        <v>0</v>
      </c>
      <c r="AU43" s="118">
        <v>0</v>
      </c>
      <c r="AV43" s="118">
        <v>0</v>
      </c>
      <c r="AW43" s="118">
        <f t="shared" si="15"/>
        <v>0</v>
      </c>
      <c r="AX43" s="132">
        <v>0</v>
      </c>
      <c r="AY43" s="132">
        <v>0</v>
      </c>
      <c r="AZ43" s="118">
        <v>0</v>
      </c>
      <c r="BA43" s="118">
        <v>0</v>
      </c>
      <c r="BB43" s="118">
        <f t="shared" si="16"/>
        <v>0</v>
      </c>
      <c r="BC43" s="118">
        <v>0</v>
      </c>
      <c r="BD43" s="118">
        <v>0</v>
      </c>
      <c r="BE43" s="118">
        <f t="shared" si="17"/>
        <v>0</v>
      </c>
    </row>
    <row r="44" spans="1:57" s="120" customFormat="1" ht="12" customHeight="1">
      <c r="A44" s="129" t="s">
        <v>524</v>
      </c>
      <c r="B44" s="133">
        <v>38000</v>
      </c>
      <c r="C44" s="129" t="s">
        <v>378</v>
      </c>
      <c r="D44" s="118">
        <f t="shared" si="0"/>
        <v>46696</v>
      </c>
      <c r="E44" s="118">
        <f t="shared" si="1"/>
        <v>510891</v>
      </c>
      <c r="F44" s="118">
        <f t="shared" si="2"/>
        <v>557587</v>
      </c>
      <c r="G44" s="118">
        <f t="shared" si="3"/>
        <v>172010</v>
      </c>
      <c r="H44" s="118">
        <f t="shared" si="4"/>
        <v>1039429</v>
      </c>
      <c r="I44" s="118">
        <f t="shared" si="5"/>
        <v>1211439</v>
      </c>
      <c r="J44" s="132">
        <v>13</v>
      </c>
      <c r="K44" s="132">
        <v>13</v>
      </c>
      <c r="L44" s="118">
        <v>46696</v>
      </c>
      <c r="M44" s="118">
        <v>360487</v>
      </c>
      <c r="N44" s="118">
        <f t="shared" si="6"/>
        <v>407183</v>
      </c>
      <c r="O44" s="118">
        <v>161901</v>
      </c>
      <c r="P44" s="118">
        <v>773161</v>
      </c>
      <c r="Q44" s="118">
        <f t="shared" si="7"/>
        <v>935062</v>
      </c>
      <c r="R44" s="132">
        <v>5</v>
      </c>
      <c r="S44" s="132">
        <v>5</v>
      </c>
      <c r="T44" s="118">
        <v>0</v>
      </c>
      <c r="U44" s="118">
        <v>131092</v>
      </c>
      <c r="V44" s="118">
        <f t="shared" si="8"/>
        <v>131092</v>
      </c>
      <c r="W44" s="118">
        <v>10109</v>
      </c>
      <c r="X44" s="118">
        <v>242814</v>
      </c>
      <c r="Y44" s="118">
        <f t="shared" si="9"/>
        <v>252923</v>
      </c>
      <c r="Z44" s="132">
        <v>2</v>
      </c>
      <c r="AA44" s="132">
        <v>2</v>
      </c>
      <c r="AB44" s="118">
        <v>0</v>
      </c>
      <c r="AC44" s="118">
        <v>0</v>
      </c>
      <c r="AD44" s="118">
        <f t="shared" si="10"/>
        <v>0</v>
      </c>
      <c r="AE44" s="118">
        <v>0</v>
      </c>
      <c r="AF44" s="118">
        <v>23454</v>
      </c>
      <c r="AG44" s="118">
        <f t="shared" si="11"/>
        <v>23454</v>
      </c>
      <c r="AH44" s="132">
        <v>1</v>
      </c>
      <c r="AI44" s="132">
        <v>1</v>
      </c>
      <c r="AJ44" s="118">
        <v>0</v>
      </c>
      <c r="AK44" s="118">
        <v>19312</v>
      </c>
      <c r="AL44" s="118">
        <f t="shared" si="12"/>
        <v>19312</v>
      </c>
      <c r="AM44" s="118">
        <v>0</v>
      </c>
      <c r="AN44" s="118">
        <v>0</v>
      </c>
      <c r="AO44" s="118">
        <f t="shared" si="13"/>
        <v>0</v>
      </c>
      <c r="AP44" s="132">
        <v>0</v>
      </c>
      <c r="AQ44" s="132">
        <v>0</v>
      </c>
      <c r="AR44" s="118">
        <v>0</v>
      </c>
      <c r="AS44" s="118">
        <v>0</v>
      </c>
      <c r="AT44" s="118">
        <f t="shared" si="14"/>
        <v>0</v>
      </c>
      <c r="AU44" s="118">
        <v>0</v>
      </c>
      <c r="AV44" s="118">
        <v>0</v>
      </c>
      <c r="AW44" s="118">
        <f t="shared" si="15"/>
        <v>0</v>
      </c>
      <c r="AX44" s="132">
        <v>0</v>
      </c>
      <c r="AY44" s="132">
        <v>0</v>
      </c>
      <c r="AZ44" s="118">
        <v>0</v>
      </c>
      <c r="BA44" s="118">
        <v>0</v>
      </c>
      <c r="BB44" s="118">
        <f t="shared" si="16"/>
        <v>0</v>
      </c>
      <c r="BC44" s="118">
        <v>0</v>
      </c>
      <c r="BD44" s="118">
        <v>0</v>
      </c>
      <c r="BE44" s="118">
        <f t="shared" si="17"/>
        <v>0</v>
      </c>
    </row>
    <row r="45" spans="1:57" s="120" customFormat="1" ht="12" customHeight="1">
      <c r="A45" s="129" t="s">
        <v>525</v>
      </c>
      <c r="B45" s="133">
        <v>39000</v>
      </c>
      <c r="C45" s="129" t="s">
        <v>378</v>
      </c>
      <c r="D45" s="118">
        <f t="shared" si="0"/>
        <v>14644</v>
      </c>
      <c r="E45" s="118">
        <f t="shared" si="1"/>
        <v>2516881</v>
      </c>
      <c r="F45" s="118">
        <f t="shared" si="2"/>
        <v>2531525</v>
      </c>
      <c r="G45" s="118">
        <f t="shared" si="3"/>
        <v>45922</v>
      </c>
      <c r="H45" s="118">
        <f t="shared" si="4"/>
        <v>637231</v>
      </c>
      <c r="I45" s="118">
        <f t="shared" si="5"/>
        <v>683153</v>
      </c>
      <c r="J45" s="132">
        <v>33</v>
      </c>
      <c r="K45" s="132">
        <v>33</v>
      </c>
      <c r="L45" s="118">
        <v>4646</v>
      </c>
      <c r="M45" s="118">
        <v>1758935</v>
      </c>
      <c r="N45" s="118">
        <f t="shared" si="6"/>
        <v>1763581</v>
      </c>
      <c r="O45" s="118">
        <v>39009</v>
      </c>
      <c r="P45" s="118">
        <v>321814</v>
      </c>
      <c r="Q45" s="118">
        <f t="shared" si="7"/>
        <v>360823</v>
      </c>
      <c r="R45" s="132">
        <v>19</v>
      </c>
      <c r="S45" s="132">
        <v>19</v>
      </c>
      <c r="T45" s="118">
        <v>9998</v>
      </c>
      <c r="U45" s="118">
        <v>753316</v>
      </c>
      <c r="V45" s="118">
        <f t="shared" si="8"/>
        <v>763314</v>
      </c>
      <c r="W45" s="118">
        <v>6913</v>
      </c>
      <c r="X45" s="118">
        <v>257291</v>
      </c>
      <c r="Y45" s="118">
        <f t="shared" si="9"/>
        <v>264204</v>
      </c>
      <c r="Z45" s="132">
        <v>2</v>
      </c>
      <c r="AA45" s="132">
        <v>2</v>
      </c>
      <c r="AB45" s="118">
        <v>0</v>
      </c>
      <c r="AC45" s="118">
        <v>4630</v>
      </c>
      <c r="AD45" s="118">
        <f t="shared" si="10"/>
        <v>4630</v>
      </c>
      <c r="AE45" s="118">
        <v>0</v>
      </c>
      <c r="AF45" s="118">
        <v>19018</v>
      </c>
      <c r="AG45" s="118">
        <f t="shared" si="11"/>
        <v>19018</v>
      </c>
      <c r="AH45" s="132">
        <v>1</v>
      </c>
      <c r="AI45" s="132">
        <v>1</v>
      </c>
      <c r="AJ45" s="118">
        <v>0</v>
      </c>
      <c r="AK45" s="118">
        <v>0</v>
      </c>
      <c r="AL45" s="118">
        <f t="shared" si="12"/>
        <v>0</v>
      </c>
      <c r="AM45" s="118">
        <v>0</v>
      </c>
      <c r="AN45" s="118">
        <v>39108</v>
      </c>
      <c r="AO45" s="118">
        <f t="shared" si="13"/>
        <v>39108</v>
      </c>
      <c r="AP45" s="132">
        <v>0</v>
      </c>
      <c r="AQ45" s="132">
        <v>0</v>
      </c>
      <c r="AR45" s="118">
        <v>0</v>
      </c>
      <c r="AS45" s="118">
        <v>0</v>
      </c>
      <c r="AT45" s="118">
        <f t="shared" si="14"/>
        <v>0</v>
      </c>
      <c r="AU45" s="118">
        <v>0</v>
      </c>
      <c r="AV45" s="118">
        <v>0</v>
      </c>
      <c r="AW45" s="118">
        <f t="shared" si="15"/>
        <v>0</v>
      </c>
      <c r="AX45" s="132">
        <v>0</v>
      </c>
      <c r="AY45" s="132">
        <v>0</v>
      </c>
      <c r="AZ45" s="118">
        <v>0</v>
      </c>
      <c r="BA45" s="118">
        <v>0</v>
      </c>
      <c r="BB45" s="118">
        <f t="shared" si="16"/>
        <v>0</v>
      </c>
      <c r="BC45" s="118">
        <v>0</v>
      </c>
      <c r="BD45" s="118">
        <v>0</v>
      </c>
      <c r="BE45" s="118">
        <f t="shared" si="17"/>
        <v>0</v>
      </c>
    </row>
    <row r="46" spans="1:57" s="120" customFormat="1" ht="12" customHeight="1">
      <c r="A46" s="129" t="s">
        <v>526</v>
      </c>
      <c r="B46" s="133">
        <v>40000</v>
      </c>
      <c r="C46" s="129" t="s">
        <v>378</v>
      </c>
      <c r="D46" s="118">
        <f t="shared" si="0"/>
        <v>960181</v>
      </c>
      <c r="E46" s="118">
        <f t="shared" si="1"/>
        <v>12052309</v>
      </c>
      <c r="F46" s="118">
        <f t="shared" si="2"/>
        <v>13012490</v>
      </c>
      <c r="G46" s="118">
        <f t="shared" si="3"/>
        <v>24318</v>
      </c>
      <c r="H46" s="118">
        <f t="shared" si="4"/>
        <v>2750723</v>
      </c>
      <c r="I46" s="118">
        <f t="shared" si="5"/>
        <v>2775041</v>
      </c>
      <c r="J46" s="132">
        <v>54</v>
      </c>
      <c r="K46" s="132">
        <v>54</v>
      </c>
      <c r="L46" s="118">
        <v>711743</v>
      </c>
      <c r="M46" s="118">
        <v>10053214</v>
      </c>
      <c r="N46" s="118">
        <f t="shared" si="6"/>
        <v>10764957</v>
      </c>
      <c r="O46" s="118">
        <v>24318</v>
      </c>
      <c r="P46" s="118">
        <v>2104479</v>
      </c>
      <c r="Q46" s="118">
        <f t="shared" si="7"/>
        <v>2128797</v>
      </c>
      <c r="R46" s="132">
        <v>19</v>
      </c>
      <c r="S46" s="132">
        <v>19</v>
      </c>
      <c r="T46" s="118">
        <v>75382</v>
      </c>
      <c r="U46" s="118">
        <v>1711612</v>
      </c>
      <c r="V46" s="118">
        <f t="shared" si="8"/>
        <v>1786994</v>
      </c>
      <c r="W46" s="118">
        <v>0</v>
      </c>
      <c r="X46" s="118">
        <v>646244</v>
      </c>
      <c r="Y46" s="118">
        <f t="shared" si="9"/>
        <v>646244</v>
      </c>
      <c r="Z46" s="132">
        <v>3</v>
      </c>
      <c r="AA46" s="132">
        <v>3</v>
      </c>
      <c r="AB46" s="118">
        <v>130907</v>
      </c>
      <c r="AC46" s="118">
        <v>209138</v>
      </c>
      <c r="AD46" s="118">
        <f t="shared" si="10"/>
        <v>340045</v>
      </c>
      <c r="AE46" s="118">
        <v>0</v>
      </c>
      <c r="AF46" s="118">
        <v>0</v>
      </c>
      <c r="AG46" s="118">
        <f t="shared" si="11"/>
        <v>0</v>
      </c>
      <c r="AH46" s="132">
        <v>1</v>
      </c>
      <c r="AI46" s="132">
        <v>1</v>
      </c>
      <c r="AJ46" s="118">
        <v>42149</v>
      </c>
      <c r="AK46" s="118">
        <v>78345</v>
      </c>
      <c r="AL46" s="118">
        <f t="shared" si="12"/>
        <v>120494</v>
      </c>
      <c r="AM46" s="118">
        <v>0</v>
      </c>
      <c r="AN46" s="118">
        <v>0</v>
      </c>
      <c r="AO46" s="118">
        <f t="shared" si="13"/>
        <v>0</v>
      </c>
      <c r="AP46" s="132">
        <v>0</v>
      </c>
      <c r="AQ46" s="132">
        <v>0</v>
      </c>
      <c r="AR46" s="118">
        <v>0</v>
      </c>
      <c r="AS46" s="118">
        <v>0</v>
      </c>
      <c r="AT46" s="118">
        <f t="shared" si="14"/>
        <v>0</v>
      </c>
      <c r="AU46" s="118">
        <v>0</v>
      </c>
      <c r="AV46" s="118">
        <v>0</v>
      </c>
      <c r="AW46" s="118">
        <f t="shared" si="15"/>
        <v>0</v>
      </c>
      <c r="AX46" s="132">
        <v>0</v>
      </c>
      <c r="AY46" s="132">
        <v>0</v>
      </c>
      <c r="AZ46" s="118">
        <v>0</v>
      </c>
      <c r="BA46" s="118">
        <v>0</v>
      </c>
      <c r="BB46" s="118">
        <f t="shared" si="16"/>
        <v>0</v>
      </c>
      <c r="BC46" s="118">
        <v>0</v>
      </c>
      <c r="BD46" s="118">
        <v>0</v>
      </c>
      <c r="BE46" s="118">
        <f t="shared" si="17"/>
        <v>0</v>
      </c>
    </row>
    <row r="47" spans="1:57" s="120" customFormat="1" ht="12" customHeight="1">
      <c r="A47" s="129" t="s">
        <v>408</v>
      </c>
      <c r="B47" s="133">
        <v>41000</v>
      </c>
      <c r="C47" s="129" t="s">
        <v>378</v>
      </c>
      <c r="D47" s="118">
        <f t="shared" si="0"/>
        <v>151443</v>
      </c>
      <c r="E47" s="118">
        <f t="shared" si="1"/>
        <v>2179112</v>
      </c>
      <c r="F47" s="118">
        <f t="shared" si="2"/>
        <v>2330555</v>
      </c>
      <c r="G47" s="118">
        <f t="shared" si="3"/>
        <v>0</v>
      </c>
      <c r="H47" s="118">
        <f t="shared" si="4"/>
        <v>1347607</v>
      </c>
      <c r="I47" s="118">
        <f t="shared" si="5"/>
        <v>1347607</v>
      </c>
      <c r="J47" s="132">
        <v>18</v>
      </c>
      <c r="K47" s="132">
        <v>18</v>
      </c>
      <c r="L47" s="118">
        <v>34020</v>
      </c>
      <c r="M47" s="118">
        <v>1510817</v>
      </c>
      <c r="N47" s="118">
        <f t="shared" si="6"/>
        <v>1544837</v>
      </c>
      <c r="O47" s="118">
        <v>0</v>
      </c>
      <c r="P47" s="118">
        <v>612746</v>
      </c>
      <c r="Q47" s="118">
        <f t="shared" si="7"/>
        <v>612746</v>
      </c>
      <c r="R47" s="132">
        <v>15</v>
      </c>
      <c r="S47" s="132">
        <v>15</v>
      </c>
      <c r="T47" s="118">
        <v>40808</v>
      </c>
      <c r="U47" s="118">
        <v>484707</v>
      </c>
      <c r="V47" s="118">
        <f t="shared" si="8"/>
        <v>525515</v>
      </c>
      <c r="W47" s="118">
        <v>0</v>
      </c>
      <c r="X47" s="118">
        <v>722459</v>
      </c>
      <c r="Y47" s="118">
        <f t="shared" si="9"/>
        <v>722459</v>
      </c>
      <c r="Z47" s="132">
        <v>8</v>
      </c>
      <c r="AA47" s="132">
        <v>8</v>
      </c>
      <c r="AB47" s="118">
        <v>76615</v>
      </c>
      <c r="AC47" s="118">
        <v>183588</v>
      </c>
      <c r="AD47" s="118">
        <f t="shared" si="10"/>
        <v>260203</v>
      </c>
      <c r="AE47" s="118">
        <v>0</v>
      </c>
      <c r="AF47" s="118">
        <v>12402</v>
      </c>
      <c r="AG47" s="118">
        <f t="shared" si="11"/>
        <v>12402</v>
      </c>
      <c r="AH47" s="132">
        <v>0</v>
      </c>
      <c r="AI47" s="132">
        <v>0</v>
      </c>
      <c r="AJ47" s="118">
        <v>0</v>
      </c>
      <c r="AK47" s="118">
        <v>0</v>
      </c>
      <c r="AL47" s="118">
        <f t="shared" si="12"/>
        <v>0</v>
      </c>
      <c r="AM47" s="118">
        <v>0</v>
      </c>
      <c r="AN47" s="118">
        <v>0</v>
      </c>
      <c r="AO47" s="118">
        <f t="shared" si="13"/>
        <v>0</v>
      </c>
      <c r="AP47" s="132">
        <v>0</v>
      </c>
      <c r="AQ47" s="132">
        <v>0</v>
      </c>
      <c r="AR47" s="118">
        <v>0</v>
      </c>
      <c r="AS47" s="118">
        <v>0</v>
      </c>
      <c r="AT47" s="118">
        <f t="shared" si="14"/>
        <v>0</v>
      </c>
      <c r="AU47" s="118">
        <v>0</v>
      </c>
      <c r="AV47" s="118">
        <v>0</v>
      </c>
      <c r="AW47" s="118">
        <f t="shared" si="15"/>
        <v>0</v>
      </c>
      <c r="AX47" s="132">
        <v>0</v>
      </c>
      <c r="AY47" s="132">
        <v>0</v>
      </c>
      <c r="AZ47" s="118">
        <v>0</v>
      </c>
      <c r="BA47" s="118">
        <v>0</v>
      </c>
      <c r="BB47" s="118">
        <f t="shared" si="16"/>
        <v>0</v>
      </c>
      <c r="BC47" s="118">
        <v>0</v>
      </c>
      <c r="BD47" s="118">
        <v>0</v>
      </c>
      <c r="BE47" s="118">
        <f t="shared" si="17"/>
        <v>0</v>
      </c>
    </row>
    <row r="48" spans="1:57" s="120" customFormat="1" ht="12" customHeight="1">
      <c r="A48" s="129" t="s">
        <v>406</v>
      </c>
      <c r="B48" s="133">
        <v>42000</v>
      </c>
      <c r="C48" s="129" t="s">
        <v>378</v>
      </c>
      <c r="D48" s="118">
        <f t="shared" si="0"/>
        <v>70941</v>
      </c>
      <c r="E48" s="118">
        <f t="shared" si="1"/>
        <v>2529554</v>
      </c>
      <c r="F48" s="118">
        <f t="shared" si="2"/>
        <v>2600495</v>
      </c>
      <c r="G48" s="118">
        <f t="shared" si="3"/>
        <v>0</v>
      </c>
      <c r="H48" s="118">
        <f t="shared" si="4"/>
        <v>815041</v>
      </c>
      <c r="I48" s="118">
        <f t="shared" si="5"/>
        <v>815041</v>
      </c>
      <c r="J48" s="132">
        <v>15</v>
      </c>
      <c r="K48" s="132">
        <v>15</v>
      </c>
      <c r="L48" s="118">
        <v>70941</v>
      </c>
      <c r="M48" s="118">
        <v>1153180</v>
      </c>
      <c r="N48" s="118">
        <f t="shared" si="6"/>
        <v>1224121</v>
      </c>
      <c r="O48" s="118">
        <v>0</v>
      </c>
      <c r="P48" s="118">
        <v>783803</v>
      </c>
      <c r="Q48" s="118">
        <f t="shared" si="7"/>
        <v>783803</v>
      </c>
      <c r="R48" s="132">
        <v>4</v>
      </c>
      <c r="S48" s="132">
        <v>4</v>
      </c>
      <c r="T48" s="118">
        <v>0</v>
      </c>
      <c r="U48" s="118">
        <v>1043298</v>
      </c>
      <c r="V48" s="118">
        <f t="shared" si="8"/>
        <v>1043298</v>
      </c>
      <c r="W48" s="118">
        <v>0</v>
      </c>
      <c r="X48" s="118">
        <v>0</v>
      </c>
      <c r="Y48" s="118">
        <f t="shared" si="9"/>
        <v>0</v>
      </c>
      <c r="Z48" s="132">
        <v>2</v>
      </c>
      <c r="AA48" s="132">
        <v>2</v>
      </c>
      <c r="AB48" s="118">
        <v>0</v>
      </c>
      <c r="AC48" s="118">
        <v>305172</v>
      </c>
      <c r="AD48" s="118">
        <f t="shared" si="10"/>
        <v>305172</v>
      </c>
      <c r="AE48" s="118">
        <v>0</v>
      </c>
      <c r="AF48" s="118">
        <v>0</v>
      </c>
      <c r="AG48" s="118">
        <f t="shared" si="11"/>
        <v>0</v>
      </c>
      <c r="AH48" s="132">
        <v>2</v>
      </c>
      <c r="AI48" s="132">
        <v>2</v>
      </c>
      <c r="AJ48" s="118">
        <v>0</v>
      </c>
      <c r="AK48" s="118">
        <v>16126</v>
      </c>
      <c r="AL48" s="118">
        <f t="shared" si="12"/>
        <v>16126</v>
      </c>
      <c r="AM48" s="118">
        <v>0</v>
      </c>
      <c r="AN48" s="118">
        <v>31238</v>
      </c>
      <c r="AO48" s="118">
        <f t="shared" si="13"/>
        <v>31238</v>
      </c>
      <c r="AP48" s="132">
        <v>1</v>
      </c>
      <c r="AQ48" s="132">
        <v>1</v>
      </c>
      <c r="AR48" s="118">
        <v>0</v>
      </c>
      <c r="AS48" s="118">
        <v>11778</v>
      </c>
      <c r="AT48" s="118">
        <f t="shared" si="14"/>
        <v>11778</v>
      </c>
      <c r="AU48" s="118">
        <v>0</v>
      </c>
      <c r="AV48" s="118">
        <v>0</v>
      </c>
      <c r="AW48" s="118">
        <f t="shared" si="15"/>
        <v>0</v>
      </c>
      <c r="AX48" s="132">
        <v>0</v>
      </c>
      <c r="AY48" s="132">
        <v>0</v>
      </c>
      <c r="AZ48" s="118">
        <v>0</v>
      </c>
      <c r="BA48" s="118">
        <v>0</v>
      </c>
      <c r="BB48" s="118">
        <f t="shared" si="16"/>
        <v>0</v>
      </c>
      <c r="BC48" s="118">
        <v>0</v>
      </c>
      <c r="BD48" s="118">
        <v>0</v>
      </c>
      <c r="BE48" s="118">
        <f t="shared" si="17"/>
        <v>0</v>
      </c>
    </row>
    <row r="49" spans="1:57" s="120" customFormat="1" ht="12" customHeight="1">
      <c r="A49" s="129" t="s">
        <v>407</v>
      </c>
      <c r="B49" s="133">
        <v>43000</v>
      </c>
      <c r="C49" s="129" t="s">
        <v>378</v>
      </c>
      <c r="D49" s="118">
        <f t="shared" si="0"/>
        <v>264080</v>
      </c>
      <c r="E49" s="118">
        <f t="shared" si="1"/>
        <v>5910916</v>
      </c>
      <c r="F49" s="118">
        <f t="shared" si="2"/>
        <v>6174996</v>
      </c>
      <c r="G49" s="118">
        <f t="shared" si="3"/>
        <v>68645</v>
      </c>
      <c r="H49" s="118">
        <f t="shared" si="4"/>
        <v>1982147</v>
      </c>
      <c r="I49" s="118">
        <f t="shared" si="5"/>
        <v>2050792</v>
      </c>
      <c r="J49" s="132">
        <v>44</v>
      </c>
      <c r="K49" s="132">
        <v>44</v>
      </c>
      <c r="L49" s="118">
        <v>172265</v>
      </c>
      <c r="M49" s="118">
        <v>5499716</v>
      </c>
      <c r="N49" s="118">
        <f t="shared" si="6"/>
        <v>5671981</v>
      </c>
      <c r="O49" s="118">
        <v>36182</v>
      </c>
      <c r="P49" s="118">
        <v>1434336</v>
      </c>
      <c r="Q49" s="118">
        <f t="shared" si="7"/>
        <v>1470518</v>
      </c>
      <c r="R49" s="132">
        <v>14</v>
      </c>
      <c r="S49" s="132">
        <v>14</v>
      </c>
      <c r="T49" s="118">
        <v>91815</v>
      </c>
      <c r="U49" s="118">
        <v>411200</v>
      </c>
      <c r="V49" s="118">
        <f t="shared" si="8"/>
        <v>503015</v>
      </c>
      <c r="W49" s="118">
        <v>32463</v>
      </c>
      <c r="X49" s="118">
        <v>547811</v>
      </c>
      <c r="Y49" s="118">
        <f t="shared" si="9"/>
        <v>580274</v>
      </c>
      <c r="Z49" s="132">
        <v>0</v>
      </c>
      <c r="AA49" s="132">
        <v>0</v>
      </c>
      <c r="AB49" s="118">
        <v>0</v>
      </c>
      <c r="AC49" s="118">
        <v>0</v>
      </c>
      <c r="AD49" s="118">
        <f t="shared" si="10"/>
        <v>0</v>
      </c>
      <c r="AE49" s="118">
        <v>0</v>
      </c>
      <c r="AF49" s="118">
        <v>0</v>
      </c>
      <c r="AG49" s="118">
        <f t="shared" si="11"/>
        <v>0</v>
      </c>
      <c r="AH49" s="132">
        <v>0</v>
      </c>
      <c r="AI49" s="132">
        <v>0</v>
      </c>
      <c r="AJ49" s="118">
        <v>0</v>
      </c>
      <c r="AK49" s="118">
        <v>0</v>
      </c>
      <c r="AL49" s="118">
        <f t="shared" si="12"/>
        <v>0</v>
      </c>
      <c r="AM49" s="118">
        <v>0</v>
      </c>
      <c r="AN49" s="118">
        <v>0</v>
      </c>
      <c r="AO49" s="118">
        <f t="shared" si="13"/>
        <v>0</v>
      </c>
      <c r="AP49" s="132">
        <v>0</v>
      </c>
      <c r="AQ49" s="132">
        <v>0</v>
      </c>
      <c r="AR49" s="118">
        <v>0</v>
      </c>
      <c r="AS49" s="118">
        <v>0</v>
      </c>
      <c r="AT49" s="118">
        <f t="shared" si="14"/>
        <v>0</v>
      </c>
      <c r="AU49" s="118">
        <v>0</v>
      </c>
      <c r="AV49" s="118">
        <v>0</v>
      </c>
      <c r="AW49" s="118">
        <f t="shared" si="15"/>
        <v>0</v>
      </c>
      <c r="AX49" s="132">
        <v>0</v>
      </c>
      <c r="AY49" s="132">
        <v>0</v>
      </c>
      <c r="AZ49" s="118">
        <v>0</v>
      </c>
      <c r="BA49" s="118">
        <v>0</v>
      </c>
      <c r="BB49" s="118">
        <f t="shared" si="16"/>
        <v>0</v>
      </c>
      <c r="BC49" s="118">
        <v>0</v>
      </c>
      <c r="BD49" s="118">
        <v>0</v>
      </c>
      <c r="BE49" s="118">
        <f t="shared" si="17"/>
        <v>0</v>
      </c>
    </row>
    <row r="50" spans="1:57" s="120" customFormat="1" ht="12" customHeight="1">
      <c r="A50" s="129" t="s">
        <v>447</v>
      </c>
      <c r="B50" s="133">
        <v>44000</v>
      </c>
      <c r="C50" s="129" t="s">
        <v>378</v>
      </c>
      <c r="D50" s="118">
        <f t="shared" si="0"/>
        <v>0</v>
      </c>
      <c r="E50" s="118">
        <f t="shared" si="1"/>
        <v>1294662</v>
      </c>
      <c r="F50" s="118">
        <f t="shared" si="2"/>
        <v>1294662</v>
      </c>
      <c r="G50" s="118">
        <f t="shared" si="3"/>
        <v>0</v>
      </c>
      <c r="H50" s="118">
        <f t="shared" si="4"/>
        <v>460313</v>
      </c>
      <c r="I50" s="118">
        <f t="shared" si="5"/>
        <v>460313</v>
      </c>
      <c r="J50" s="132">
        <v>7</v>
      </c>
      <c r="K50" s="132">
        <v>7</v>
      </c>
      <c r="L50" s="118">
        <v>0</v>
      </c>
      <c r="M50" s="118">
        <v>1294662</v>
      </c>
      <c r="N50" s="118">
        <f t="shared" si="6"/>
        <v>1294662</v>
      </c>
      <c r="O50" s="118">
        <v>0</v>
      </c>
      <c r="P50" s="118">
        <v>276102</v>
      </c>
      <c r="Q50" s="118">
        <f t="shared" si="7"/>
        <v>276102</v>
      </c>
      <c r="R50" s="132">
        <v>2</v>
      </c>
      <c r="S50" s="132">
        <v>2</v>
      </c>
      <c r="T50" s="118">
        <v>0</v>
      </c>
      <c r="U50" s="118">
        <v>0</v>
      </c>
      <c r="V50" s="118">
        <f t="shared" si="8"/>
        <v>0</v>
      </c>
      <c r="W50" s="118">
        <v>0</v>
      </c>
      <c r="X50" s="118">
        <v>184211</v>
      </c>
      <c r="Y50" s="118">
        <f t="shared" si="9"/>
        <v>184211</v>
      </c>
      <c r="Z50" s="132">
        <v>0</v>
      </c>
      <c r="AA50" s="132">
        <v>0</v>
      </c>
      <c r="AB50" s="118">
        <v>0</v>
      </c>
      <c r="AC50" s="118">
        <v>0</v>
      </c>
      <c r="AD50" s="118">
        <f t="shared" si="10"/>
        <v>0</v>
      </c>
      <c r="AE50" s="118">
        <v>0</v>
      </c>
      <c r="AF50" s="118">
        <v>0</v>
      </c>
      <c r="AG50" s="118">
        <f t="shared" si="11"/>
        <v>0</v>
      </c>
      <c r="AH50" s="132">
        <v>0</v>
      </c>
      <c r="AI50" s="132">
        <v>0</v>
      </c>
      <c r="AJ50" s="118">
        <v>0</v>
      </c>
      <c r="AK50" s="118">
        <v>0</v>
      </c>
      <c r="AL50" s="118">
        <f t="shared" si="12"/>
        <v>0</v>
      </c>
      <c r="AM50" s="118">
        <v>0</v>
      </c>
      <c r="AN50" s="118">
        <v>0</v>
      </c>
      <c r="AO50" s="118">
        <f t="shared" si="13"/>
        <v>0</v>
      </c>
      <c r="AP50" s="132">
        <v>0</v>
      </c>
      <c r="AQ50" s="132">
        <v>0</v>
      </c>
      <c r="AR50" s="118">
        <v>0</v>
      </c>
      <c r="AS50" s="118">
        <v>0</v>
      </c>
      <c r="AT50" s="118">
        <f t="shared" si="14"/>
        <v>0</v>
      </c>
      <c r="AU50" s="118">
        <v>0</v>
      </c>
      <c r="AV50" s="118">
        <v>0</v>
      </c>
      <c r="AW50" s="118">
        <f t="shared" si="15"/>
        <v>0</v>
      </c>
      <c r="AX50" s="132">
        <v>0</v>
      </c>
      <c r="AY50" s="132">
        <v>0</v>
      </c>
      <c r="AZ50" s="118">
        <v>0</v>
      </c>
      <c r="BA50" s="118">
        <v>0</v>
      </c>
      <c r="BB50" s="118">
        <f t="shared" si="16"/>
        <v>0</v>
      </c>
      <c r="BC50" s="118">
        <v>0</v>
      </c>
      <c r="BD50" s="118">
        <v>0</v>
      </c>
      <c r="BE50" s="118">
        <f t="shared" si="17"/>
        <v>0</v>
      </c>
    </row>
    <row r="51" spans="1:57" s="120" customFormat="1" ht="12" customHeight="1">
      <c r="A51" s="129" t="s">
        <v>448</v>
      </c>
      <c r="B51" s="133">
        <v>45000</v>
      </c>
      <c r="C51" s="129" t="s">
        <v>378</v>
      </c>
      <c r="D51" s="118">
        <f t="shared" si="0"/>
        <v>33785</v>
      </c>
      <c r="E51" s="118">
        <f t="shared" si="1"/>
        <v>1076984</v>
      </c>
      <c r="F51" s="118">
        <f t="shared" si="2"/>
        <v>1110769</v>
      </c>
      <c r="G51" s="118">
        <f t="shared" si="3"/>
        <v>0</v>
      </c>
      <c r="H51" s="118">
        <f t="shared" si="4"/>
        <v>794322</v>
      </c>
      <c r="I51" s="118">
        <f t="shared" si="5"/>
        <v>794322</v>
      </c>
      <c r="J51" s="132">
        <v>21</v>
      </c>
      <c r="K51" s="132">
        <v>21</v>
      </c>
      <c r="L51" s="118">
        <v>29101</v>
      </c>
      <c r="M51" s="118">
        <v>994574</v>
      </c>
      <c r="N51" s="118">
        <f t="shared" si="6"/>
        <v>1023675</v>
      </c>
      <c r="O51" s="118">
        <v>0</v>
      </c>
      <c r="P51" s="118">
        <v>483732</v>
      </c>
      <c r="Q51" s="118">
        <f t="shared" si="7"/>
        <v>483732</v>
      </c>
      <c r="R51" s="132">
        <v>9</v>
      </c>
      <c r="S51" s="132">
        <v>9</v>
      </c>
      <c r="T51" s="118">
        <v>4684</v>
      </c>
      <c r="U51" s="118">
        <v>82410</v>
      </c>
      <c r="V51" s="118">
        <f t="shared" si="8"/>
        <v>87094</v>
      </c>
      <c r="W51" s="118">
        <v>0</v>
      </c>
      <c r="X51" s="118">
        <v>310590</v>
      </c>
      <c r="Y51" s="118">
        <f t="shared" si="9"/>
        <v>310590</v>
      </c>
      <c r="Z51" s="132">
        <v>0</v>
      </c>
      <c r="AA51" s="132">
        <v>0</v>
      </c>
      <c r="AB51" s="118">
        <v>0</v>
      </c>
      <c r="AC51" s="118">
        <v>0</v>
      </c>
      <c r="AD51" s="118">
        <f t="shared" si="10"/>
        <v>0</v>
      </c>
      <c r="AE51" s="118">
        <v>0</v>
      </c>
      <c r="AF51" s="118">
        <v>0</v>
      </c>
      <c r="AG51" s="118">
        <f t="shared" si="11"/>
        <v>0</v>
      </c>
      <c r="AH51" s="132">
        <v>0</v>
      </c>
      <c r="AI51" s="132">
        <v>0</v>
      </c>
      <c r="AJ51" s="118">
        <v>0</v>
      </c>
      <c r="AK51" s="118">
        <v>0</v>
      </c>
      <c r="AL51" s="118">
        <f t="shared" si="12"/>
        <v>0</v>
      </c>
      <c r="AM51" s="118">
        <v>0</v>
      </c>
      <c r="AN51" s="118">
        <v>0</v>
      </c>
      <c r="AO51" s="118">
        <f t="shared" si="13"/>
        <v>0</v>
      </c>
      <c r="AP51" s="132">
        <v>0</v>
      </c>
      <c r="AQ51" s="132">
        <v>0</v>
      </c>
      <c r="AR51" s="118">
        <v>0</v>
      </c>
      <c r="AS51" s="118">
        <v>0</v>
      </c>
      <c r="AT51" s="118">
        <f t="shared" si="14"/>
        <v>0</v>
      </c>
      <c r="AU51" s="118">
        <v>0</v>
      </c>
      <c r="AV51" s="118">
        <v>0</v>
      </c>
      <c r="AW51" s="118">
        <f t="shared" si="15"/>
        <v>0</v>
      </c>
      <c r="AX51" s="132">
        <v>0</v>
      </c>
      <c r="AY51" s="132">
        <v>0</v>
      </c>
      <c r="AZ51" s="118">
        <v>0</v>
      </c>
      <c r="BA51" s="118">
        <v>0</v>
      </c>
      <c r="BB51" s="118">
        <f t="shared" si="16"/>
        <v>0</v>
      </c>
      <c r="BC51" s="118">
        <v>0</v>
      </c>
      <c r="BD51" s="118">
        <v>0</v>
      </c>
      <c r="BE51" s="118">
        <f t="shared" si="17"/>
        <v>0</v>
      </c>
    </row>
    <row r="52" spans="1:57" s="120" customFormat="1" ht="12" customHeight="1">
      <c r="A52" s="129" t="s">
        <v>449</v>
      </c>
      <c r="B52" s="133">
        <v>46000</v>
      </c>
      <c r="C52" s="129" t="s">
        <v>378</v>
      </c>
      <c r="D52" s="118">
        <f t="shared" si="0"/>
        <v>283677</v>
      </c>
      <c r="E52" s="118">
        <f t="shared" si="1"/>
        <v>3318257</v>
      </c>
      <c r="F52" s="118">
        <f t="shared" si="2"/>
        <v>3601934</v>
      </c>
      <c r="G52" s="118">
        <f t="shared" si="3"/>
        <v>147458</v>
      </c>
      <c r="H52" s="118">
        <f t="shared" si="4"/>
        <v>1160942</v>
      </c>
      <c r="I52" s="118">
        <f t="shared" si="5"/>
        <v>1308400</v>
      </c>
      <c r="J52" s="132">
        <v>34</v>
      </c>
      <c r="K52" s="132">
        <v>34</v>
      </c>
      <c r="L52" s="118">
        <v>152743</v>
      </c>
      <c r="M52" s="118">
        <v>2453603</v>
      </c>
      <c r="N52" s="118">
        <f t="shared" si="6"/>
        <v>2606346</v>
      </c>
      <c r="O52" s="118">
        <v>109382</v>
      </c>
      <c r="P52" s="118">
        <v>887464</v>
      </c>
      <c r="Q52" s="118">
        <f t="shared" si="7"/>
        <v>996846</v>
      </c>
      <c r="R52" s="132">
        <v>10</v>
      </c>
      <c r="S52" s="132">
        <v>10</v>
      </c>
      <c r="T52" s="118">
        <v>130934</v>
      </c>
      <c r="U52" s="118">
        <v>184051</v>
      </c>
      <c r="V52" s="118">
        <f t="shared" si="8"/>
        <v>314985</v>
      </c>
      <c r="W52" s="118">
        <v>38076</v>
      </c>
      <c r="X52" s="118">
        <v>273478</v>
      </c>
      <c r="Y52" s="118">
        <f t="shared" si="9"/>
        <v>311554</v>
      </c>
      <c r="Z52" s="132">
        <v>1</v>
      </c>
      <c r="AA52" s="132">
        <v>1</v>
      </c>
      <c r="AB52" s="118">
        <v>0</v>
      </c>
      <c r="AC52" s="118">
        <v>680603</v>
      </c>
      <c r="AD52" s="118">
        <f t="shared" si="10"/>
        <v>680603</v>
      </c>
      <c r="AE52" s="118">
        <v>0</v>
      </c>
      <c r="AF52" s="118">
        <v>0</v>
      </c>
      <c r="AG52" s="118">
        <f t="shared" si="11"/>
        <v>0</v>
      </c>
      <c r="AH52" s="132">
        <v>0</v>
      </c>
      <c r="AI52" s="132">
        <v>0</v>
      </c>
      <c r="AJ52" s="118">
        <v>0</v>
      </c>
      <c r="AK52" s="118">
        <v>0</v>
      </c>
      <c r="AL52" s="118">
        <f t="shared" si="12"/>
        <v>0</v>
      </c>
      <c r="AM52" s="118">
        <v>0</v>
      </c>
      <c r="AN52" s="118">
        <v>0</v>
      </c>
      <c r="AO52" s="118">
        <f t="shared" si="13"/>
        <v>0</v>
      </c>
      <c r="AP52" s="132">
        <v>0</v>
      </c>
      <c r="AQ52" s="132">
        <v>0</v>
      </c>
      <c r="AR52" s="118">
        <v>0</v>
      </c>
      <c r="AS52" s="118">
        <v>0</v>
      </c>
      <c r="AT52" s="118">
        <f t="shared" si="14"/>
        <v>0</v>
      </c>
      <c r="AU52" s="118">
        <v>0</v>
      </c>
      <c r="AV52" s="118">
        <v>0</v>
      </c>
      <c r="AW52" s="118">
        <f t="shared" si="15"/>
        <v>0</v>
      </c>
      <c r="AX52" s="132">
        <v>0</v>
      </c>
      <c r="AY52" s="132">
        <v>0</v>
      </c>
      <c r="AZ52" s="118">
        <v>0</v>
      </c>
      <c r="BA52" s="118">
        <v>0</v>
      </c>
      <c r="BB52" s="118">
        <f t="shared" si="16"/>
        <v>0</v>
      </c>
      <c r="BC52" s="118">
        <v>0</v>
      </c>
      <c r="BD52" s="118">
        <v>0</v>
      </c>
      <c r="BE52" s="118">
        <f t="shared" si="17"/>
        <v>0</v>
      </c>
    </row>
    <row r="53" spans="1:57" s="120" customFormat="1" ht="12" customHeight="1">
      <c r="A53" s="129" t="s">
        <v>450</v>
      </c>
      <c r="B53" s="133">
        <v>47000</v>
      </c>
      <c r="C53" s="129" t="s">
        <v>378</v>
      </c>
      <c r="D53" s="118">
        <f t="shared" si="0"/>
        <v>301984</v>
      </c>
      <c r="E53" s="118">
        <f t="shared" si="1"/>
        <v>4808811</v>
      </c>
      <c r="F53" s="118">
        <f t="shared" si="2"/>
        <v>5110795</v>
      </c>
      <c r="G53" s="118">
        <f t="shared" si="3"/>
        <v>0</v>
      </c>
      <c r="H53" s="118">
        <f t="shared" si="4"/>
        <v>498758</v>
      </c>
      <c r="I53" s="118">
        <f t="shared" si="5"/>
        <v>498758</v>
      </c>
      <c r="J53" s="132">
        <v>24</v>
      </c>
      <c r="K53" s="132">
        <v>24</v>
      </c>
      <c r="L53" s="118">
        <v>301984</v>
      </c>
      <c r="M53" s="118">
        <v>4650102</v>
      </c>
      <c r="N53" s="118">
        <f t="shared" si="6"/>
        <v>4952086</v>
      </c>
      <c r="O53" s="118">
        <v>0</v>
      </c>
      <c r="P53" s="118">
        <v>366884</v>
      </c>
      <c r="Q53" s="118">
        <f t="shared" si="7"/>
        <v>366884</v>
      </c>
      <c r="R53" s="132">
        <v>4</v>
      </c>
      <c r="S53" s="132">
        <v>4</v>
      </c>
      <c r="T53" s="118">
        <v>0</v>
      </c>
      <c r="U53" s="118">
        <v>158709</v>
      </c>
      <c r="V53" s="118">
        <f t="shared" si="8"/>
        <v>158709</v>
      </c>
      <c r="W53" s="118">
        <v>0</v>
      </c>
      <c r="X53" s="118">
        <v>131874</v>
      </c>
      <c r="Y53" s="118">
        <f t="shared" si="9"/>
        <v>131874</v>
      </c>
      <c r="Z53" s="132">
        <v>0</v>
      </c>
      <c r="AA53" s="132">
        <v>0</v>
      </c>
      <c r="AB53" s="118">
        <v>0</v>
      </c>
      <c r="AC53" s="118">
        <v>0</v>
      </c>
      <c r="AD53" s="118">
        <f t="shared" si="10"/>
        <v>0</v>
      </c>
      <c r="AE53" s="118">
        <v>0</v>
      </c>
      <c r="AF53" s="118">
        <v>0</v>
      </c>
      <c r="AG53" s="118">
        <f t="shared" si="11"/>
        <v>0</v>
      </c>
      <c r="AH53" s="132">
        <v>0</v>
      </c>
      <c r="AI53" s="132">
        <v>0</v>
      </c>
      <c r="AJ53" s="118">
        <v>0</v>
      </c>
      <c r="AK53" s="118">
        <v>0</v>
      </c>
      <c r="AL53" s="118">
        <f t="shared" si="12"/>
        <v>0</v>
      </c>
      <c r="AM53" s="118">
        <v>0</v>
      </c>
      <c r="AN53" s="118">
        <v>0</v>
      </c>
      <c r="AO53" s="118">
        <f t="shared" si="13"/>
        <v>0</v>
      </c>
      <c r="AP53" s="132">
        <v>0</v>
      </c>
      <c r="AQ53" s="132">
        <v>0</v>
      </c>
      <c r="AR53" s="118">
        <v>0</v>
      </c>
      <c r="AS53" s="118">
        <v>0</v>
      </c>
      <c r="AT53" s="118">
        <f t="shared" si="14"/>
        <v>0</v>
      </c>
      <c r="AU53" s="118">
        <v>0</v>
      </c>
      <c r="AV53" s="118">
        <v>0</v>
      </c>
      <c r="AW53" s="118">
        <f t="shared" si="15"/>
        <v>0</v>
      </c>
      <c r="AX53" s="132">
        <v>0</v>
      </c>
      <c r="AY53" s="132">
        <v>0</v>
      </c>
      <c r="AZ53" s="118">
        <v>0</v>
      </c>
      <c r="BA53" s="118">
        <v>0</v>
      </c>
      <c r="BB53" s="118">
        <f t="shared" si="16"/>
        <v>0</v>
      </c>
      <c r="BC53" s="118">
        <v>0</v>
      </c>
      <c r="BD53" s="118">
        <v>0</v>
      </c>
      <c r="BE53" s="118">
        <f t="shared" si="17"/>
        <v>0</v>
      </c>
    </row>
    <row r="54" spans="1:57" s="120" customFormat="1" ht="12" customHeight="1">
      <c r="A54" s="134" t="s">
        <v>18</v>
      </c>
      <c r="B54" s="138" t="s">
        <v>9</v>
      </c>
      <c r="C54" s="134" t="s">
        <v>19</v>
      </c>
      <c r="D54" s="136">
        <f aca="true" t="shared" si="18" ref="D54:I54">SUM(D7:D53)</f>
        <v>20810219</v>
      </c>
      <c r="E54" s="136">
        <f t="shared" si="18"/>
        <v>234946449</v>
      </c>
      <c r="F54" s="136">
        <f t="shared" si="18"/>
        <v>255756668</v>
      </c>
      <c r="G54" s="136">
        <f t="shared" si="18"/>
        <v>4118593</v>
      </c>
      <c r="H54" s="136">
        <f t="shared" si="18"/>
        <v>67887173</v>
      </c>
      <c r="I54" s="136">
        <f t="shared" si="18"/>
        <v>72005766</v>
      </c>
      <c r="J54" s="136">
        <f>SUM(J7:J53)</f>
        <v>1392</v>
      </c>
      <c r="K54" s="139">
        <f aca="true" t="shared" si="19" ref="K54:R54">SUM(K7:K53)</f>
        <v>1392</v>
      </c>
      <c r="L54" s="136">
        <f t="shared" si="19"/>
        <v>17828149</v>
      </c>
      <c r="M54" s="136">
        <f t="shared" si="19"/>
        <v>204653331</v>
      </c>
      <c r="N54" s="136">
        <f t="shared" si="19"/>
        <v>222481480</v>
      </c>
      <c r="O54" s="136">
        <f t="shared" si="19"/>
        <v>3133839</v>
      </c>
      <c r="P54" s="136">
        <f t="shared" si="19"/>
        <v>51300548</v>
      </c>
      <c r="Q54" s="136">
        <f t="shared" si="19"/>
        <v>54434387</v>
      </c>
      <c r="R54" s="136">
        <f t="shared" si="19"/>
        <v>509</v>
      </c>
      <c r="S54" s="139">
        <f aca="true" t="shared" si="20" ref="S54:Z54">SUM(S7:S53)</f>
        <v>511</v>
      </c>
      <c r="T54" s="136">
        <f t="shared" si="20"/>
        <v>2430259</v>
      </c>
      <c r="U54" s="136">
        <f t="shared" si="20"/>
        <v>26302479</v>
      </c>
      <c r="V54" s="136">
        <f t="shared" si="20"/>
        <v>28732738</v>
      </c>
      <c r="W54" s="136">
        <f t="shared" si="20"/>
        <v>983004</v>
      </c>
      <c r="X54" s="136">
        <f t="shared" si="20"/>
        <v>14628733</v>
      </c>
      <c r="Y54" s="136">
        <f t="shared" si="20"/>
        <v>15611737</v>
      </c>
      <c r="Z54" s="136">
        <f t="shared" si="20"/>
        <v>73</v>
      </c>
      <c r="AA54" s="139">
        <f aca="true" t="shared" si="21" ref="AA54:AH54">SUM(AA7:AA53)</f>
        <v>74</v>
      </c>
      <c r="AB54" s="136">
        <f t="shared" si="21"/>
        <v>447397</v>
      </c>
      <c r="AC54" s="136">
        <f t="shared" si="21"/>
        <v>3097237</v>
      </c>
      <c r="AD54" s="136">
        <f t="shared" si="21"/>
        <v>3544634</v>
      </c>
      <c r="AE54" s="136">
        <f t="shared" si="21"/>
        <v>1750</v>
      </c>
      <c r="AF54" s="136">
        <f t="shared" si="21"/>
        <v>1450333</v>
      </c>
      <c r="AG54" s="136">
        <f t="shared" si="21"/>
        <v>1452083</v>
      </c>
      <c r="AH54" s="136">
        <f t="shared" si="21"/>
        <v>15</v>
      </c>
      <c r="AI54" s="139">
        <f aca="true" t="shared" si="22" ref="AI54:AP54">SUM(AI7:AI53)</f>
        <v>15</v>
      </c>
      <c r="AJ54" s="136">
        <f t="shared" si="22"/>
        <v>76683</v>
      </c>
      <c r="AK54" s="136">
        <f t="shared" si="22"/>
        <v>802641</v>
      </c>
      <c r="AL54" s="136">
        <f t="shared" si="22"/>
        <v>879324</v>
      </c>
      <c r="AM54" s="136">
        <f t="shared" si="22"/>
        <v>0</v>
      </c>
      <c r="AN54" s="136">
        <f t="shared" si="22"/>
        <v>361457</v>
      </c>
      <c r="AO54" s="136">
        <f t="shared" si="22"/>
        <v>361457</v>
      </c>
      <c r="AP54" s="136">
        <f t="shared" si="22"/>
        <v>4</v>
      </c>
      <c r="AQ54" s="139">
        <f aca="true" t="shared" si="23" ref="AQ54:AX54">SUM(AQ7:AQ53)</f>
        <v>4</v>
      </c>
      <c r="AR54" s="136">
        <f t="shared" si="23"/>
        <v>27731</v>
      </c>
      <c r="AS54" s="136">
        <f t="shared" si="23"/>
        <v>90761</v>
      </c>
      <c r="AT54" s="136">
        <f t="shared" si="23"/>
        <v>118492</v>
      </c>
      <c r="AU54" s="136">
        <f t="shared" si="23"/>
        <v>0</v>
      </c>
      <c r="AV54" s="136">
        <f t="shared" si="23"/>
        <v>146102</v>
      </c>
      <c r="AW54" s="136">
        <f t="shared" si="23"/>
        <v>146102</v>
      </c>
      <c r="AX54" s="136">
        <f t="shared" si="23"/>
        <v>0</v>
      </c>
      <c r="AY54" s="139">
        <f aca="true" t="shared" si="24" ref="AY54:BE54">SUM(AY7:AY53)</f>
        <v>0</v>
      </c>
      <c r="AZ54" s="136">
        <f t="shared" si="24"/>
        <v>0</v>
      </c>
      <c r="BA54" s="136">
        <f t="shared" si="24"/>
        <v>0</v>
      </c>
      <c r="BB54" s="136">
        <f t="shared" si="24"/>
        <v>0</v>
      </c>
      <c r="BC54" s="136">
        <f t="shared" si="24"/>
        <v>0</v>
      </c>
      <c r="BD54" s="136">
        <f t="shared" si="24"/>
        <v>0</v>
      </c>
      <c r="BE54" s="136">
        <f t="shared" si="24"/>
        <v>0</v>
      </c>
    </row>
  </sheetData>
  <sheetProtection/>
  <autoFilter ref="A6:BE53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7" sqref="A7"/>
    </sheetView>
  </sheetViews>
  <sheetFormatPr defaultColWidth="8.796875" defaultRowHeight="14.25"/>
  <cols>
    <col min="1" max="1" width="10.69921875" style="121" customWidth="1"/>
    <col min="2" max="2" width="8.69921875" style="126" customWidth="1"/>
    <col min="3" max="3" width="35.59765625" style="121" customWidth="1"/>
    <col min="4" max="5" width="14.69921875" style="124" customWidth="1"/>
    <col min="6" max="6" width="6.59765625" style="123" customWidth="1"/>
    <col min="7" max="7" width="12.59765625" style="121" customWidth="1"/>
    <col min="8" max="9" width="14.69921875" style="124" customWidth="1"/>
    <col min="10" max="10" width="6.59765625" style="123" customWidth="1"/>
    <col min="11" max="11" width="12.59765625" style="121" customWidth="1"/>
    <col min="12" max="13" width="14.69921875" style="124" customWidth="1"/>
    <col min="14" max="14" width="6.59765625" style="123" customWidth="1"/>
    <col min="15" max="15" width="12.59765625" style="121" customWidth="1"/>
    <col min="16" max="17" width="14.69921875" style="124" customWidth="1"/>
    <col min="18" max="18" width="6.59765625" style="123" customWidth="1"/>
    <col min="19" max="19" width="12.59765625" style="121" customWidth="1"/>
    <col min="20" max="21" width="14.69921875" style="124" customWidth="1"/>
    <col min="22" max="22" width="6.59765625" style="123" customWidth="1"/>
    <col min="23" max="23" width="12.59765625" style="121" customWidth="1"/>
    <col min="24" max="25" width="14.69921875" style="124" customWidth="1"/>
    <col min="26" max="26" width="6.59765625" style="123" customWidth="1"/>
    <col min="27" max="27" width="12.59765625" style="121" customWidth="1"/>
    <col min="28" max="29" width="14.69921875" style="124" customWidth="1"/>
    <col min="30" max="30" width="6.59765625" style="123" customWidth="1"/>
    <col min="31" max="31" width="12.59765625" style="121" customWidth="1"/>
    <col min="32" max="33" width="14.69921875" style="124" customWidth="1"/>
    <col min="34" max="34" width="6.59765625" style="123" customWidth="1"/>
    <col min="35" max="35" width="12.59765625" style="121" customWidth="1"/>
    <col min="36" max="37" width="14.69921875" style="124" customWidth="1"/>
    <col min="38" max="38" width="6.59765625" style="123" customWidth="1"/>
    <col min="39" max="39" width="12.59765625" style="121" customWidth="1"/>
    <col min="40" max="41" width="14.69921875" style="124" customWidth="1"/>
    <col min="42" max="42" width="6.59765625" style="123" customWidth="1"/>
    <col min="43" max="43" width="12.59765625" style="121" customWidth="1"/>
    <col min="44" max="45" width="14.69921875" style="124" customWidth="1"/>
    <col min="46" max="46" width="6.59765625" style="123" customWidth="1"/>
    <col min="47" max="47" width="12.59765625" style="121" customWidth="1"/>
    <col min="48" max="49" width="14.69921875" style="124" customWidth="1"/>
    <col min="50" max="50" width="6.59765625" style="123" customWidth="1"/>
    <col min="51" max="51" width="12.59765625" style="121" customWidth="1"/>
    <col min="52" max="53" width="14.69921875" style="124" customWidth="1"/>
    <col min="54" max="54" width="6.59765625" style="123" customWidth="1"/>
    <col min="55" max="55" width="12.59765625" style="121" customWidth="1"/>
    <col min="56" max="57" width="14.69921875" style="124" customWidth="1"/>
    <col min="58" max="58" width="6.59765625" style="123" customWidth="1"/>
    <col min="59" max="59" width="12.59765625" style="121" customWidth="1"/>
    <col min="60" max="61" width="14.69921875" style="124" customWidth="1"/>
    <col min="62" max="62" width="6.59765625" style="123" customWidth="1"/>
    <col min="63" max="63" width="12.59765625" style="121" customWidth="1"/>
    <col min="64" max="65" width="14.69921875" style="124" customWidth="1"/>
    <col min="66" max="66" width="6.59765625" style="123" customWidth="1"/>
    <col min="67" max="67" width="12.59765625" style="121" customWidth="1"/>
    <col min="68" max="69" width="14.69921875" style="124" customWidth="1"/>
    <col min="70" max="70" width="6.59765625" style="123" customWidth="1"/>
    <col min="71" max="71" width="12.59765625" style="121" customWidth="1"/>
    <col min="72" max="73" width="14.69921875" style="124" customWidth="1"/>
    <col min="74" max="74" width="6.59765625" style="123" customWidth="1"/>
    <col min="75" max="75" width="12.59765625" style="121" customWidth="1"/>
    <col min="76" max="77" width="14.69921875" style="124" customWidth="1"/>
    <col min="78" max="78" width="6.59765625" style="123" customWidth="1"/>
    <col min="79" max="79" width="12.59765625" style="121" customWidth="1"/>
    <col min="80" max="81" width="14.69921875" style="124" customWidth="1"/>
    <col min="82" max="82" width="6.59765625" style="123" customWidth="1"/>
    <col min="83" max="83" width="12.59765625" style="121" customWidth="1"/>
    <col min="84" max="85" width="14.69921875" style="124" customWidth="1"/>
    <col min="86" max="86" width="6.59765625" style="123" customWidth="1"/>
    <col min="87" max="87" width="12.59765625" style="121" customWidth="1"/>
    <col min="88" max="89" width="14.69921875" style="124" customWidth="1"/>
    <col min="90" max="90" width="6.59765625" style="123" customWidth="1"/>
    <col min="91" max="91" width="12.59765625" style="121" customWidth="1"/>
    <col min="92" max="93" width="14.69921875" style="124" customWidth="1"/>
    <col min="94" max="94" width="6.59765625" style="123" customWidth="1"/>
    <col min="95" max="95" width="12.59765625" style="121" customWidth="1"/>
    <col min="96" max="97" width="14.69921875" style="124" customWidth="1"/>
    <col min="98" max="98" width="6.59765625" style="123" customWidth="1"/>
    <col min="99" max="99" width="12.59765625" style="121" customWidth="1"/>
    <col min="100" max="101" width="14.69921875" style="124" customWidth="1"/>
    <col min="102" max="102" width="6.59765625" style="123" customWidth="1"/>
    <col min="103" max="103" width="12.59765625" style="121" customWidth="1"/>
    <col min="104" max="105" width="14.69921875" style="124" customWidth="1"/>
    <col min="106" max="106" width="6.59765625" style="123" customWidth="1"/>
    <col min="107" max="107" width="12.59765625" style="121" customWidth="1"/>
    <col min="108" max="109" width="14.69921875" style="124" customWidth="1"/>
    <col min="110" max="110" width="6.59765625" style="123" customWidth="1"/>
    <col min="111" max="111" width="12.59765625" style="121" customWidth="1"/>
    <col min="112" max="113" width="14.69921875" style="124" customWidth="1"/>
    <col min="114" max="114" width="6.59765625" style="123" customWidth="1"/>
    <col min="115" max="115" width="12.59765625" style="121" customWidth="1"/>
    <col min="116" max="117" width="14.69921875" style="124" customWidth="1"/>
    <col min="118" max="118" width="6.59765625" style="123" customWidth="1"/>
    <col min="119" max="119" width="12.59765625" style="121" customWidth="1"/>
    <col min="120" max="121" width="14.69921875" style="124" customWidth="1"/>
    <col min="122" max="122" width="6.59765625" style="123" customWidth="1"/>
    <col min="123" max="123" width="12.59765625" style="121" customWidth="1"/>
    <col min="124" max="125" width="14.69921875" style="124" customWidth="1"/>
    <col min="126" max="16384" width="9" style="121" customWidth="1"/>
  </cols>
  <sheetData>
    <row r="1" spans="1:125" s="44" customFormat="1" ht="17.25">
      <c r="A1" s="111" t="s">
        <v>463</v>
      </c>
      <c r="B1" s="12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57" t="s">
        <v>382</v>
      </c>
      <c r="B2" s="145" t="s">
        <v>383</v>
      </c>
      <c r="C2" s="154" t="s">
        <v>395</v>
      </c>
      <c r="D2" s="163" t="s">
        <v>464</v>
      </c>
      <c r="E2" s="164"/>
      <c r="F2" s="116" t="s">
        <v>465</v>
      </c>
      <c r="G2" s="48"/>
      <c r="H2" s="48"/>
      <c r="I2" s="95"/>
      <c r="J2" s="116" t="s">
        <v>466</v>
      </c>
      <c r="K2" s="48"/>
      <c r="L2" s="48"/>
      <c r="M2" s="95"/>
      <c r="N2" s="116" t="s">
        <v>467</v>
      </c>
      <c r="O2" s="48"/>
      <c r="P2" s="48"/>
      <c r="Q2" s="95"/>
      <c r="R2" s="116" t="s">
        <v>468</v>
      </c>
      <c r="S2" s="48"/>
      <c r="T2" s="48"/>
      <c r="U2" s="95"/>
      <c r="V2" s="116" t="s">
        <v>469</v>
      </c>
      <c r="W2" s="48"/>
      <c r="X2" s="48"/>
      <c r="Y2" s="95"/>
      <c r="Z2" s="116" t="s">
        <v>470</v>
      </c>
      <c r="AA2" s="48"/>
      <c r="AB2" s="48"/>
      <c r="AC2" s="95"/>
      <c r="AD2" s="116" t="s">
        <v>471</v>
      </c>
      <c r="AE2" s="48"/>
      <c r="AF2" s="48"/>
      <c r="AG2" s="95"/>
      <c r="AH2" s="116" t="s">
        <v>472</v>
      </c>
      <c r="AI2" s="48"/>
      <c r="AJ2" s="48"/>
      <c r="AK2" s="95"/>
      <c r="AL2" s="116" t="s">
        <v>473</v>
      </c>
      <c r="AM2" s="48"/>
      <c r="AN2" s="48"/>
      <c r="AO2" s="95"/>
      <c r="AP2" s="116" t="s">
        <v>474</v>
      </c>
      <c r="AQ2" s="48"/>
      <c r="AR2" s="48"/>
      <c r="AS2" s="95"/>
      <c r="AT2" s="116" t="s">
        <v>475</v>
      </c>
      <c r="AU2" s="48"/>
      <c r="AV2" s="48"/>
      <c r="AW2" s="95"/>
      <c r="AX2" s="116" t="s">
        <v>476</v>
      </c>
      <c r="AY2" s="48"/>
      <c r="AZ2" s="48"/>
      <c r="BA2" s="95"/>
      <c r="BB2" s="116" t="s">
        <v>477</v>
      </c>
      <c r="BC2" s="48"/>
      <c r="BD2" s="48"/>
      <c r="BE2" s="95"/>
      <c r="BF2" s="116" t="s">
        <v>478</v>
      </c>
      <c r="BG2" s="48"/>
      <c r="BH2" s="48"/>
      <c r="BI2" s="95"/>
      <c r="BJ2" s="116" t="s">
        <v>479</v>
      </c>
      <c r="BK2" s="48"/>
      <c r="BL2" s="48"/>
      <c r="BM2" s="95"/>
      <c r="BN2" s="116" t="s">
        <v>480</v>
      </c>
      <c r="BO2" s="48"/>
      <c r="BP2" s="48"/>
      <c r="BQ2" s="95"/>
      <c r="BR2" s="116" t="s">
        <v>481</v>
      </c>
      <c r="BS2" s="48"/>
      <c r="BT2" s="48"/>
      <c r="BU2" s="95"/>
      <c r="BV2" s="116" t="s">
        <v>482</v>
      </c>
      <c r="BW2" s="48"/>
      <c r="BX2" s="48"/>
      <c r="BY2" s="95"/>
      <c r="BZ2" s="116" t="s">
        <v>483</v>
      </c>
      <c r="CA2" s="48"/>
      <c r="CB2" s="48"/>
      <c r="CC2" s="95"/>
      <c r="CD2" s="116" t="s">
        <v>484</v>
      </c>
      <c r="CE2" s="48"/>
      <c r="CF2" s="48"/>
      <c r="CG2" s="95"/>
      <c r="CH2" s="116" t="s">
        <v>485</v>
      </c>
      <c r="CI2" s="48"/>
      <c r="CJ2" s="48"/>
      <c r="CK2" s="95"/>
      <c r="CL2" s="116" t="s">
        <v>486</v>
      </c>
      <c r="CM2" s="48"/>
      <c r="CN2" s="48"/>
      <c r="CO2" s="95"/>
      <c r="CP2" s="116" t="s">
        <v>487</v>
      </c>
      <c r="CQ2" s="48"/>
      <c r="CR2" s="48"/>
      <c r="CS2" s="95"/>
      <c r="CT2" s="116" t="s">
        <v>488</v>
      </c>
      <c r="CU2" s="48"/>
      <c r="CV2" s="48"/>
      <c r="CW2" s="95"/>
      <c r="CX2" s="116" t="s">
        <v>489</v>
      </c>
      <c r="CY2" s="48"/>
      <c r="CZ2" s="48"/>
      <c r="DA2" s="95"/>
      <c r="DB2" s="116" t="s">
        <v>490</v>
      </c>
      <c r="DC2" s="48"/>
      <c r="DD2" s="48"/>
      <c r="DE2" s="95"/>
      <c r="DF2" s="116" t="s">
        <v>491</v>
      </c>
      <c r="DG2" s="48"/>
      <c r="DH2" s="48"/>
      <c r="DI2" s="95"/>
      <c r="DJ2" s="116" t="s">
        <v>492</v>
      </c>
      <c r="DK2" s="48"/>
      <c r="DL2" s="48"/>
      <c r="DM2" s="95"/>
      <c r="DN2" s="116" t="s">
        <v>493</v>
      </c>
      <c r="DO2" s="48"/>
      <c r="DP2" s="48"/>
      <c r="DQ2" s="95"/>
      <c r="DR2" s="116" t="s">
        <v>494</v>
      </c>
      <c r="DS2" s="48"/>
      <c r="DT2" s="48"/>
      <c r="DU2" s="95"/>
    </row>
    <row r="3" spans="1:125" ht="13.5">
      <c r="A3" s="158"/>
      <c r="B3" s="146"/>
      <c r="C3" s="160"/>
      <c r="D3" s="165"/>
      <c r="E3" s="166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58"/>
      <c r="B4" s="146"/>
      <c r="C4" s="155"/>
      <c r="D4" s="157" t="s">
        <v>392</v>
      </c>
      <c r="E4" s="157" t="s">
        <v>393</v>
      </c>
      <c r="F4" s="157" t="s">
        <v>495</v>
      </c>
      <c r="G4" s="157" t="s">
        <v>384</v>
      </c>
      <c r="H4" s="157" t="s">
        <v>392</v>
      </c>
      <c r="I4" s="157" t="s">
        <v>393</v>
      </c>
      <c r="J4" s="157" t="s">
        <v>495</v>
      </c>
      <c r="K4" s="157" t="s">
        <v>384</v>
      </c>
      <c r="L4" s="157" t="s">
        <v>392</v>
      </c>
      <c r="M4" s="157" t="s">
        <v>393</v>
      </c>
      <c r="N4" s="157" t="s">
        <v>495</v>
      </c>
      <c r="O4" s="157" t="s">
        <v>384</v>
      </c>
      <c r="P4" s="157" t="s">
        <v>392</v>
      </c>
      <c r="Q4" s="157" t="s">
        <v>393</v>
      </c>
      <c r="R4" s="157" t="s">
        <v>495</v>
      </c>
      <c r="S4" s="157" t="s">
        <v>384</v>
      </c>
      <c r="T4" s="157" t="s">
        <v>392</v>
      </c>
      <c r="U4" s="157" t="s">
        <v>393</v>
      </c>
      <c r="V4" s="157" t="s">
        <v>495</v>
      </c>
      <c r="W4" s="157" t="s">
        <v>384</v>
      </c>
      <c r="X4" s="157" t="s">
        <v>392</v>
      </c>
      <c r="Y4" s="157" t="s">
        <v>393</v>
      </c>
      <c r="Z4" s="157" t="s">
        <v>495</v>
      </c>
      <c r="AA4" s="157" t="s">
        <v>384</v>
      </c>
      <c r="AB4" s="157" t="s">
        <v>392</v>
      </c>
      <c r="AC4" s="157" t="s">
        <v>393</v>
      </c>
      <c r="AD4" s="157" t="s">
        <v>495</v>
      </c>
      <c r="AE4" s="157" t="s">
        <v>384</v>
      </c>
      <c r="AF4" s="157" t="s">
        <v>392</v>
      </c>
      <c r="AG4" s="157" t="s">
        <v>393</v>
      </c>
      <c r="AH4" s="157" t="s">
        <v>495</v>
      </c>
      <c r="AI4" s="157" t="s">
        <v>384</v>
      </c>
      <c r="AJ4" s="157" t="s">
        <v>392</v>
      </c>
      <c r="AK4" s="157" t="s">
        <v>393</v>
      </c>
      <c r="AL4" s="157" t="s">
        <v>495</v>
      </c>
      <c r="AM4" s="157" t="s">
        <v>384</v>
      </c>
      <c r="AN4" s="157" t="s">
        <v>392</v>
      </c>
      <c r="AO4" s="157" t="s">
        <v>393</v>
      </c>
      <c r="AP4" s="157" t="s">
        <v>495</v>
      </c>
      <c r="AQ4" s="157" t="s">
        <v>384</v>
      </c>
      <c r="AR4" s="157" t="s">
        <v>392</v>
      </c>
      <c r="AS4" s="157" t="s">
        <v>393</v>
      </c>
      <c r="AT4" s="157" t="s">
        <v>495</v>
      </c>
      <c r="AU4" s="157" t="s">
        <v>384</v>
      </c>
      <c r="AV4" s="157" t="s">
        <v>392</v>
      </c>
      <c r="AW4" s="157" t="s">
        <v>393</v>
      </c>
      <c r="AX4" s="157" t="s">
        <v>495</v>
      </c>
      <c r="AY4" s="157" t="s">
        <v>384</v>
      </c>
      <c r="AZ4" s="157" t="s">
        <v>392</v>
      </c>
      <c r="BA4" s="157" t="s">
        <v>393</v>
      </c>
      <c r="BB4" s="157" t="s">
        <v>495</v>
      </c>
      <c r="BC4" s="157" t="s">
        <v>384</v>
      </c>
      <c r="BD4" s="157" t="s">
        <v>392</v>
      </c>
      <c r="BE4" s="157" t="s">
        <v>393</v>
      </c>
      <c r="BF4" s="157" t="s">
        <v>495</v>
      </c>
      <c r="BG4" s="157" t="s">
        <v>384</v>
      </c>
      <c r="BH4" s="157" t="s">
        <v>392</v>
      </c>
      <c r="BI4" s="157" t="s">
        <v>393</v>
      </c>
      <c r="BJ4" s="157" t="s">
        <v>495</v>
      </c>
      <c r="BK4" s="157" t="s">
        <v>384</v>
      </c>
      <c r="BL4" s="157" t="s">
        <v>392</v>
      </c>
      <c r="BM4" s="157" t="s">
        <v>393</v>
      </c>
      <c r="BN4" s="157" t="s">
        <v>495</v>
      </c>
      <c r="BO4" s="157" t="s">
        <v>384</v>
      </c>
      <c r="BP4" s="157" t="s">
        <v>392</v>
      </c>
      <c r="BQ4" s="157" t="s">
        <v>393</v>
      </c>
      <c r="BR4" s="157" t="s">
        <v>495</v>
      </c>
      <c r="BS4" s="157" t="s">
        <v>384</v>
      </c>
      <c r="BT4" s="157" t="s">
        <v>392</v>
      </c>
      <c r="BU4" s="157" t="s">
        <v>393</v>
      </c>
      <c r="BV4" s="157" t="s">
        <v>495</v>
      </c>
      <c r="BW4" s="157" t="s">
        <v>384</v>
      </c>
      <c r="BX4" s="157" t="s">
        <v>392</v>
      </c>
      <c r="BY4" s="157" t="s">
        <v>393</v>
      </c>
      <c r="BZ4" s="157" t="s">
        <v>495</v>
      </c>
      <c r="CA4" s="157" t="s">
        <v>384</v>
      </c>
      <c r="CB4" s="157" t="s">
        <v>392</v>
      </c>
      <c r="CC4" s="157" t="s">
        <v>393</v>
      </c>
      <c r="CD4" s="157" t="s">
        <v>495</v>
      </c>
      <c r="CE4" s="157" t="s">
        <v>384</v>
      </c>
      <c r="CF4" s="157" t="s">
        <v>392</v>
      </c>
      <c r="CG4" s="157" t="s">
        <v>393</v>
      </c>
      <c r="CH4" s="157" t="s">
        <v>495</v>
      </c>
      <c r="CI4" s="157" t="s">
        <v>384</v>
      </c>
      <c r="CJ4" s="157" t="s">
        <v>392</v>
      </c>
      <c r="CK4" s="157" t="s">
        <v>393</v>
      </c>
      <c r="CL4" s="157" t="s">
        <v>495</v>
      </c>
      <c r="CM4" s="157" t="s">
        <v>384</v>
      </c>
      <c r="CN4" s="157" t="s">
        <v>392</v>
      </c>
      <c r="CO4" s="157" t="s">
        <v>393</v>
      </c>
      <c r="CP4" s="157" t="s">
        <v>495</v>
      </c>
      <c r="CQ4" s="157" t="s">
        <v>384</v>
      </c>
      <c r="CR4" s="157" t="s">
        <v>392</v>
      </c>
      <c r="CS4" s="157" t="s">
        <v>393</v>
      </c>
      <c r="CT4" s="157" t="s">
        <v>495</v>
      </c>
      <c r="CU4" s="157" t="s">
        <v>384</v>
      </c>
      <c r="CV4" s="157" t="s">
        <v>392</v>
      </c>
      <c r="CW4" s="157" t="s">
        <v>393</v>
      </c>
      <c r="CX4" s="157" t="s">
        <v>495</v>
      </c>
      <c r="CY4" s="157" t="s">
        <v>384</v>
      </c>
      <c r="CZ4" s="157" t="s">
        <v>392</v>
      </c>
      <c r="DA4" s="157" t="s">
        <v>393</v>
      </c>
      <c r="DB4" s="157" t="s">
        <v>495</v>
      </c>
      <c r="DC4" s="157" t="s">
        <v>384</v>
      </c>
      <c r="DD4" s="157" t="s">
        <v>392</v>
      </c>
      <c r="DE4" s="157" t="s">
        <v>393</v>
      </c>
      <c r="DF4" s="157" t="s">
        <v>495</v>
      </c>
      <c r="DG4" s="157" t="s">
        <v>384</v>
      </c>
      <c r="DH4" s="157" t="s">
        <v>392</v>
      </c>
      <c r="DI4" s="157" t="s">
        <v>393</v>
      </c>
      <c r="DJ4" s="157" t="s">
        <v>495</v>
      </c>
      <c r="DK4" s="157" t="s">
        <v>384</v>
      </c>
      <c r="DL4" s="157" t="s">
        <v>392</v>
      </c>
      <c r="DM4" s="157" t="s">
        <v>393</v>
      </c>
      <c r="DN4" s="157" t="s">
        <v>495</v>
      </c>
      <c r="DO4" s="157" t="s">
        <v>384</v>
      </c>
      <c r="DP4" s="157" t="s">
        <v>392</v>
      </c>
      <c r="DQ4" s="157" t="s">
        <v>393</v>
      </c>
      <c r="DR4" s="157" t="s">
        <v>495</v>
      </c>
      <c r="DS4" s="157" t="s">
        <v>384</v>
      </c>
      <c r="DT4" s="157" t="s">
        <v>392</v>
      </c>
      <c r="DU4" s="157" t="s">
        <v>393</v>
      </c>
    </row>
    <row r="5" spans="1:125" ht="13.5">
      <c r="A5" s="158"/>
      <c r="B5" s="146"/>
      <c r="C5" s="155"/>
      <c r="D5" s="158"/>
      <c r="E5" s="158"/>
      <c r="F5" s="161"/>
      <c r="G5" s="158"/>
      <c r="H5" s="158"/>
      <c r="I5" s="158"/>
      <c r="J5" s="161"/>
      <c r="K5" s="158"/>
      <c r="L5" s="158"/>
      <c r="M5" s="158"/>
      <c r="N5" s="161"/>
      <c r="O5" s="158"/>
      <c r="P5" s="158"/>
      <c r="Q5" s="158"/>
      <c r="R5" s="161"/>
      <c r="S5" s="158"/>
      <c r="T5" s="158"/>
      <c r="U5" s="158"/>
      <c r="V5" s="161"/>
      <c r="W5" s="158"/>
      <c r="X5" s="158"/>
      <c r="Y5" s="158"/>
      <c r="Z5" s="161"/>
      <c r="AA5" s="158"/>
      <c r="AB5" s="158"/>
      <c r="AC5" s="158"/>
      <c r="AD5" s="161"/>
      <c r="AE5" s="158"/>
      <c r="AF5" s="158"/>
      <c r="AG5" s="158"/>
      <c r="AH5" s="161"/>
      <c r="AI5" s="158"/>
      <c r="AJ5" s="158"/>
      <c r="AK5" s="158"/>
      <c r="AL5" s="161"/>
      <c r="AM5" s="158"/>
      <c r="AN5" s="158"/>
      <c r="AO5" s="158"/>
      <c r="AP5" s="161"/>
      <c r="AQ5" s="158"/>
      <c r="AR5" s="158"/>
      <c r="AS5" s="158"/>
      <c r="AT5" s="161"/>
      <c r="AU5" s="158"/>
      <c r="AV5" s="158"/>
      <c r="AW5" s="158"/>
      <c r="AX5" s="161"/>
      <c r="AY5" s="158"/>
      <c r="AZ5" s="158"/>
      <c r="BA5" s="158"/>
      <c r="BB5" s="161"/>
      <c r="BC5" s="158"/>
      <c r="BD5" s="158"/>
      <c r="BE5" s="158"/>
      <c r="BF5" s="161"/>
      <c r="BG5" s="158"/>
      <c r="BH5" s="158"/>
      <c r="BI5" s="158"/>
      <c r="BJ5" s="161"/>
      <c r="BK5" s="158"/>
      <c r="BL5" s="158"/>
      <c r="BM5" s="158"/>
      <c r="BN5" s="161"/>
      <c r="BO5" s="158"/>
      <c r="BP5" s="158"/>
      <c r="BQ5" s="158"/>
      <c r="BR5" s="161"/>
      <c r="BS5" s="158"/>
      <c r="BT5" s="158"/>
      <c r="BU5" s="158"/>
      <c r="BV5" s="161"/>
      <c r="BW5" s="158"/>
      <c r="BX5" s="158"/>
      <c r="BY5" s="158"/>
      <c r="BZ5" s="161"/>
      <c r="CA5" s="158"/>
      <c r="CB5" s="158"/>
      <c r="CC5" s="158"/>
      <c r="CD5" s="161"/>
      <c r="CE5" s="158"/>
      <c r="CF5" s="158"/>
      <c r="CG5" s="158"/>
      <c r="CH5" s="161"/>
      <c r="CI5" s="158"/>
      <c r="CJ5" s="158"/>
      <c r="CK5" s="158"/>
      <c r="CL5" s="161"/>
      <c r="CM5" s="158"/>
      <c r="CN5" s="158"/>
      <c r="CO5" s="158"/>
      <c r="CP5" s="161"/>
      <c r="CQ5" s="158"/>
      <c r="CR5" s="158"/>
      <c r="CS5" s="158"/>
      <c r="CT5" s="161"/>
      <c r="CU5" s="158"/>
      <c r="CV5" s="158"/>
      <c r="CW5" s="158"/>
      <c r="CX5" s="161"/>
      <c r="CY5" s="158"/>
      <c r="CZ5" s="158"/>
      <c r="DA5" s="158"/>
      <c r="DB5" s="161"/>
      <c r="DC5" s="158"/>
      <c r="DD5" s="158"/>
      <c r="DE5" s="158"/>
      <c r="DF5" s="161"/>
      <c r="DG5" s="158"/>
      <c r="DH5" s="158"/>
      <c r="DI5" s="158"/>
      <c r="DJ5" s="161"/>
      <c r="DK5" s="158"/>
      <c r="DL5" s="158"/>
      <c r="DM5" s="158"/>
      <c r="DN5" s="161"/>
      <c r="DO5" s="158"/>
      <c r="DP5" s="158"/>
      <c r="DQ5" s="158"/>
      <c r="DR5" s="161"/>
      <c r="DS5" s="158"/>
      <c r="DT5" s="158"/>
      <c r="DU5" s="158"/>
    </row>
    <row r="6" spans="1:125" s="122" customFormat="1" ht="13.5">
      <c r="A6" s="159"/>
      <c r="B6" s="147"/>
      <c r="C6" s="156"/>
      <c r="D6" s="115" t="s">
        <v>400</v>
      </c>
      <c r="E6" s="115" t="s">
        <v>400</v>
      </c>
      <c r="F6" s="162"/>
      <c r="G6" s="159"/>
      <c r="H6" s="115" t="s">
        <v>400</v>
      </c>
      <c r="I6" s="115" t="s">
        <v>400</v>
      </c>
      <c r="J6" s="162"/>
      <c r="K6" s="159"/>
      <c r="L6" s="115" t="s">
        <v>400</v>
      </c>
      <c r="M6" s="115" t="s">
        <v>400</v>
      </c>
      <c r="N6" s="162"/>
      <c r="O6" s="159"/>
      <c r="P6" s="115" t="s">
        <v>400</v>
      </c>
      <c r="Q6" s="115" t="s">
        <v>400</v>
      </c>
      <c r="R6" s="162"/>
      <c r="S6" s="159"/>
      <c r="T6" s="115" t="s">
        <v>400</v>
      </c>
      <c r="U6" s="115" t="s">
        <v>400</v>
      </c>
      <c r="V6" s="162"/>
      <c r="W6" s="159"/>
      <c r="X6" s="115" t="s">
        <v>400</v>
      </c>
      <c r="Y6" s="115" t="s">
        <v>400</v>
      </c>
      <c r="Z6" s="162"/>
      <c r="AA6" s="159"/>
      <c r="AB6" s="115" t="s">
        <v>400</v>
      </c>
      <c r="AC6" s="115" t="s">
        <v>400</v>
      </c>
      <c r="AD6" s="162"/>
      <c r="AE6" s="159"/>
      <c r="AF6" s="115" t="s">
        <v>400</v>
      </c>
      <c r="AG6" s="115" t="s">
        <v>400</v>
      </c>
      <c r="AH6" s="162"/>
      <c r="AI6" s="159"/>
      <c r="AJ6" s="115" t="s">
        <v>400</v>
      </c>
      <c r="AK6" s="115" t="s">
        <v>400</v>
      </c>
      <c r="AL6" s="162"/>
      <c r="AM6" s="159"/>
      <c r="AN6" s="115" t="s">
        <v>400</v>
      </c>
      <c r="AO6" s="115" t="s">
        <v>400</v>
      </c>
      <c r="AP6" s="162"/>
      <c r="AQ6" s="159"/>
      <c r="AR6" s="115" t="s">
        <v>400</v>
      </c>
      <c r="AS6" s="115" t="s">
        <v>400</v>
      </c>
      <c r="AT6" s="162"/>
      <c r="AU6" s="159"/>
      <c r="AV6" s="115" t="s">
        <v>400</v>
      </c>
      <c r="AW6" s="115" t="s">
        <v>400</v>
      </c>
      <c r="AX6" s="162"/>
      <c r="AY6" s="159"/>
      <c r="AZ6" s="115" t="s">
        <v>400</v>
      </c>
      <c r="BA6" s="115" t="s">
        <v>400</v>
      </c>
      <c r="BB6" s="162"/>
      <c r="BC6" s="159"/>
      <c r="BD6" s="115" t="s">
        <v>400</v>
      </c>
      <c r="BE6" s="115" t="s">
        <v>400</v>
      </c>
      <c r="BF6" s="162"/>
      <c r="BG6" s="159"/>
      <c r="BH6" s="115" t="s">
        <v>400</v>
      </c>
      <c r="BI6" s="115" t="s">
        <v>400</v>
      </c>
      <c r="BJ6" s="162"/>
      <c r="BK6" s="159"/>
      <c r="BL6" s="115" t="s">
        <v>400</v>
      </c>
      <c r="BM6" s="115" t="s">
        <v>400</v>
      </c>
      <c r="BN6" s="162"/>
      <c r="BO6" s="159"/>
      <c r="BP6" s="115" t="s">
        <v>400</v>
      </c>
      <c r="BQ6" s="115" t="s">
        <v>400</v>
      </c>
      <c r="BR6" s="162"/>
      <c r="BS6" s="159"/>
      <c r="BT6" s="115" t="s">
        <v>400</v>
      </c>
      <c r="BU6" s="115" t="s">
        <v>400</v>
      </c>
      <c r="BV6" s="162"/>
      <c r="BW6" s="159"/>
      <c r="BX6" s="115" t="s">
        <v>400</v>
      </c>
      <c r="BY6" s="115" t="s">
        <v>400</v>
      </c>
      <c r="BZ6" s="162"/>
      <c r="CA6" s="159"/>
      <c r="CB6" s="115" t="s">
        <v>400</v>
      </c>
      <c r="CC6" s="115" t="s">
        <v>400</v>
      </c>
      <c r="CD6" s="162"/>
      <c r="CE6" s="159"/>
      <c r="CF6" s="115" t="s">
        <v>400</v>
      </c>
      <c r="CG6" s="115" t="s">
        <v>400</v>
      </c>
      <c r="CH6" s="162"/>
      <c r="CI6" s="159"/>
      <c r="CJ6" s="115" t="s">
        <v>400</v>
      </c>
      <c r="CK6" s="115" t="s">
        <v>400</v>
      </c>
      <c r="CL6" s="162"/>
      <c r="CM6" s="159"/>
      <c r="CN6" s="115" t="s">
        <v>400</v>
      </c>
      <c r="CO6" s="115" t="s">
        <v>400</v>
      </c>
      <c r="CP6" s="162"/>
      <c r="CQ6" s="159"/>
      <c r="CR6" s="115" t="s">
        <v>400</v>
      </c>
      <c r="CS6" s="115" t="s">
        <v>400</v>
      </c>
      <c r="CT6" s="162"/>
      <c r="CU6" s="159"/>
      <c r="CV6" s="115" t="s">
        <v>400</v>
      </c>
      <c r="CW6" s="115" t="s">
        <v>400</v>
      </c>
      <c r="CX6" s="162"/>
      <c r="CY6" s="159"/>
      <c r="CZ6" s="115" t="s">
        <v>400</v>
      </c>
      <c r="DA6" s="115" t="s">
        <v>400</v>
      </c>
      <c r="DB6" s="162"/>
      <c r="DC6" s="159"/>
      <c r="DD6" s="115" t="s">
        <v>400</v>
      </c>
      <c r="DE6" s="115" t="s">
        <v>400</v>
      </c>
      <c r="DF6" s="162"/>
      <c r="DG6" s="159"/>
      <c r="DH6" s="115" t="s">
        <v>400</v>
      </c>
      <c r="DI6" s="115" t="s">
        <v>400</v>
      </c>
      <c r="DJ6" s="162"/>
      <c r="DK6" s="159"/>
      <c r="DL6" s="115" t="s">
        <v>400</v>
      </c>
      <c r="DM6" s="115" t="s">
        <v>400</v>
      </c>
      <c r="DN6" s="162"/>
      <c r="DO6" s="159"/>
      <c r="DP6" s="115" t="s">
        <v>400</v>
      </c>
      <c r="DQ6" s="115" t="s">
        <v>400</v>
      </c>
      <c r="DR6" s="162"/>
      <c r="DS6" s="159"/>
      <c r="DT6" s="115" t="s">
        <v>400</v>
      </c>
      <c r="DU6" s="115" t="s">
        <v>400</v>
      </c>
    </row>
    <row r="7" spans="1:125" s="120" customFormat="1" ht="12" customHeight="1">
      <c r="A7" s="129" t="s">
        <v>401</v>
      </c>
      <c r="B7" s="131" t="s">
        <v>446</v>
      </c>
      <c r="C7" s="129" t="s">
        <v>398</v>
      </c>
      <c r="D7" s="118">
        <f aca="true" t="shared" si="0" ref="D7:D53">SUM(H7,L7,P7,T7,X7,AB7,AF7,AJ7,AN7,AR7,AV7,AZ7,BD7,BH7,BL7,BP7,BT7,BX7,CB7,CF7,CJ7,CN7,CR7,CV7,CZ7,DD7,DH7,DL7,DP7,DT7)</f>
        <v>11012229</v>
      </c>
      <c r="E7" s="118">
        <f aca="true" t="shared" si="1" ref="E7:E53">SUM(I7,M7,Q7,U7,Y7,AC7,AG7,AK7,AO7,AS7,AW7,BA7,BE7,BI7,BM7,BQ7,BU7,BY7,CC7,CG7,CK7,CO7,CS7,CW7,DA7,DE7,DI7,DM7,DQ7,DU7)</f>
        <v>3097701</v>
      </c>
      <c r="F7" s="132">
        <v>46</v>
      </c>
      <c r="G7" s="132">
        <v>46</v>
      </c>
      <c r="H7" s="118">
        <v>5234896</v>
      </c>
      <c r="I7" s="118">
        <v>1102224</v>
      </c>
      <c r="J7" s="132">
        <v>46</v>
      </c>
      <c r="K7" s="132">
        <v>46</v>
      </c>
      <c r="L7" s="118">
        <v>2616111</v>
      </c>
      <c r="M7" s="118">
        <v>816345</v>
      </c>
      <c r="N7" s="132">
        <v>38</v>
      </c>
      <c r="O7" s="132">
        <v>38</v>
      </c>
      <c r="P7" s="118">
        <v>1358139</v>
      </c>
      <c r="Q7" s="118">
        <v>469740</v>
      </c>
      <c r="R7" s="132">
        <v>24</v>
      </c>
      <c r="S7" s="132">
        <v>24</v>
      </c>
      <c r="T7" s="118">
        <v>595637</v>
      </c>
      <c r="U7" s="118">
        <v>347897</v>
      </c>
      <c r="V7" s="132">
        <v>16</v>
      </c>
      <c r="W7" s="132">
        <v>16</v>
      </c>
      <c r="X7" s="118">
        <v>403829</v>
      </c>
      <c r="Y7" s="118">
        <v>181778</v>
      </c>
      <c r="Z7" s="132">
        <v>6</v>
      </c>
      <c r="AA7" s="132">
        <v>6</v>
      </c>
      <c r="AB7" s="118">
        <v>206706</v>
      </c>
      <c r="AC7" s="118">
        <v>61115</v>
      </c>
      <c r="AD7" s="132">
        <v>3</v>
      </c>
      <c r="AE7" s="132">
        <v>3</v>
      </c>
      <c r="AF7" s="118">
        <v>42304</v>
      </c>
      <c r="AG7" s="118">
        <v>14816</v>
      </c>
      <c r="AH7" s="132">
        <v>3</v>
      </c>
      <c r="AI7" s="132">
        <v>3</v>
      </c>
      <c r="AJ7" s="118">
        <v>197881</v>
      </c>
      <c r="AK7" s="118">
        <v>15199</v>
      </c>
      <c r="AL7" s="132">
        <v>3</v>
      </c>
      <c r="AM7" s="132">
        <v>3</v>
      </c>
      <c r="AN7" s="118">
        <v>131208</v>
      </c>
      <c r="AO7" s="118">
        <v>6676</v>
      </c>
      <c r="AP7" s="132">
        <v>3</v>
      </c>
      <c r="AQ7" s="132">
        <v>3</v>
      </c>
      <c r="AR7" s="118">
        <v>70506</v>
      </c>
      <c r="AS7" s="118">
        <v>4125</v>
      </c>
      <c r="AT7" s="132">
        <v>2</v>
      </c>
      <c r="AU7" s="132">
        <v>2</v>
      </c>
      <c r="AV7" s="118">
        <v>1245</v>
      </c>
      <c r="AW7" s="118">
        <v>9312</v>
      </c>
      <c r="AX7" s="132">
        <v>2</v>
      </c>
      <c r="AY7" s="132">
        <v>2</v>
      </c>
      <c r="AZ7" s="118">
        <v>1618</v>
      </c>
      <c r="BA7" s="118">
        <v>8376</v>
      </c>
      <c r="BB7" s="132">
        <v>2</v>
      </c>
      <c r="BC7" s="132">
        <v>2</v>
      </c>
      <c r="BD7" s="118">
        <v>97868</v>
      </c>
      <c r="BE7" s="118">
        <v>18706</v>
      </c>
      <c r="BF7" s="132">
        <v>2</v>
      </c>
      <c r="BG7" s="132">
        <v>2</v>
      </c>
      <c r="BH7" s="118">
        <v>27026</v>
      </c>
      <c r="BI7" s="118">
        <v>6229</v>
      </c>
      <c r="BJ7" s="132">
        <v>1</v>
      </c>
      <c r="BK7" s="132">
        <v>1</v>
      </c>
      <c r="BL7" s="118">
        <v>14890</v>
      </c>
      <c r="BM7" s="118">
        <v>5592</v>
      </c>
      <c r="BN7" s="132">
        <v>1</v>
      </c>
      <c r="BO7" s="132">
        <v>1</v>
      </c>
      <c r="BP7" s="118">
        <v>0</v>
      </c>
      <c r="BQ7" s="118">
        <v>7355</v>
      </c>
      <c r="BR7" s="132">
        <v>1</v>
      </c>
      <c r="BS7" s="132">
        <v>1</v>
      </c>
      <c r="BT7" s="118">
        <v>0</v>
      </c>
      <c r="BU7" s="118">
        <v>15476</v>
      </c>
      <c r="BV7" s="132">
        <v>1</v>
      </c>
      <c r="BW7" s="132">
        <v>1</v>
      </c>
      <c r="BX7" s="118">
        <v>0</v>
      </c>
      <c r="BY7" s="118">
        <v>2424</v>
      </c>
      <c r="BZ7" s="132">
        <v>1</v>
      </c>
      <c r="CA7" s="132">
        <v>1</v>
      </c>
      <c r="CB7" s="118">
        <v>12365</v>
      </c>
      <c r="CC7" s="118">
        <v>4316</v>
      </c>
      <c r="CD7" s="132">
        <v>0</v>
      </c>
      <c r="CE7" s="132">
        <v>0</v>
      </c>
      <c r="CF7" s="118">
        <v>0</v>
      </c>
      <c r="CG7" s="118">
        <v>0</v>
      </c>
      <c r="CH7" s="132">
        <v>0</v>
      </c>
      <c r="CI7" s="132">
        <v>0</v>
      </c>
      <c r="CJ7" s="118">
        <v>0</v>
      </c>
      <c r="CK7" s="118">
        <v>0</v>
      </c>
      <c r="CL7" s="132">
        <v>0</v>
      </c>
      <c r="CM7" s="132">
        <v>0</v>
      </c>
      <c r="CN7" s="118">
        <v>0</v>
      </c>
      <c r="CO7" s="118">
        <v>0</v>
      </c>
      <c r="CP7" s="132">
        <v>0</v>
      </c>
      <c r="CQ7" s="132">
        <v>0</v>
      </c>
      <c r="CR7" s="118">
        <v>0</v>
      </c>
      <c r="CS7" s="118">
        <v>0</v>
      </c>
      <c r="CT7" s="132">
        <v>0</v>
      </c>
      <c r="CU7" s="118">
        <v>0</v>
      </c>
      <c r="CV7" s="118">
        <v>0</v>
      </c>
      <c r="CW7" s="118">
        <v>0</v>
      </c>
      <c r="CX7" s="132">
        <v>0</v>
      </c>
      <c r="CY7" s="132">
        <v>0</v>
      </c>
      <c r="CZ7" s="118">
        <v>0</v>
      </c>
      <c r="DA7" s="118">
        <v>0</v>
      </c>
      <c r="DB7" s="132">
        <v>0</v>
      </c>
      <c r="DC7" s="132">
        <v>0</v>
      </c>
      <c r="DD7" s="118">
        <v>0</v>
      </c>
      <c r="DE7" s="118">
        <v>0</v>
      </c>
      <c r="DF7" s="132">
        <v>0</v>
      </c>
      <c r="DG7" s="132">
        <v>0</v>
      </c>
      <c r="DH7" s="118">
        <v>0</v>
      </c>
      <c r="DI7" s="118">
        <v>0</v>
      </c>
      <c r="DJ7" s="132">
        <v>0</v>
      </c>
      <c r="DK7" s="132">
        <v>0</v>
      </c>
      <c r="DL7" s="118">
        <v>0</v>
      </c>
      <c r="DM7" s="118">
        <v>0</v>
      </c>
      <c r="DN7" s="132">
        <v>0</v>
      </c>
      <c r="DO7" s="132">
        <v>0</v>
      </c>
      <c r="DP7" s="118">
        <v>0</v>
      </c>
      <c r="DQ7" s="118">
        <v>0</v>
      </c>
      <c r="DR7" s="132">
        <v>0</v>
      </c>
      <c r="DS7" s="132">
        <v>0</v>
      </c>
      <c r="DT7" s="118">
        <v>0</v>
      </c>
      <c r="DU7" s="118">
        <v>0</v>
      </c>
    </row>
    <row r="8" spans="1:125" s="120" customFormat="1" ht="12" customHeight="1">
      <c r="A8" s="129" t="s">
        <v>402</v>
      </c>
      <c r="B8" s="133">
        <v>2000</v>
      </c>
      <c r="C8" s="129" t="s">
        <v>398</v>
      </c>
      <c r="D8" s="118">
        <f t="shared" si="0"/>
        <v>6461143</v>
      </c>
      <c r="E8" s="118">
        <f t="shared" si="1"/>
        <v>3568625</v>
      </c>
      <c r="F8" s="132">
        <v>13</v>
      </c>
      <c r="G8" s="132">
        <v>13</v>
      </c>
      <c r="H8" s="118">
        <v>4479154</v>
      </c>
      <c r="I8" s="118">
        <v>2064185</v>
      </c>
      <c r="J8" s="132">
        <v>13</v>
      </c>
      <c r="K8" s="132">
        <v>13</v>
      </c>
      <c r="L8" s="118">
        <v>831851</v>
      </c>
      <c r="M8" s="118">
        <v>554187</v>
      </c>
      <c r="N8" s="132">
        <v>11</v>
      </c>
      <c r="O8" s="132">
        <v>11</v>
      </c>
      <c r="P8" s="118">
        <v>648894</v>
      </c>
      <c r="Q8" s="118">
        <v>297356</v>
      </c>
      <c r="R8" s="132">
        <v>7</v>
      </c>
      <c r="S8" s="132">
        <v>7</v>
      </c>
      <c r="T8" s="118">
        <v>284575</v>
      </c>
      <c r="U8" s="118">
        <v>215633</v>
      </c>
      <c r="V8" s="132">
        <v>6</v>
      </c>
      <c r="W8" s="132">
        <v>6</v>
      </c>
      <c r="X8" s="118">
        <v>208949</v>
      </c>
      <c r="Y8" s="118">
        <v>213819</v>
      </c>
      <c r="Z8" s="132">
        <v>3</v>
      </c>
      <c r="AA8" s="132">
        <v>3</v>
      </c>
      <c r="AB8" s="118">
        <v>7720</v>
      </c>
      <c r="AC8" s="118">
        <v>113215</v>
      </c>
      <c r="AD8" s="132">
        <v>1</v>
      </c>
      <c r="AE8" s="132">
        <v>1</v>
      </c>
      <c r="AF8" s="118">
        <v>0</v>
      </c>
      <c r="AG8" s="118">
        <v>36988</v>
      </c>
      <c r="AH8" s="132">
        <v>1</v>
      </c>
      <c r="AI8" s="132">
        <v>1</v>
      </c>
      <c r="AJ8" s="118">
        <v>0</v>
      </c>
      <c r="AK8" s="118">
        <v>73242</v>
      </c>
      <c r="AL8" s="132">
        <v>0</v>
      </c>
      <c r="AM8" s="132">
        <v>0</v>
      </c>
      <c r="AN8" s="118">
        <v>0</v>
      </c>
      <c r="AO8" s="118">
        <v>0</v>
      </c>
      <c r="AP8" s="132">
        <v>0</v>
      </c>
      <c r="AQ8" s="132">
        <v>0</v>
      </c>
      <c r="AR8" s="118">
        <v>0</v>
      </c>
      <c r="AS8" s="118">
        <v>0</v>
      </c>
      <c r="AT8" s="132">
        <v>0</v>
      </c>
      <c r="AU8" s="132">
        <v>0</v>
      </c>
      <c r="AV8" s="118">
        <v>0</v>
      </c>
      <c r="AW8" s="118">
        <v>0</v>
      </c>
      <c r="AX8" s="132">
        <v>0</v>
      </c>
      <c r="AY8" s="132">
        <v>0</v>
      </c>
      <c r="AZ8" s="118">
        <v>0</v>
      </c>
      <c r="BA8" s="118">
        <v>0</v>
      </c>
      <c r="BB8" s="132">
        <v>0</v>
      </c>
      <c r="BC8" s="132">
        <v>0</v>
      </c>
      <c r="BD8" s="118">
        <v>0</v>
      </c>
      <c r="BE8" s="118">
        <v>0</v>
      </c>
      <c r="BF8" s="132">
        <v>0</v>
      </c>
      <c r="BG8" s="132">
        <v>0</v>
      </c>
      <c r="BH8" s="118">
        <v>0</v>
      </c>
      <c r="BI8" s="118">
        <v>0</v>
      </c>
      <c r="BJ8" s="132">
        <v>0</v>
      </c>
      <c r="BK8" s="132">
        <v>0</v>
      </c>
      <c r="BL8" s="118">
        <v>0</v>
      </c>
      <c r="BM8" s="118">
        <v>0</v>
      </c>
      <c r="BN8" s="132">
        <v>0</v>
      </c>
      <c r="BO8" s="132">
        <v>0</v>
      </c>
      <c r="BP8" s="118">
        <v>0</v>
      </c>
      <c r="BQ8" s="118">
        <v>0</v>
      </c>
      <c r="BR8" s="132">
        <v>0</v>
      </c>
      <c r="BS8" s="132">
        <v>0</v>
      </c>
      <c r="BT8" s="118">
        <v>0</v>
      </c>
      <c r="BU8" s="118">
        <v>0</v>
      </c>
      <c r="BV8" s="132">
        <v>0</v>
      </c>
      <c r="BW8" s="132">
        <v>0</v>
      </c>
      <c r="BX8" s="118">
        <v>0</v>
      </c>
      <c r="BY8" s="118">
        <v>0</v>
      </c>
      <c r="BZ8" s="132">
        <v>0</v>
      </c>
      <c r="CA8" s="132">
        <v>0</v>
      </c>
      <c r="CB8" s="118">
        <v>0</v>
      </c>
      <c r="CC8" s="118">
        <v>0</v>
      </c>
      <c r="CD8" s="132">
        <v>0</v>
      </c>
      <c r="CE8" s="132">
        <v>0</v>
      </c>
      <c r="CF8" s="118">
        <v>0</v>
      </c>
      <c r="CG8" s="118">
        <v>0</v>
      </c>
      <c r="CH8" s="132">
        <v>0</v>
      </c>
      <c r="CI8" s="132">
        <v>0</v>
      </c>
      <c r="CJ8" s="118">
        <v>0</v>
      </c>
      <c r="CK8" s="118">
        <v>0</v>
      </c>
      <c r="CL8" s="132">
        <v>0</v>
      </c>
      <c r="CM8" s="132">
        <v>0</v>
      </c>
      <c r="CN8" s="118">
        <v>0</v>
      </c>
      <c r="CO8" s="118">
        <v>0</v>
      </c>
      <c r="CP8" s="132">
        <v>0</v>
      </c>
      <c r="CQ8" s="132">
        <v>0</v>
      </c>
      <c r="CR8" s="118">
        <v>0</v>
      </c>
      <c r="CS8" s="118">
        <v>0</v>
      </c>
      <c r="CT8" s="132">
        <v>0</v>
      </c>
      <c r="CU8" s="118">
        <v>0</v>
      </c>
      <c r="CV8" s="118">
        <v>0</v>
      </c>
      <c r="CW8" s="118">
        <v>0</v>
      </c>
      <c r="CX8" s="132">
        <v>0</v>
      </c>
      <c r="CY8" s="132">
        <v>0</v>
      </c>
      <c r="CZ8" s="118">
        <v>0</v>
      </c>
      <c r="DA8" s="118">
        <v>0</v>
      </c>
      <c r="DB8" s="132">
        <v>0</v>
      </c>
      <c r="DC8" s="132">
        <v>0</v>
      </c>
      <c r="DD8" s="118">
        <v>0</v>
      </c>
      <c r="DE8" s="118">
        <v>0</v>
      </c>
      <c r="DF8" s="132">
        <v>0</v>
      </c>
      <c r="DG8" s="132">
        <v>0</v>
      </c>
      <c r="DH8" s="118">
        <v>0</v>
      </c>
      <c r="DI8" s="118">
        <v>0</v>
      </c>
      <c r="DJ8" s="132">
        <v>0</v>
      </c>
      <c r="DK8" s="132">
        <v>0</v>
      </c>
      <c r="DL8" s="118">
        <v>0</v>
      </c>
      <c r="DM8" s="118">
        <v>0</v>
      </c>
      <c r="DN8" s="132">
        <v>0</v>
      </c>
      <c r="DO8" s="132">
        <v>0</v>
      </c>
      <c r="DP8" s="118">
        <v>0</v>
      </c>
      <c r="DQ8" s="118">
        <v>0</v>
      </c>
      <c r="DR8" s="132">
        <v>0</v>
      </c>
      <c r="DS8" s="132">
        <v>0</v>
      </c>
      <c r="DT8" s="118">
        <v>0</v>
      </c>
      <c r="DU8" s="118">
        <v>0</v>
      </c>
    </row>
    <row r="9" spans="1:125" s="120" customFormat="1" ht="12" customHeight="1">
      <c r="A9" s="129" t="s">
        <v>403</v>
      </c>
      <c r="B9" s="133">
        <v>3000</v>
      </c>
      <c r="C9" s="129" t="s">
        <v>398</v>
      </c>
      <c r="D9" s="118">
        <f t="shared" si="0"/>
        <v>5817426</v>
      </c>
      <c r="E9" s="118">
        <f t="shared" si="1"/>
        <v>2694447</v>
      </c>
      <c r="F9" s="132">
        <v>18</v>
      </c>
      <c r="G9" s="132">
        <v>18</v>
      </c>
      <c r="H9" s="118">
        <v>3960821</v>
      </c>
      <c r="I9" s="118">
        <v>1507365</v>
      </c>
      <c r="J9" s="132">
        <v>18</v>
      </c>
      <c r="K9" s="132">
        <v>18</v>
      </c>
      <c r="L9" s="118">
        <v>980902</v>
      </c>
      <c r="M9" s="118">
        <v>635659</v>
      </c>
      <c r="N9" s="132">
        <v>13</v>
      </c>
      <c r="O9" s="132">
        <v>13</v>
      </c>
      <c r="P9" s="118">
        <v>599381</v>
      </c>
      <c r="Q9" s="118">
        <v>395928</v>
      </c>
      <c r="R9" s="132">
        <v>8</v>
      </c>
      <c r="S9" s="132">
        <v>8</v>
      </c>
      <c r="T9" s="118">
        <v>231758</v>
      </c>
      <c r="U9" s="118">
        <v>155495</v>
      </c>
      <c r="V9" s="132">
        <v>2</v>
      </c>
      <c r="W9" s="132">
        <v>2</v>
      </c>
      <c r="X9" s="118">
        <v>26854</v>
      </c>
      <c r="Y9" s="118">
        <v>0</v>
      </c>
      <c r="Z9" s="132">
        <v>1</v>
      </c>
      <c r="AA9" s="132">
        <v>1</v>
      </c>
      <c r="AB9" s="118">
        <v>3243</v>
      </c>
      <c r="AC9" s="118">
        <v>0</v>
      </c>
      <c r="AD9" s="132">
        <v>1</v>
      </c>
      <c r="AE9" s="132">
        <v>1</v>
      </c>
      <c r="AF9" s="118">
        <v>7512</v>
      </c>
      <c r="AG9" s="118">
        <v>0</v>
      </c>
      <c r="AH9" s="132">
        <v>1</v>
      </c>
      <c r="AI9" s="132">
        <v>1</v>
      </c>
      <c r="AJ9" s="118">
        <v>6955</v>
      </c>
      <c r="AK9" s="118">
        <v>0</v>
      </c>
      <c r="AL9" s="132">
        <v>0</v>
      </c>
      <c r="AM9" s="132">
        <v>0</v>
      </c>
      <c r="AN9" s="118">
        <v>0</v>
      </c>
      <c r="AO9" s="118">
        <v>0</v>
      </c>
      <c r="AP9" s="132">
        <v>0</v>
      </c>
      <c r="AQ9" s="132">
        <v>0</v>
      </c>
      <c r="AR9" s="118">
        <v>0</v>
      </c>
      <c r="AS9" s="118">
        <v>0</v>
      </c>
      <c r="AT9" s="132">
        <v>0</v>
      </c>
      <c r="AU9" s="132">
        <v>0</v>
      </c>
      <c r="AV9" s="118">
        <v>0</v>
      </c>
      <c r="AW9" s="118">
        <v>0</v>
      </c>
      <c r="AX9" s="132">
        <v>0</v>
      </c>
      <c r="AY9" s="132">
        <v>0</v>
      </c>
      <c r="AZ9" s="118">
        <v>0</v>
      </c>
      <c r="BA9" s="118">
        <v>0</v>
      </c>
      <c r="BB9" s="132">
        <v>0</v>
      </c>
      <c r="BC9" s="132">
        <v>0</v>
      </c>
      <c r="BD9" s="118">
        <v>0</v>
      </c>
      <c r="BE9" s="118">
        <v>0</v>
      </c>
      <c r="BF9" s="132">
        <v>0</v>
      </c>
      <c r="BG9" s="132">
        <v>0</v>
      </c>
      <c r="BH9" s="118">
        <v>0</v>
      </c>
      <c r="BI9" s="118">
        <v>0</v>
      </c>
      <c r="BJ9" s="132">
        <v>0</v>
      </c>
      <c r="BK9" s="132">
        <v>0</v>
      </c>
      <c r="BL9" s="118">
        <v>0</v>
      </c>
      <c r="BM9" s="118">
        <v>0</v>
      </c>
      <c r="BN9" s="132">
        <v>0</v>
      </c>
      <c r="BO9" s="132">
        <v>0</v>
      </c>
      <c r="BP9" s="118">
        <v>0</v>
      </c>
      <c r="BQ9" s="118">
        <v>0</v>
      </c>
      <c r="BR9" s="132">
        <v>0</v>
      </c>
      <c r="BS9" s="132">
        <v>0</v>
      </c>
      <c r="BT9" s="118">
        <v>0</v>
      </c>
      <c r="BU9" s="118">
        <v>0</v>
      </c>
      <c r="BV9" s="132">
        <v>0</v>
      </c>
      <c r="BW9" s="132">
        <v>0</v>
      </c>
      <c r="BX9" s="118">
        <v>0</v>
      </c>
      <c r="BY9" s="118">
        <v>0</v>
      </c>
      <c r="BZ9" s="132">
        <v>0</v>
      </c>
      <c r="CA9" s="132">
        <v>0</v>
      </c>
      <c r="CB9" s="118">
        <v>0</v>
      </c>
      <c r="CC9" s="118">
        <v>0</v>
      </c>
      <c r="CD9" s="132">
        <v>0</v>
      </c>
      <c r="CE9" s="132">
        <v>0</v>
      </c>
      <c r="CF9" s="118">
        <v>0</v>
      </c>
      <c r="CG9" s="118">
        <v>0</v>
      </c>
      <c r="CH9" s="132">
        <v>0</v>
      </c>
      <c r="CI9" s="132">
        <v>0</v>
      </c>
      <c r="CJ9" s="118">
        <v>0</v>
      </c>
      <c r="CK9" s="118">
        <v>0</v>
      </c>
      <c r="CL9" s="132">
        <v>0</v>
      </c>
      <c r="CM9" s="132">
        <v>0</v>
      </c>
      <c r="CN9" s="118">
        <v>0</v>
      </c>
      <c r="CO9" s="118">
        <v>0</v>
      </c>
      <c r="CP9" s="132">
        <v>0</v>
      </c>
      <c r="CQ9" s="132">
        <v>0</v>
      </c>
      <c r="CR9" s="118">
        <v>0</v>
      </c>
      <c r="CS9" s="118">
        <v>0</v>
      </c>
      <c r="CT9" s="132">
        <v>0</v>
      </c>
      <c r="CU9" s="118">
        <v>0</v>
      </c>
      <c r="CV9" s="118">
        <v>0</v>
      </c>
      <c r="CW9" s="118">
        <v>0</v>
      </c>
      <c r="CX9" s="132">
        <v>0</v>
      </c>
      <c r="CY9" s="132">
        <v>0</v>
      </c>
      <c r="CZ9" s="118">
        <v>0</v>
      </c>
      <c r="DA9" s="118">
        <v>0</v>
      </c>
      <c r="DB9" s="132">
        <v>0</v>
      </c>
      <c r="DC9" s="132">
        <v>0</v>
      </c>
      <c r="DD9" s="118">
        <v>0</v>
      </c>
      <c r="DE9" s="118">
        <v>0</v>
      </c>
      <c r="DF9" s="132">
        <v>0</v>
      </c>
      <c r="DG9" s="132">
        <v>0</v>
      </c>
      <c r="DH9" s="118">
        <v>0</v>
      </c>
      <c r="DI9" s="118">
        <v>0</v>
      </c>
      <c r="DJ9" s="132">
        <v>0</v>
      </c>
      <c r="DK9" s="132">
        <v>0</v>
      </c>
      <c r="DL9" s="118">
        <v>0</v>
      </c>
      <c r="DM9" s="118">
        <v>0</v>
      </c>
      <c r="DN9" s="132">
        <v>0</v>
      </c>
      <c r="DO9" s="132">
        <v>0</v>
      </c>
      <c r="DP9" s="118">
        <v>0</v>
      </c>
      <c r="DQ9" s="118">
        <v>0</v>
      </c>
      <c r="DR9" s="132">
        <v>0</v>
      </c>
      <c r="DS9" s="132">
        <v>0</v>
      </c>
      <c r="DT9" s="118">
        <v>0</v>
      </c>
      <c r="DU9" s="118">
        <v>0</v>
      </c>
    </row>
    <row r="10" spans="1:125" s="120" customFormat="1" ht="12" customHeight="1">
      <c r="A10" s="129" t="s">
        <v>404</v>
      </c>
      <c r="B10" s="133">
        <v>4000</v>
      </c>
      <c r="C10" s="129" t="s">
        <v>398</v>
      </c>
      <c r="D10" s="118">
        <f t="shared" si="0"/>
        <v>4743196</v>
      </c>
      <c r="E10" s="118">
        <f t="shared" si="1"/>
        <v>2109978</v>
      </c>
      <c r="F10" s="132">
        <v>7</v>
      </c>
      <c r="G10" s="132">
        <v>7</v>
      </c>
      <c r="H10" s="118">
        <v>2517127</v>
      </c>
      <c r="I10" s="118">
        <v>1149705</v>
      </c>
      <c r="J10" s="132">
        <v>7</v>
      </c>
      <c r="K10" s="132">
        <v>7</v>
      </c>
      <c r="L10" s="118">
        <v>695995</v>
      </c>
      <c r="M10" s="118">
        <v>310441</v>
      </c>
      <c r="N10" s="132">
        <v>7</v>
      </c>
      <c r="O10" s="132">
        <v>7</v>
      </c>
      <c r="P10" s="118">
        <v>648908</v>
      </c>
      <c r="Q10" s="118">
        <v>266319</v>
      </c>
      <c r="R10" s="132">
        <v>6</v>
      </c>
      <c r="S10" s="132">
        <v>6</v>
      </c>
      <c r="T10" s="118">
        <v>376582</v>
      </c>
      <c r="U10" s="118">
        <v>114509</v>
      </c>
      <c r="V10" s="132">
        <v>3</v>
      </c>
      <c r="W10" s="132">
        <v>3</v>
      </c>
      <c r="X10" s="118">
        <v>272803</v>
      </c>
      <c r="Y10" s="118">
        <v>121290</v>
      </c>
      <c r="Z10" s="132">
        <v>1</v>
      </c>
      <c r="AA10" s="132">
        <v>1</v>
      </c>
      <c r="AB10" s="118">
        <v>37862</v>
      </c>
      <c r="AC10" s="118">
        <v>26697</v>
      </c>
      <c r="AD10" s="132">
        <v>1</v>
      </c>
      <c r="AE10" s="132">
        <v>1</v>
      </c>
      <c r="AF10" s="118">
        <v>126442</v>
      </c>
      <c r="AG10" s="118">
        <v>58594</v>
      </c>
      <c r="AH10" s="132">
        <v>1</v>
      </c>
      <c r="AI10" s="132">
        <v>1</v>
      </c>
      <c r="AJ10" s="118">
        <v>30293</v>
      </c>
      <c r="AK10" s="118">
        <v>22412</v>
      </c>
      <c r="AL10" s="132">
        <v>1</v>
      </c>
      <c r="AM10" s="132">
        <v>1</v>
      </c>
      <c r="AN10" s="118">
        <v>37184</v>
      </c>
      <c r="AO10" s="118">
        <v>40011</v>
      </c>
      <c r="AP10" s="132">
        <v>0</v>
      </c>
      <c r="AQ10" s="132">
        <v>0</v>
      </c>
      <c r="AR10" s="118">
        <v>0</v>
      </c>
      <c r="AS10" s="118">
        <v>0</v>
      </c>
      <c r="AT10" s="132">
        <v>0</v>
      </c>
      <c r="AU10" s="132">
        <v>0</v>
      </c>
      <c r="AV10" s="118">
        <v>0</v>
      </c>
      <c r="AW10" s="118">
        <v>0</v>
      </c>
      <c r="AX10" s="132">
        <v>0</v>
      </c>
      <c r="AY10" s="132">
        <v>0</v>
      </c>
      <c r="AZ10" s="118">
        <v>0</v>
      </c>
      <c r="BA10" s="118">
        <v>0</v>
      </c>
      <c r="BB10" s="132">
        <v>0</v>
      </c>
      <c r="BC10" s="132">
        <v>0</v>
      </c>
      <c r="BD10" s="118">
        <v>0</v>
      </c>
      <c r="BE10" s="118">
        <v>0</v>
      </c>
      <c r="BF10" s="132">
        <v>0</v>
      </c>
      <c r="BG10" s="132">
        <v>0</v>
      </c>
      <c r="BH10" s="118">
        <v>0</v>
      </c>
      <c r="BI10" s="118">
        <v>0</v>
      </c>
      <c r="BJ10" s="132">
        <v>0</v>
      </c>
      <c r="BK10" s="132">
        <v>0</v>
      </c>
      <c r="BL10" s="118">
        <v>0</v>
      </c>
      <c r="BM10" s="118">
        <v>0</v>
      </c>
      <c r="BN10" s="132">
        <v>0</v>
      </c>
      <c r="BO10" s="132">
        <v>0</v>
      </c>
      <c r="BP10" s="118">
        <v>0</v>
      </c>
      <c r="BQ10" s="118">
        <v>0</v>
      </c>
      <c r="BR10" s="132">
        <v>0</v>
      </c>
      <c r="BS10" s="132">
        <v>0</v>
      </c>
      <c r="BT10" s="118">
        <v>0</v>
      </c>
      <c r="BU10" s="118">
        <v>0</v>
      </c>
      <c r="BV10" s="132">
        <v>0</v>
      </c>
      <c r="BW10" s="132">
        <v>0</v>
      </c>
      <c r="BX10" s="118">
        <v>0</v>
      </c>
      <c r="BY10" s="118">
        <v>0</v>
      </c>
      <c r="BZ10" s="132">
        <v>0</v>
      </c>
      <c r="CA10" s="132">
        <v>0</v>
      </c>
      <c r="CB10" s="118">
        <v>0</v>
      </c>
      <c r="CC10" s="118">
        <v>0</v>
      </c>
      <c r="CD10" s="132">
        <v>0</v>
      </c>
      <c r="CE10" s="132">
        <v>0</v>
      </c>
      <c r="CF10" s="118">
        <v>0</v>
      </c>
      <c r="CG10" s="118">
        <v>0</v>
      </c>
      <c r="CH10" s="132">
        <v>0</v>
      </c>
      <c r="CI10" s="132">
        <v>0</v>
      </c>
      <c r="CJ10" s="118">
        <v>0</v>
      </c>
      <c r="CK10" s="118">
        <v>0</v>
      </c>
      <c r="CL10" s="132">
        <v>0</v>
      </c>
      <c r="CM10" s="132">
        <v>0</v>
      </c>
      <c r="CN10" s="118">
        <v>0</v>
      </c>
      <c r="CO10" s="118">
        <v>0</v>
      </c>
      <c r="CP10" s="132">
        <v>0</v>
      </c>
      <c r="CQ10" s="132">
        <v>0</v>
      </c>
      <c r="CR10" s="118">
        <v>0</v>
      </c>
      <c r="CS10" s="118">
        <v>0</v>
      </c>
      <c r="CT10" s="132">
        <v>0</v>
      </c>
      <c r="CU10" s="118">
        <v>0</v>
      </c>
      <c r="CV10" s="118">
        <v>0</v>
      </c>
      <c r="CW10" s="118">
        <v>0</v>
      </c>
      <c r="CX10" s="132">
        <v>0</v>
      </c>
      <c r="CY10" s="132">
        <v>0</v>
      </c>
      <c r="CZ10" s="118">
        <v>0</v>
      </c>
      <c r="DA10" s="118">
        <v>0</v>
      </c>
      <c r="DB10" s="132">
        <v>0</v>
      </c>
      <c r="DC10" s="132">
        <v>0</v>
      </c>
      <c r="DD10" s="118">
        <v>0</v>
      </c>
      <c r="DE10" s="118">
        <v>0</v>
      </c>
      <c r="DF10" s="132">
        <v>0</v>
      </c>
      <c r="DG10" s="132">
        <v>0</v>
      </c>
      <c r="DH10" s="118">
        <v>0</v>
      </c>
      <c r="DI10" s="118">
        <v>0</v>
      </c>
      <c r="DJ10" s="132">
        <v>0</v>
      </c>
      <c r="DK10" s="132">
        <v>0</v>
      </c>
      <c r="DL10" s="118">
        <v>0</v>
      </c>
      <c r="DM10" s="118">
        <v>0</v>
      </c>
      <c r="DN10" s="132">
        <v>0</v>
      </c>
      <c r="DO10" s="132">
        <v>0</v>
      </c>
      <c r="DP10" s="118">
        <v>0</v>
      </c>
      <c r="DQ10" s="118">
        <v>0</v>
      </c>
      <c r="DR10" s="132">
        <v>0</v>
      </c>
      <c r="DS10" s="132">
        <v>0</v>
      </c>
      <c r="DT10" s="118">
        <v>0</v>
      </c>
      <c r="DU10" s="118">
        <v>0</v>
      </c>
    </row>
    <row r="11" spans="1:125" s="120" customFormat="1" ht="12" customHeight="1">
      <c r="A11" s="129" t="s">
        <v>405</v>
      </c>
      <c r="B11" s="133">
        <v>5000</v>
      </c>
      <c r="C11" s="129" t="s">
        <v>398</v>
      </c>
      <c r="D11" s="118">
        <f t="shared" si="0"/>
        <v>1881182</v>
      </c>
      <c r="E11" s="118">
        <f t="shared" si="1"/>
        <v>1658783</v>
      </c>
      <c r="F11" s="132">
        <v>10</v>
      </c>
      <c r="G11" s="132">
        <v>10</v>
      </c>
      <c r="H11" s="118">
        <v>1420145</v>
      </c>
      <c r="I11" s="118">
        <v>1229773</v>
      </c>
      <c r="J11" s="132">
        <v>10</v>
      </c>
      <c r="K11" s="132">
        <v>10</v>
      </c>
      <c r="L11" s="118">
        <v>299644</v>
      </c>
      <c r="M11" s="118">
        <v>327073</v>
      </c>
      <c r="N11" s="132">
        <v>4</v>
      </c>
      <c r="O11" s="132">
        <v>4</v>
      </c>
      <c r="P11" s="118">
        <v>88354</v>
      </c>
      <c r="Q11" s="118">
        <v>72239</v>
      </c>
      <c r="R11" s="132">
        <v>3</v>
      </c>
      <c r="S11" s="132">
        <v>3</v>
      </c>
      <c r="T11" s="118">
        <v>54049</v>
      </c>
      <c r="U11" s="118">
        <v>29698</v>
      </c>
      <c r="V11" s="132">
        <v>1</v>
      </c>
      <c r="W11" s="132">
        <v>1</v>
      </c>
      <c r="X11" s="118">
        <v>18990</v>
      </c>
      <c r="Y11" s="118">
        <v>0</v>
      </c>
      <c r="Z11" s="132">
        <v>0</v>
      </c>
      <c r="AA11" s="132">
        <v>0</v>
      </c>
      <c r="AB11" s="118">
        <v>0</v>
      </c>
      <c r="AC11" s="118">
        <v>0</v>
      </c>
      <c r="AD11" s="132">
        <v>0</v>
      </c>
      <c r="AE11" s="132">
        <v>0</v>
      </c>
      <c r="AF11" s="118">
        <v>0</v>
      </c>
      <c r="AG11" s="118">
        <v>0</v>
      </c>
      <c r="AH11" s="132">
        <v>0</v>
      </c>
      <c r="AI11" s="132">
        <v>0</v>
      </c>
      <c r="AJ11" s="118">
        <v>0</v>
      </c>
      <c r="AK11" s="118">
        <v>0</v>
      </c>
      <c r="AL11" s="132">
        <v>0</v>
      </c>
      <c r="AM11" s="132">
        <v>0</v>
      </c>
      <c r="AN11" s="118">
        <v>0</v>
      </c>
      <c r="AO11" s="118">
        <v>0</v>
      </c>
      <c r="AP11" s="132">
        <v>0</v>
      </c>
      <c r="AQ11" s="132">
        <v>0</v>
      </c>
      <c r="AR11" s="118">
        <v>0</v>
      </c>
      <c r="AS11" s="118">
        <v>0</v>
      </c>
      <c r="AT11" s="132">
        <v>0</v>
      </c>
      <c r="AU11" s="132">
        <v>0</v>
      </c>
      <c r="AV11" s="118">
        <v>0</v>
      </c>
      <c r="AW11" s="118">
        <v>0</v>
      </c>
      <c r="AX11" s="132">
        <v>0</v>
      </c>
      <c r="AY11" s="132">
        <v>0</v>
      </c>
      <c r="AZ11" s="118">
        <v>0</v>
      </c>
      <c r="BA11" s="118">
        <v>0</v>
      </c>
      <c r="BB11" s="132">
        <v>0</v>
      </c>
      <c r="BC11" s="132">
        <v>0</v>
      </c>
      <c r="BD11" s="118">
        <v>0</v>
      </c>
      <c r="BE11" s="118">
        <v>0</v>
      </c>
      <c r="BF11" s="132">
        <v>0</v>
      </c>
      <c r="BG11" s="132">
        <v>0</v>
      </c>
      <c r="BH11" s="118">
        <v>0</v>
      </c>
      <c r="BI11" s="118">
        <v>0</v>
      </c>
      <c r="BJ11" s="132">
        <v>0</v>
      </c>
      <c r="BK11" s="132">
        <v>0</v>
      </c>
      <c r="BL11" s="118">
        <v>0</v>
      </c>
      <c r="BM11" s="118">
        <v>0</v>
      </c>
      <c r="BN11" s="132">
        <v>0</v>
      </c>
      <c r="BO11" s="132">
        <v>0</v>
      </c>
      <c r="BP11" s="118">
        <v>0</v>
      </c>
      <c r="BQ11" s="118">
        <v>0</v>
      </c>
      <c r="BR11" s="132">
        <v>0</v>
      </c>
      <c r="BS11" s="132">
        <v>0</v>
      </c>
      <c r="BT11" s="118">
        <v>0</v>
      </c>
      <c r="BU11" s="118">
        <v>0</v>
      </c>
      <c r="BV11" s="132">
        <v>0</v>
      </c>
      <c r="BW11" s="132">
        <v>0</v>
      </c>
      <c r="BX11" s="118">
        <v>0</v>
      </c>
      <c r="BY11" s="118">
        <v>0</v>
      </c>
      <c r="BZ11" s="132">
        <v>0</v>
      </c>
      <c r="CA11" s="132">
        <v>0</v>
      </c>
      <c r="CB11" s="118">
        <v>0</v>
      </c>
      <c r="CC11" s="118">
        <v>0</v>
      </c>
      <c r="CD11" s="132">
        <v>0</v>
      </c>
      <c r="CE11" s="132">
        <v>0</v>
      </c>
      <c r="CF11" s="118">
        <v>0</v>
      </c>
      <c r="CG11" s="118">
        <v>0</v>
      </c>
      <c r="CH11" s="132">
        <v>0</v>
      </c>
      <c r="CI11" s="132">
        <v>0</v>
      </c>
      <c r="CJ11" s="118">
        <v>0</v>
      </c>
      <c r="CK11" s="118">
        <v>0</v>
      </c>
      <c r="CL11" s="132">
        <v>0</v>
      </c>
      <c r="CM11" s="132">
        <v>0</v>
      </c>
      <c r="CN11" s="118">
        <v>0</v>
      </c>
      <c r="CO11" s="118">
        <v>0</v>
      </c>
      <c r="CP11" s="132">
        <v>0</v>
      </c>
      <c r="CQ11" s="132">
        <v>0</v>
      </c>
      <c r="CR11" s="118">
        <v>0</v>
      </c>
      <c r="CS11" s="118">
        <v>0</v>
      </c>
      <c r="CT11" s="132">
        <v>0</v>
      </c>
      <c r="CU11" s="118">
        <v>0</v>
      </c>
      <c r="CV11" s="118">
        <v>0</v>
      </c>
      <c r="CW11" s="118">
        <v>0</v>
      </c>
      <c r="CX11" s="132">
        <v>0</v>
      </c>
      <c r="CY11" s="132">
        <v>0</v>
      </c>
      <c r="CZ11" s="118">
        <v>0</v>
      </c>
      <c r="DA11" s="118">
        <v>0</v>
      </c>
      <c r="DB11" s="132">
        <v>0</v>
      </c>
      <c r="DC11" s="132">
        <v>0</v>
      </c>
      <c r="DD11" s="118">
        <v>0</v>
      </c>
      <c r="DE11" s="118">
        <v>0</v>
      </c>
      <c r="DF11" s="132">
        <v>0</v>
      </c>
      <c r="DG11" s="132">
        <v>0</v>
      </c>
      <c r="DH11" s="118">
        <v>0</v>
      </c>
      <c r="DI11" s="118">
        <v>0</v>
      </c>
      <c r="DJ11" s="132">
        <v>0</v>
      </c>
      <c r="DK11" s="132">
        <v>0</v>
      </c>
      <c r="DL11" s="118">
        <v>0</v>
      </c>
      <c r="DM11" s="118">
        <v>0</v>
      </c>
      <c r="DN11" s="132">
        <v>0</v>
      </c>
      <c r="DO11" s="132">
        <v>0</v>
      </c>
      <c r="DP11" s="118">
        <v>0</v>
      </c>
      <c r="DQ11" s="118">
        <v>0</v>
      </c>
      <c r="DR11" s="132">
        <v>0</v>
      </c>
      <c r="DS11" s="132">
        <v>0</v>
      </c>
      <c r="DT11" s="118">
        <v>0</v>
      </c>
      <c r="DU11" s="118">
        <v>0</v>
      </c>
    </row>
    <row r="12" spans="1:125" s="120" customFormat="1" ht="12" customHeight="1">
      <c r="A12" s="129" t="s">
        <v>328</v>
      </c>
      <c r="B12" s="133">
        <v>6000</v>
      </c>
      <c r="C12" s="129" t="s">
        <v>398</v>
      </c>
      <c r="D12" s="118">
        <f t="shared" si="0"/>
        <v>3052304</v>
      </c>
      <c r="E12" s="118">
        <f t="shared" si="1"/>
        <v>1403986</v>
      </c>
      <c r="F12" s="132">
        <v>7</v>
      </c>
      <c r="G12" s="132">
        <v>7</v>
      </c>
      <c r="H12" s="118">
        <v>1846897</v>
      </c>
      <c r="I12" s="118">
        <v>707457</v>
      </c>
      <c r="J12" s="132">
        <v>7</v>
      </c>
      <c r="K12" s="132">
        <v>7</v>
      </c>
      <c r="L12" s="118">
        <v>382932</v>
      </c>
      <c r="M12" s="118">
        <v>207294</v>
      </c>
      <c r="N12" s="132">
        <v>6</v>
      </c>
      <c r="O12" s="132">
        <v>6</v>
      </c>
      <c r="P12" s="118">
        <v>384017</v>
      </c>
      <c r="Q12" s="118">
        <v>179082</v>
      </c>
      <c r="R12" s="132">
        <v>5</v>
      </c>
      <c r="S12" s="132">
        <v>5</v>
      </c>
      <c r="T12" s="118">
        <v>198191</v>
      </c>
      <c r="U12" s="118">
        <v>103511</v>
      </c>
      <c r="V12" s="132">
        <v>2</v>
      </c>
      <c r="W12" s="132">
        <v>2</v>
      </c>
      <c r="X12" s="118">
        <v>90396</v>
      </c>
      <c r="Y12" s="118">
        <v>89207</v>
      </c>
      <c r="Z12" s="132">
        <v>2</v>
      </c>
      <c r="AA12" s="132">
        <v>2</v>
      </c>
      <c r="AB12" s="118">
        <v>50342</v>
      </c>
      <c r="AC12" s="118">
        <v>37351</v>
      </c>
      <c r="AD12" s="132">
        <v>2</v>
      </c>
      <c r="AE12" s="132">
        <v>2</v>
      </c>
      <c r="AF12" s="118">
        <v>45452</v>
      </c>
      <c r="AG12" s="118">
        <v>42699</v>
      </c>
      <c r="AH12" s="132">
        <v>2</v>
      </c>
      <c r="AI12" s="132">
        <v>2</v>
      </c>
      <c r="AJ12" s="118">
        <v>54077</v>
      </c>
      <c r="AK12" s="118">
        <v>37385</v>
      </c>
      <c r="AL12" s="132">
        <v>0</v>
      </c>
      <c r="AM12" s="132">
        <v>0</v>
      </c>
      <c r="AN12" s="118">
        <v>0</v>
      </c>
      <c r="AO12" s="118">
        <v>0</v>
      </c>
      <c r="AP12" s="132">
        <v>0</v>
      </c>
      <c r="AQ12" s="132">
        <v>0</v>
      </c>
      <c r="AR12" s="118">
        <v>0</v>
      </c>
      <c r="AS12" s="118">
        <v>0</v>
      </c>
      <c r="AT12" s="132">
        <v>0</v>
      </c>
      <c r="AU12" s="132">
        <v>0</v>
      </c>
      <c r="AV12" s="118">
        <v>0</v>
      </c>
      <c r="AW12" s="118">
        <v>0</v>
      </c>
      <c r="AX12" s="132">
        <v>0</v>
      </c>
      <c r="AY12" s="132">
        <v>0</v>
      </c>
      <c r="AZ12" s="118">
        <v>0</v>
      </c>
      <c r="BA12" s="118">
        <v>0</v>
      </c>
      <c r="BB12" s="132">
        <v>0</v>
      </c>
      <c r="BC12" s="132">
        <v>0</v>
      </c>
      <c r="BD12" s="118">
        <v>0</v>
      </c>
      <c r="BE12" s="118">
        <v>0</v>
      </c>
      <c r="BF12" s="132">
        <v>0</v>
      </c>
      <c r="BG12" s="132">
        <v>0</v>
      </c>
      <c r="BH12" s="118">
        <v>0</v>
      </c>
      <c r="BI12" s="118">
        <v>0</v>
      </c>
      <c r="BJ12" s="132">
        <v>0</v>
      </c>
      <c r="BK12" s="132">
        <v>0</v>
      </c>
      <c r="BL12" s="118">
        <v>0</v>
      </c>
      <c r="BM12" s="118">
        <v>0</v>
      </c>
      <c r="BN12" s="132">
        <v>0</v>
      </c>
      <c r="BO12" s="132">
        <v>0</v>
      </c>
      <c r="BP12" s="118">
        <v>0</v>
      </c>
      <c r="BQ12" s="118">
        <v>0</v>
      </c>
      <c r="BR12" s="132">
        <v>0</v>
      </c>
      <c r="BS12" s="132">
        <v>0</v>
      </c>
      <c r="BT12" s="118">
        <v>0</v>
      </c>
      <c r="BU12" s="118">
        <v>0</v>
      </c>
      <c r="BV12" s="132">
        <v>0</v>
      </c>
      <c r="BW12" s="132">
        <v>0</v>
      </c>
      <c r="BX12" s="118">
        <v>0</v>
      </c>
      <c r="BY12" s="118">
        <v>0</v>
      </c>
      <c r="BZ12" s="132">
        <v>0</v>
      </c>
      <c r="CA12" s="132">
        <v>0</v>
      </c>
      <c r="CB12" s="118">
        <v>0</v>
      </c>
      <c r="CC12" s="118">
        <v>0</v>
      </c>
      <c r="CD12" s="132">
        <v>0</v>
      </c>
      <c r="CE12" s="132">
        <v>0</v>
      </c>
      <c r="CF12" s="118">
        <v>0</v>
      </c>
      <c r="CG12" s="118">
        <v>0</v>
      </c>
      <c r="CH12" s="132">
        <v>0</v>
      </c>
      <c r="CI12" s="132">
        <v>0</v>
      </c>
      <c r="CJ12" s="118">
        <v>0</v>
      </c>
      <c r="CK12" s="118">
        <v>0</v>
      </c>
      <c r="CL12" s="132">
        <v>0</v>
      </c>
      <c r="CM12" s="132">
        <v>0</v>
      </c>
      <c r="CN12" s="118">
        <v>0</v>
      </c>
      <c r="CO12" s="118">
        <v>0</v>
      </c>
      <c r="CP12" s="132">
        <v>0</v>
      </c>
      <c r="CQ12" s="132">
        <v>0</v>
      </c>
      <c r="CR12" s="118">
        <v>0</v>
      </c>
      <c r="CS12" s="118">
        <v>0</v>
      </c>
      <c r="CT12" s="132">
        <v>0</v>
      </c>
      <c r="CU12" s="118">
        <v>0</v>
      </c>
      <c r="CV12" s="118">
        <v>0</v>
      </c>
      <c r="CW12" s="118">
        <v>0</v>
      </c>
      <c r="CX12" s="132">
        <v>0</v>
      </c>
      <c r="CY12" s="132">
        <v>0</v>
      </c>
      <c r="CZ12" s="118">
        <v>0</v>
      </c>
      <c r="DA12" s="118">
        <v>0</v>
      </c>
      <c r="DB12" s="132">
        <v>0</v>
      </c>
      <c r="DC12" s="132">
        <v>0</v>
      </c>
      <c r="DD12" s="118">
        <v>0</v>
      </c>
      <c r="DE12" s="118">
        <v>0</v>
      </c>
      <c r="DF12" s="132">
        <v>0</v>
      </c>
      <c r="DG12" s="132">
        <v>0</v>
      </c>
      <c r="DH12" s="118">
        <v>0</v>
      </c>
      <c r="DI12" s="118">
        <v>0</v>
      </c>
      <c r="DJ12" s="132">
        <v>0</v>
      </c>
      <c r="DK12" s="132">
        <v>0</v>
      </c>
      <c r="DL12" s="118">
        <v>0</v>
      </c>
      <c r="DM12" s="118">
        <v>0</v>
      </c>
      <c r="DN12" s="132">
        <v>0</v>
      </c>
      <c r="DO12" s="132">
        <v>0</v>
      </c>
      <c r="DP12" s="118">
        <v>0</v>
      </c>
      <c r="DQ12" s="118">
        <v>0</v>
      </c>
      <c r="DR12" s="132">
        <v>0</v>
      </c>
      <c r="DS12" s="132">
        <v>0</v>
      </c>
      <c r="DT12" s="118">
        <v>0</v>
      </c>
      <c r="DU12" s="118">
        <v>0</v>
      </c>
    </row>
    <row r="13" spans="1:125" s="120" customFormat="1" ht="12" customHeight="1">
      <c r="A13" s="129" t="s">
        <v>329</v>
      </c>
      <c r="B13" s="133">
        <v>7000</v>
      </c>
      <c r="C13" s="129" t="s">
        <v>398</v>
      </c>
      <c r="D13" s="118">
        <f t="shared" si="0"/>
        <v>5213678</v>
      </c>
      <c r="E13" s="118">
        <f t="shared" si="1"/>
        <v>1969132</v>
      </c>
      <c r="F13" s="132">
        <v>14</v>
      </c>
      <c r="G13" s="132">
        <v>14</v>
      </c>
      <c r="H13" s="118">
        <v>2827014</v>
      </c>
      <c r="I13" s="118">
        <v>1008462</v>
      </c>
      <c r="J13" s="132">
        <v>14</v>
      </c>
      <c r="K13" s="132">
        <v>14</v>
      </c>
      <c r="L13" s="118">
        <v>951663</v>
      </c>
      <c r="M13" s="118">
        <v>388160</v>
      </c>
      <c r="N13" s="132">
        <v>10</v>
      </c>
      <c r="O13" s="132">
        <v>10</v>
      </c>
      <c r="P13" s="118">
        <v>557680</v>
      </c>
      <c r="Q13" s="118">
        <v>177751</v>
      </c>
      <c r="R13" s="132">
        <v>6</v>
      </c>
      <c r="S13" s="132">
        <v>6</v>
      </c>
      <c r="T13" s="118">
        <v>187338</v>
      </c>
      <c r="U13" s="118">
        <v>123581</v>
      </c>
      <c r="V13" s="132">
        <v>5</v>
      </c>
      <c r="W13" s="132">
        <v>5</v>
      </c>
      <c r="X13" s="118">
        <v>312717</v>
      </c>
      <c r="Y13" s="118">
        <v>81833</v>
      </c>
      <c r="Z13" s="132">
        <v>2</v>
      </c>
      <c r="AA13" s="132">
        <v>2</v>
      </c>
      <c r="AB13" s="118">
        <v>76490</v>
      </c>
      <c r="AC13" s="118">
        <v>26326</v>
      </c>
      <c r="AD13" s="132">
        <v>2</v>
      </c>
      <c r="AE13" s="132">
        <v>2</v>
      </c>
      <c r="AF13" s="118">
        <v>206086</v>
      </c>
      <c r="AG13" s="118">
        <v>132162</v>
      </c>
      <c r="AH13" s="132">
        <v>2</v>
      </c>
      <c r="AI13" s="132">
        <v>2</v>
      </c>
      <c r="AJ13" s="118">
        <v>19986</v>
      </c>
      <c r="AK13" s="118">
        <v>17375</v>
      </c>
      <c r="AL13" s="132">
        <v>1</v>
      </c>
      <c r="AM13" s="132">
        <v>1</v>
      </c>
      <c r="AN13" s="118">
        <v>3772</v>
      </c>
      <c r="AO13" s="118">
        <v>386</v>
      </c>
      <c r="AP13" s="132">
        <v>1</v>
      </c>
      <c r="AQ13" s="132">
        <v>1</v>
      </c>
      <c r="AR13" s="118">
        <v>70932</v>
      </c>
      <c r="AS13" s="118">
        <v>13096</v>
      </c>
      <c r="AT13" s="132">
        <v>0</v>
      </c>
      <c r="AU13" s="132">
        <v>0</v>
      </c>
      <c r="AV13" s="118">
        <v>0</v>
      </c>
      <c r="AW13" s="118">
        <v>0</v>
      </c>
      <c r="AX13" s="132">
        <v>0</v>
      </c>
      <c r="AY13" s="132">
        <v>0</v>
      </c>
      <c r="AZ13" s="118">
        <v>0</v>
      </c>
      <c r="BA13" s="118">
        <v>0</v>
      </c>
      <c r="BB13" s="132">
        <v>0</v>
      </c>
      <c r="BC13" s="132">
        <v>0</v>
      </c>
      <c r="BD13" s="118">
        <v>0</v>
      </c>
      <c r="BE13" s="118">
        <v>0</v>
      </c>
      <c r="BF13" s="132">
        <v>0</v>
      </c>
      <c r="BG13" s="132">
        <v>0</v>
      </c>
      <c r="BH13" s="118">
        <v>0</v>
      </c>
      <c r="BI13" s="118">
        <v>0</v>
      </c>
      <c r="BJ13" s="132">
        <v>0</v>
      </c>
      <c r="BK13" s="132">
        <v>0</v>
      </c>
      <c r="BL13" s="118">
        <v>0</v>
      </c>
      <c r="BM13" s="118">
        <v>0</v>
      </c>
      <c r="BN13" s="132">
        <v>0</v>
      </c>
      <c r="BO13" s="132">
        <v>0</v>
      </c>
      <c r="BP13" s="118">
        <v>0</v>
      </c>
      <c r="BQ13" s="118">
        <v>0</v>
      </c>
      <c r="BR13" s="132">
        <v>0</v>
      </c>
      <c r="BS13" s="132">
        <v>0</v>
      </c>
      <c r="BT13" s="118">
        <v>0</v>
      </c>
      <c r="BU13" s="118">
        <v>0</v>
      </c>
      <c r="BV13" s="132">
        <v>0</v>
      </c>
      <c r="BW13" s="132">
        <v>0</v>
      </c>
      <c r="BX13" s="118">
        <v>0</v>
      </c>
      <c r="BY13" s="118">
        <v>0</v>
      </c>
      <c r="BZ13" s="132">
        <v>0</v>
      </c>
      <c r="CA13" s="132">
        <v>0</v>
      </c>
      <c r="CB13" s="118">
        <v>0</v>
      </c>
      <c r="CC13" s="118">
        <v>0</v>
      </c>
      <c r="CD13" s="132">
        <v>0</v>
      </c>
      <c r="CE13" s="132">
        <v>0</v>
      </c>
      <c r="CF13" s="118">
        <v>0</v>
      </c>
      <c r="CG13" s="118">
        <v>0</v>
      </c>
      <c r="CH13" s="132">
        <v>0</v>
      </c>
      <c r="CI13" s="132">
        <v>0</v>
      </c>
      <c r="CJ13" s="118">
        <v>0</v>
      </c>
      <c r="CK13" s="118">
        <v>0</v>
      </c>
      <c r="CL13" s="132">
        <v>0</v>
      </c>
      <c r="CM13" s="132">
        <v>0</v>
      </c>
      <c r="CN13" s="118">
        <v>0</v>
      </c>
      <c r="CO13" s="118">
        <v>0</v>
      </c>
      <c r="CP13" s="132">
        <v>0</v>
      </c>
      <c r="CQ13" s="132">
        <v>0</v>
      </c>
      <c r="CR13" s="118">
        <v>0</v>
      </c>
      <c r="CS13" s="118">
        <v>0</v>
      </c>
      <c r="CT13" s="132">
        <v>0</v>
      </c>
      <c r="CU13" s="118">
        <v>0</v>
      </c>
      <c r="CV13" s="118">
        <v>0</v>
      </c>
      <c r="CW13" s="118">
        <v>0</v>
      </c>
      <c r="CX13" s="132">
        <v>0</v>
      </c>
      <c r="CY13" s="132">
        <v>0</v>
      </c>
      <c r="CZ13" s="118">
        <v>0</v>
      </c>
      <c r="DA13" s="118">
        <v>0</v>
      </c>
      <c r="DB13" s="132">
        <v>0</v>
      </c>
      <c r="DC13" s="132">
        <v>0</v>
      </c>
      <c r="DD13" s="118">
        <v>0</v>
      </c>
      <c r="DE13" s="118">
        <v>0</v>
      </c>
      <c r="DF13" s="132">
        <v>0</v>
      </c>
      <c r="DG13" s="132">
        <v>0</v>
      </c>
      <c r="DH13" s="118">
        <v>0</v>
      </c>
      <c r="DI13" s="118">
        <v>0</v>
      </c>
      <c r="DJ13" s="132">
        <v>0</v>
      </c>
      <c r="DK13" s="132">
        <v>0</v>
      </c>
      <c r="DL13" s="118">
        <v>0</v>
      </c>
      <c r="DM13" s="118">
        <v>0</v>
      </c>
      <c r="DN13" s="132">
        <v>0</v>
      </c>
      <c r="DO13" s="132">
        <v>0</v>
      </c>
      <c r="DP13" s="118">
        <v>0</v>
      </c>
      <c r="DQ13" s="118">
        <v>0</v>
      </c>
      <c r="DR13" s="132">
        <v>0</v>
      </c>
      <c r="DS13" s="132">
        <v>0</v>
      </c>
      <c r="DT13" s="118">
        <v>0</v>
      </c>
      <c r="DU13" s="118">
        <v>0</v>
      </c>
    </row>
    <row r="14" spans="1:125" s="120" customFormat="1" ht="12" customHeight="1">
      <c r="A14" s="129" t="s">
        <v>330</v>
      </c>
      <c r="B14" s="133">
        <v>8000</v>
      </c>
      <c r="C14" s="129" t="s">
        <v>398</v>
      </c>
      <c r="D14" s="118">
        <f t="shared" si="0"/>
        <v>11053476</v>
      </c>
      <c r="E14" s="118">
        <f t="shared" si="1"/>
        <v>2670964</v>
      </c>
      <c r="F14" s="132">
        <v>20</v>
      </c>
      <c r="G14" s="132">
        <v>20</v>
      </c>
      <c r="H14" s="118">
        <v>4511277</v>
      </c>
      <c r="I14" s="118">
        <v>1069894</v>
      </c>
      <c r="J14" s="132">
        <v>20</v>
      </c>
      <c r="K14" s="132">
        <v>20</v>
      </c>
      <c r="L14" s="118">
        <v>4396095</v>
      </c>
      <c r="M14" s="118">
        <v>729668</v>
      </c>
      <c r="N14" s="132">
        <v>11</v>
      </c>
      <c r="O14" s="132">
        <v>11</v>
      </c>
      <c r="P14" s="118">
        <v>1672969</v>
      </c>
      <c r="Q14" s="118">
        <v>439155</v>
      </c>
      <c r="R14" s="132">
        <v>6</v>
      </c>
      <c r="S14" s="132">
        <v>6</v>
      </c>
      <c r="T14" s="118">
        <v>473135</v>
      </c>
      <c r="U14" s="118">
        <v>238157</v>
      </c>
      <c r="V14" s="132">
        <v>1</v>
      </c>
      <c r="W14" s="132">
        <v>1</v>
      </c>
      <c r="X14" s="118">
        <v>0</v>
      </c>
      <c r="Y14" s="118">
        <v>26329</v>
      </c>
      <c r="Z14" s="132">
        <v>1</v>
      </c>
      <c r="AA14" s="132">
        <v>1</v>
      </c>
      <c r="AB14" s="118">
        <v>0</v>
      </c>
      <c r="AC14" s="118">
        <v>85906</v>
      </c>
      <c r="AD14" s="132">
        <v>1</v>
      </c>
      <c r="AE14" s="132">
        <v>1</v>
      </c>
      <c r="AF14" s="118">
        <v>0</v>
      </c>
      <c r="AG14" s="118">
        <v>31142</v>
      </c>
      <c r="AH14" s="132">
        <v>1</v>
      </c>
      <c r="AI14" s="132">
        <v>1</v>
      </c>
      <c r="AJ14" s="118">
        <v>0</v>
      </c>
      <c r="AK14" s="118">
        <v>50713</v>
      </c>
      <c r="AL14" s="132">
        <v>0</v>
      </c>
      <c r="AM14" s="132">
        <v>0</v>
      </c>
      <c r="AN14" s="118">
        <v>0</v>
      </c>
      <c r="AO14" s="118">
        <v>0</v>
      </c>
      <c r="AP14" s="132">
        <v>0</v>
      </c>
      <c r="AQ14" s="132">
        <v>0</v>
      </c>
      <c r="AR14" s="118">
        <v>0</v>
      </c>
      <c r="AS14" s="118">
        <v>0</v>
      </c>
      <c r="AT14" s="132">
        <v>0</v>
      </c>
      <c r="AU14" s="132">
        <v>0</v>
      </c>
      <c r="AV14" s="118">
        <v>0</v>
      </c>
      <c r="AW14" s="118">
        <v>0</v>
      </c>
      <c r="AX14" s="132">
        <v>0</v>
      </c>
      <c r="AY14" s="132">
        <v>0</v>
      </c>
      <c r="AZ14" s="118">
        <v>0</v>
      </c>
      <c r="BA14" s="118">
        <v>0</v>
      </c>
      <c r="BB14" s="132">
        <v>0</v>
      </c>
      <c r="BC14" s="132">
        <v>0</v>
      </c>
      <c r="BD14" s="118">
        <v>0</v>
      </c>
      <c r="BE14" s="118">
        <v>0</v>
      </c>
      <c r="BF14" s="132">
        <v>0</v>
      </c>
      <c r="BG14" s="132">
        <v>0</v>
      </c>
      <c r="BH14" s="118">
        <v>0</v>
      </c>
      <c r="BI14" s="118">
        <v>0</v>
      </c>
      <c r="BJ14" s="132">
        <v>0</v>
      </c>
      <c r="BK14" s="132">
        <v>0</v>
      </c>
      <c r="BL14" s="118">
        <v>0</v>
      </c>
      <c r="BM14" s="118">
        <v>0</v>
      </c>
      <c r="BN14" s="132">
        <v>0</v>
      </c>
      <c r="BO14" s="132">
        <v>0</v>
      </c>
      <c r="BP14" s="118">
        <v>0</v>
      </c>
      <c r="BQ14" s="118">
        <v>0</v>
      </c>
      <c r="BR14" s="132">
        <v>0</v>
      </c>
      <c r="BS14" s="132">
        <v>0</v>
      </c>
      <c r="BT14" s="118">
        <v>0</v>
      </c>
      <c r="BU14" s="118">
        <v>0</v>
      </c>
      <c r="BV14" s="132">
        <v>0</v>
      </c>
      <c r="BW14" s="132">
        <v>0</v>
      </c>
      <c r="BX14" s="118">
        <v>0</v>
      </c>
      <c r="BY14" s="118">
        <v>0</v>
      </c>
      <c r="BZ14" s="132">
        <v>0</v>
      </c>
      <c r="CA14" s="132">
        <v>0</v>
      </c>
      <c r="CB14" s="118">
        <v>0</v>
      </c>
      <c r="CC14" s="118">
        <v>0</v>
      </c>
      <c r="CD14" s="132">
        <v>0</v>
      </c>
      <c r="CE14" s="132">
        <v>0</v>
      </c>
      <c r="CF14" s="118">
        <v>0</v>
      </c>
      <c r="CG14" s="118">
        <v>0</v>
      </c>
      <c r="CH14" s="132">
        <v>0</v>
      </c>
      <c r="CI14" s="132">
        <v>0</v>
      </c>
      <c r="CJ14" s="118">
        <v>0</v>
      </c>
      <c r="CK14" s="118">
        <v>0</v>
      </c>
      <c r="CL14" s="132">
        <v>0</v>
      </c>
      <c r="CM14" s="132">
        <v>0</v>
      </c>
      <c r="CN14" s="118">
        <v>0</v>
      </c>
      <c r="CO14" s="118">
        <v>0</v>
      </c>
      <c r="CP14" s="132">
        <v>0</v>
      </c>
      <c r="CQ14" s="132">
        <v>0</v>
      </c>
      <c r="CR14" s="118">
        <v>0</v>
      </c>
      <c r="CS14" s="118">
        <v>0</v>
      </c>
      <c r="CT14" s="132">
        <v>0</v>
      </c>
      <c r="CU14" s="118">
        <v>0</v>
      </c>
      <c r="CV14" s="118">
        <v>0</v>
      </c>
      <c r="CW14" s="118">
        <v>0</v>
      </c>
      <c r="CX14" s="132">
        <v>0</v>
      </c>
      <c r="CY14" s="132">
        <v>0</v>
      </c>
      <c r="CZ14" s="118">
        <v>0</v>
      </c>
      <c r="DA14" s="118">
        <v>0</v>
      </c>
      <c r="DB14" s="132">
        <v>0</v>
      </c>
      <c r="DC14" s="132">
        <v>0</v>
      </c>
      <c r="DD14" s="118">
        <v>0</v>
      </c>
      <c r="DE14" s="118">
        <v>0</v>
      </c>
      <c r="DF14" s="132">
        <v>0</v>
      </c>
      <c r="DG14" s="132">
        <v>0</v>
      </c>
      <c r="DH14" s="118">
        <v>0</v>
      </c>
      <c r="DI14" s="118">
        <v>0</v>
      </c>
      <c r="DJ14" s="132">
        <v>0</v>
      </c>
      <c r="DK14" s="132">
        <v>0</v>
      </c>
      <c r="DL14" s="118">
        <v>0</v>
      </c>
      <c r="DM14" s="118">
        <v>0</v>
      </c>
      <c r="DN14" s="132">
        <v>0</v>
      </c>
      <c r="DO14" s="132">
        <v>0</v>
      </c>
      <c r="DP14" s="118">
        <v>0</v>
      </c>
      <c r="DQ14" s="118">
        <v>0</v>
      </c>
      <c r="DR14" s="132">
        <v>0</v>
      </c>
      <c r="DS14" s="132">
        <v>0</v>
      </c>
      <c r="DT14" s="118">
        <v>0</v>
      </c>
      <c r="DU14" s="118">
        <v>0</v>
      </c>
    </row>
    <row r="15" spans="1:125" s="120" customFormat="1" ht="12" customHeight="1">
      <c r="A15" s="129" t="s">
        <v>331</v>
      </c>
      <c r="B15" s="133">
        <v>9000</v>
      </c>
      <c r="C15" s="129" t="s">
        <v>398</v>
      </c>
      <c r="D15" s="118">
        <f t="shared" si="0"/>
        <v>4519438</v>
      </c>
      <c r="E15" s="118">
        <f t="shared" si="1"/>
        <v>1615555</v>
      </c>
      <c r="F15" s="132">
        <v>8</v>
      </c>
      <c r="G15" s="132">
        <v>8</v>
      </c>
      <c r="H15" s="118">
        <v>3012694</v>
      </c>
      <c r="I15" s="118">
        <v>937355</v>
      </c>
      <c r="J15" s="132">
        <v>8</v>
      </c>
      <c r="K15" s="132">
        <v>8</v>
      </c>
      <c r="L15" s="118">
        <v>706916</v>
      </c>
      <c r="M15" s="118">
        <v>383236</v>
      </c>
      <c r="N15" s="132">
        <v>7</v>
      </c>
      <c r="O15" s="132">
        <v>7</v>
      </c>
      <c r="P15" s="118">
        <v>447236</v>
      </c>
      <c r="Q15" s="118">
        <v>180225</v>
      </c>
      <c r="R15" s="132">
        <v>4</v>
      </c>
      <c r="S15" s="132">
        <v>4</v>
      </c>
      <c r="T15" s="118">
        <v>329766</v>
      </c>
      <c r="U15" s="118">
        <v>84706</v>
      </c>
      <c r="V15" s="132">
        <v>1</v>
      </c>
      <c r="W15" s="132">
        <v>1</v>
      </c>
      <c r="X15" s="118">
        <v>22826</v>
      </c>
      <c r="Y15" s="118">
        <v>30033</v>
      </c>
      <c r="Z15" s="132">
        <v>0</v>
      </c>
      <c r="AA15" s="132">
        <v>0</v>
      </c>
      <c r="AB15" s="118">
        <v>0</v>
      </c>
      <c r="AC15" s="118">
        <v>0</v>
      </c>
      <c r="AD15" s="132">
        <v>0</v>
      </c>
      <c r="AE15" s="132">
        <v>0</v>
      </c>
      <c r="AF15" s="118">
        <v>0</v>
      </c>
      <c r="AG15" s="118">
        <v>0</v>
      </c>
      <c r="AH15" s="132">
        <v>0</v>
      </c>
      <c r="AI15" s="132">
        <v>0</v>
      </c>
      <c r="AJ15" s="118">
        <v>0</v>
      </c>
      <c r="AK15" s="118">
        <v>0</v>
      </c>
      <c r="AL15" s="132">
        <v>0</v>
      </c>
      <c r="AM15" s="132">
        <v>0</v>
      </c>
      <c r="AN15" s="118">
        <v>0</v>
      </c>
      <c r="AO15" s="118">
        <v>0</v>
      </c>
      <c r="AP15" s="132">
        <v>0</v>
      </c>
      <c r="AQ15" s="132">
        <v>0</v>
      </c>
      <c r="AR15" s="118">
        <v>0</v>
      </c>
      <c r="AS15" s="118">
        <v>0</v>
      </c>
      <c r="AT15" s="132">
        <v>0</v>
      </c>
      <c r="AU15" s="132">
        <v>0</v>
      </c>
      <c r="AV15" s="118">
        <v>0</v>
      </c>
      <c r="AW15" s="118">
        <v>0</v>
      </c>
      <c r="AX15" s="132">
        <v>0</v>
      </c>
      <c r="AY15" s="132">
        <v>0</v>
      </c>
      <c r="AZ15" s="118">
        <v>0</v>
      </c>
      <c r="BA15" s="118">
        <v>0</v>
      </c>
      <c r="BB15" s="132">
        <v>0</v>
      </c>
      <c r="BC15" s="132">
        <v>0</v>
      </c>
      <c r="BD15" s="118">
        <v>0</v>
      </c>
      <c r="BE15" s="118">
        <v>0</v>
      </c>
      <c r="BF15" s="132">
        <v>0</v>
      </c>
      <c r="BG15" s="132">
        <v>0</v>
      </c>
      <c r="BH15" s="118">
        <v>0</v>
      </c>
      <c r="BI15" s="118">
        <v>0</v>
      </c>
      <c r="BJ15" s="132">
        <v>0</v>
      </c>
      <c r="BK15" s="132">
        <v>0</v>
      </c>
      <c r="BL15" s="118">
        <v>0</v>
      </c>
      <c r="BM15" s="118">
        <v>0</v>
      </c>
      <c r="BN15" s="132">
        <v>0</v>
      </c>
      <c r="BO15" s="132">
        <v>0</v>
      </c>
      <c r="BP15" s="118">
        <v>0</v>
      </c>
      <c r="BQ15" s="118">
        <v>0</v>
      </c>
      <c r="BR15" s="132">
        <v>0</v>
      </c>
      <c r="BS15" s="132">
        <v>0</v>
      </c>
      <c r="BT15" s="118">
        <v>0</v>
      </c>
      <c r="BU15" s="118">
        <v>0</v>
      </c>
      <c r="BV15" s="132">
        <v>0</v>
      </c>
      <c r="BW15" s="132">
        <v>0</v>
      </c>
      <c r="BX15" s="118">
        <v>0</v>
      </c>
      <c r="BY15" s="118">
        <v>0</v>
      </c>
      <c r="BZ15" s="132">
        <v>0</v>
      </c>
      <c r="CA15" s="132">
        <v>0</v>
      </c>
      <c r="CB15" s="118">
        <v>0</v>
      </c>
      <c r="CC15" s="118">
        <v>0</v>
      </c>
      <c r="CD15" s="132">
        <v>0</v>
      </c>
      <c r="CE15" s="132">
        <v>0</v>
      </c>
      <c r="CF15" s="118">
        <v>0</v>
      </c>
      <c r="CG15" s="118">
        <v>0</v>
      </c>
      <c r="CH15" s="132">
        <v>0</v>
      </c>
      <c r="CI15" s="132">
        <v>0</v>
      </c>
      <c r="CJ15" s="118">
        <v>0</v>
      </c>
      <c r="CK15" s="118">
        <v>0</v>
      </c>
      <c r="CL15" s="132">
        <v>0</v>
      </c>
      <c r="CM15" s="132">
        <v>0</v>
      </c>
      <c r="CN15" s="118">
        <v>0</v>
      </c>
      <c r="CO15" s="118">
        <v>0</v>
      </c>
      <c r="CP15" s="132">
        <v>0</v>
      </c>
      <c r="CQ15" s="132">
        <v>0</v>
      </c>
      <c r="CR15" s="118">
        <v>0</v>
      </c>
      <c r="CS15" s="118">
        <v>0</v>
      </c>
      <c r="CT15" s="132">
        <v>0</v>
      </c>
      <c r="CU15" s="118">
        <v>0</v>
      </c>
      <c r="CV15" s="118">
        <v>0</v>
      </c>
      <c r="CW15" s="118">
        <v>0</v>
      </c>
      <c r="CX15" s="132">
        <v>0</v>
      </c>
      <c r="CY15" s="132">
        <v>0</v>
      </c>
      <c r="CZ15" s="118">
        <v>0</v>
      </c>
      <c r="DA15" s="118">
        <v>0</v>
      </c>
      <c r="DB15" s="132">
        <v>0</v>
      </c>
      <c r="DC15" s="132">
        <v>0</v>
      </c>
      <c r="DD15" s="118">
        <v>0</v>
      </c>
      <c r="DE15" s="118">
        <v>0</v>
      </c>
      <c r="DF15" s="132">
        <v>0</v>
      </c>
      <c r="DG15" s="132">
        <v>0</v>
      </c>
      <c r="DH15" s="118">
        <v>0</v>
      </c>
      <c r="DI15" s="118">
        <v>0</v>
      </c>
      <c r="DJ15" s="132">
        <v>0</v>
      </c>
      <c r="DK15" s="132">
        <v>0</v>
      </c>
      <c r="DL15" s="118">
        <v>0</v>
      </c>
      <c r="DM15" s="118">
        <v>0</v>
      </c>
      <c r="DN15" s="132">
        <v>0</v>
      </c>
      <c r="DO15" s="132">
        <v>0</v>
      </c>
      <c r="DP15" s="118">
        <v>0</v>
      </c>
      <c r="DQ15" s="118">
        <v>0</v>
      </c>
      <c r="DR15" s="132">
        <v>0</v>
      </c>
      <c r="DS15" s="132">
        <v>0</v>
      </c>
      <c r="DT15" s="118">
        <v>0</v>
      </c>
      <c r="DU15" s="118">
        <v>0</v>
      </c>
    </row>
    <row r="16" spans="1:125" s="120" customFormat="1" ht="12" customHeight="1">
      <c r="A16" s="129" t="s">
        <v>332</v>
      </c>
      <c r="B16" s="133">
        <v>10000</v>
      </c>
      <c r="C16" s="129" t="s">
        <v>398</v>
      </c>
      <c r="D16" s="118">
        <f t="shared" si="0"/>
        <v>2639963</v>
      </c>
      <c r="E16" s="118">
        <f t="shared" si="1"/>
        <v>1179998</v>
      </c>
      <c r="F16" s="132">
        <v>12</v>
      </c>
      <c r="G16" s="132">
        <v>12</v>
      </c>
      <c r="H16" s="118">
        <v>1320550</v>
      </c>
      <c r="I16" s="118">
        <v>784296</v>
      </c>
      <c r="J16" s="132">
        <v>12</v>
      </c>
      <c r="K16" s="132">
        <v>12</v>
      </c>
      <c r="L16" s="118">
        <v>939988</v>
      </c>
      <c r="M16" s="118">
        <v>273322</v>
      </c>
      <c r="N16" s="132">
        <v>8</v>
      </c>
      <c r="O16" s="132">
        <v>8</v>
      </c>
      <c r="P16" s="118">
        <v>354520</v>
      </c>
      <c r="Q16" s="118">
        <v>89452</v>
      </c>
      <c r="R16" s="132">
        <v>2</v>
      </c>
      <c r="S16" s="132">
        <v>2</v>
      </c>
      <c r="T16" s="118">
        <v>24905</v>
      </c>
      <c r="U16" s="118">
        <v>32928</v>
      </c>
      <c r="V16" s="132">
        <v>0</v>
      </c>
      <c r="W16" s="132">
        <v>0</v>
      </c>
      <c r="X16" s="118">
        <v>0</v>
      </c>
      <c r="Y16" s="118">
        <v>0</v>
      </c>
      <c r="Z16" s="132">
        <v>0</v>
      </c>
      <c r="AA16" s="132">
        <v>0</v>
      </c>
      <c r="AB16" s="118">
        <v>0</v>
      </c>
      <c r="AC16" s="118">
        <v>0</v>
      </c>
      <c r="AD16" s="132">
        <v>0</v>
      </c>
      <c r="AE16" s="132">
        <v>0</v>
      </c>
      <c r="AF16" s="118">
        <v>0</v>
      </c>
      <c r="AG16" s="118">
        <v>0</v>
      </c>
      <c r="AH16" s="132">
        <v>0</v>
      </c>
      <c r="AI16" s="132">
        <v>0</v>
      </c>
      <c r="AJ16" s="118">
        <v>0</v>
      </c>
      <c r="AK16" s="118">
        <v>0</v>
      </c>
      <c r="AL16" s="132">
        <v>0</v>
      </c>
      <c r="AM16" s="132">
        <v>0</v>
      </c>
      <c r="AN16" s="118">
        <v>0</v>
      </c>
      <c r="AO16" s="118">
        <v>0</v>
      </c>
      <c r="AP16" s="132">
        <v>0</v>
      </c>
      <c r="AQ16" s="132">
        <v>0</v>
      </c>
      <c r="AR16" s="118">
        <v>0</v>
      </c>
      <c r="AS16" s="118">
        <v>0</v>
      </c>
      <c r="AT16" s="132">
        <v>0</v>
      </c>
      <c r="AU16" s="132">
        <v>0</v>
      </c>
      <c r="AV16" s="118">
        <v>0</v>
      </c>
      <c r="AW16" s="118">
        <v>0</v>
      </c>
      <c r="AX16" s="132">
        <v>0</v>
      </c>
      <c r="AY16" s="132">
        <v>0</v>
      </c>
      <c r="AZ16" s="118">
        <v>0</v>
      </c>
      <c r="BA16" s="118">
        <v>0</v>
      </c>
      <c r="BB16" s="132">
        <v>0</v>
      </c>
      <c r="BC16" s="132">
        <v>0</v>
      </c>
      <c r="BD16" s="118">
        <v>0</v>
      </c>
      <c r="BE16" s="118">
        <v>0</v>
      </c>
      <c r="BF16" s="132">
        <v>0</v>
      </c>
      <c r="BG16" s="132">
        <v>0</v>
      </c>
      <c r="BH16" s="118">
        <v>0</v>
      </c>
      <c r="BI16" s="118">
        <v>0</v>
      </c>
      <c r="BJ16" s="132">
        <v>0</v>
      </c>
      <c r="BK16" s="132">
        <v>0</v>
      </c>
      <c r="BL16" s="118">
        <v>0</v>
      </c>
      <c r="BM16" s="118">
        <v>0</v>
      </c>
      <c r="BN16" s="132">
        <v>0</v>
      </c>
      <c r="BO16" s="132">
        <v>0</v>
      </c>
      <c r="BP16" s="118">
        <v>0</v>
      </c>
      <c r="BQ16" s="118">
        <v>0</v>
      </c>
      <c r="BR16" s="132">
        <v>0</v>
      </c>
      <c r="BS16" s="132">
        <v>0</v>
      </c>
      <c r="BT16" s="118">
        <v>0</v>
      </c>
      <c r="BU16" s="118">
        <v>0</v>
      </c>
      <c r="BV16" s="132">
        <v>0</v>
      </c>
      <c r="BW16" s="132">
        <v>0</v>
      </c>
      <c r="BX16" s="118">
        <v>0</v>
      </c>
      <c r="BY16" s="118">
        <v>0</v>
      </c>
      <c r="BZ16" s="132">
        <v>0</v>
      </c>
      <c r="CA16" s="132">
        <v>0</v>
      </c>
      <c r="CB16" s="118">
        <v>0</v>
      </c>
      <c r="CC16" s="118">
        <v>0</v>
      </c>
      <c r="CD16" s="132">
        <v>0</v>
      </c>
      <c r="CE16" s="132">
        <v>0</v>
      </c>
      <c r="CF16" s="118">
        <v>0</v>
      </c>
      <c r="CG16" s="118">
        <v>0</v>
      </c>
      <c r="CH16" s="132">
        <v>0</v>
      </c>
      <c r="CI16" s="132">
        <v>0</v>
      </c>
      <c r="CJ16" s="118">
        <v>0</v>
      </c>
      <c r="CK16" s="118">
        <v>0</v>
      </c>
      <c r="CL16" s="132">
        <v>0</v>
      </c>
      <c r="CM16" s="132">
        <v>0</v>
      </c>
      <c r="CN16" s="118">
        <v>0</v>
      </c>
      <c r="CO16" s="118">
        <v>0</v>
      </c>
      <c r="CP16" s="132">
        <v>0</v>
      </c>
      <c r="CQ16" s="132">
        <v>0</v>
      </c>
      <c r="CR16" s="118">
        <v>0</v>
      </c>
      <c r="CS16" s="118">
        <v>0</v>
      </c>
      <c r="CT16" s="132">
        <v>0</v>
      </c>
      <c r="CU16" s="118">
        <v>0</v>
      </c>
      <c r="CV16" s="118">
        <v>0</v>
      </c>
      <c r="CW16" s="118">
        <v>0</v>
      </c>
      <c r="CX16" s="132">
        <v>0</v>
      </c>
      <c r="CY16" s="132">
        <v>0</v>
      </c>
      <c r="CZ16" s="118">
        <v>0</v>
      </c>
      <c r="DA16" s="118">
        <v>0</v>
      </c>
      <c r="DB16" s="132">
        <v>0</v>
      </c>
      <c r="DC16" s="132">
        <v>0</v>
      </c>
      <c r="DD16" s="118">
        <v>0</v>
      </c>
      <c r="DE16" s="118">
        <v>0</v>
      </c>
      <c r="DF16" s="132">
        <v>0</v>
      </c>
      <c r="DG16" s="132">
        <v>0</v>
      </c>
      <c r="DH16" s="118">
        <v>0</v>
      </c>
      <c r="DI16" s="118">
        <v>0</v>
      </c>
      <c r="DJ16" s="132">
        <v>0</v>
      </c>
      <c r="DK16" s="132">
        <v>0</v>
      </c>
      <c r="DL16" s="118">
        <v>0</v>
      </c>
      <c r="DM16" s="118">
        <v>0</v>
      </c>
      <c r="DN16" s="132">
        <v>0</v>
      </c>
      <c r="DO16" s="132">
        <v>0</v>
      </c>
      <c r="DP16" s="118">
        <v>0</v>
      </c>
      <c r="DQ16" s="118">
        <v>0</v>
      </c>
      <c r="DR16" s="132">
        <v>0</v>
      </c>
      <c r="DS16" s="132">
        <v>0</v>
      </c>
      <c r="DT16" s="118">
        <v>0</v>
      </c>
      <c r="DU16" s="118">
        <v>0</v>
      </c>
    </row>
    <row r="17" spans="1:125" s="120" customFormat="1" ht="12" customHeight="1">
      <c r="A17" s="129" t="s">
        <v>451</v>
      </c>
      <c r="B17" s="133">
        <v>11000</v>
      </c>
      <c r="C17" s="129" t="s">
        <v>398</v>
      </c>
      <c r="D17" s="118">
        <f t="shared" si="0"/>
        <v>17848686</v>
      </c>
      <c r="E17" s="118">
        <f t="shared" si="1"/>
        <v>3950581</v>
      </c>
      <c r="F17" s="132">
        <v>20</v>
      </c>
      <c r="G17" s="132">
        <v>20</v>
      </c>
      <c r="H17" s="118">
        <v>8330978</v>
      </c>
      <c r="I17" s="118">
        <v>1973019</v>
      </c>
      <c r="J17" s="132">
        <v>20</v>
      </c>
      <c r="K17" s="132">
        <v>20</v>
      </c>
      <c r="L17" s="118">
        <v>5395069</v>
      </c>
      <c r="M17" s="118">
        <v>1060752</v>
      </c>
      <c r="N17" s="132">
        <v>13</v>
      </c>
      <c r="O17" s="132">
        <v>13</v>
      </c>
      <c r="P17" s="118">
        <v>2006789</v>
      </c>
      <c r="Q17" s="118">
        <v>375933</v>
      </c>
      <c r="R17" s="132">
        <v>8</v>
      </c>
      <c r="S17" s="132">
        <v>8</v>
      </c>
      <c r="T17" s="118">
        <v>1286699</v>
      </c>
      <c r="U17" s="118">
        <v>365508</v>
      </c>
      <c r="V17" s="132">
        <v>4</v>
      </c>
      <c r="W17" s="132">
        <v>4</v>
      </c>
      <c r="X17" s="118">
        <v>566043</v>
      </c>
      <c r="Y17" s="118">
        <v>120864</v>
      </c>
      <c r="Z17" s="132">
        <v>1</v>
      </c>
      <c r="AA17" s="132">
        <v>1</v>
      </c>
      <c r="AB17" s="118">
        <v>263108</v>
      </c>
      <c r="AC17" s="118">
        <v>54505</v>
      </c>
      <c r="AD17" s="132">
        <v>0</v>
      </c>
      <c r="AE17" s="132">
        <v>0</v>
      </c>
      <c r="AF17" s="118">
        <v>0</v>
      </c>
      <c r="AG17" s="118">
        <v>0</v>
      </c>
      <c r="AH17" s="132">
        <v>0</v>
      </c>
      <c r="AI17" s="132">
        <v>0</v>
      </c>
      <c r="AJ17" s="118">
        <v>0</v>
      </c>
      <c r="AK17" s="118">
        <v>0</v>
      </c>
      <c r="AL17" s="132">
        <v>0</v>
      </c>
      <c r="AM17" s="132">
        <v>0</v>
      </c>
      <c r="AN17" s="118">
        <v>0</v>
      </c>
      <c r="AO17" s="118">
        <v>0</v>
      </c>
      <c r="AP17" s="132">
        <v>0</v>
      </c>
      <c r="AQ17" s="132">
        <v>0</v>
      </c>
      <c r="AR17" s="118">
        <v>0</v>
      </c>
      <c r="AS17" s="118">
        <v>0</v>
      </c>
      <c r="AT17" s="132">
        <v>0</v>
      </c>
      <c r="AU17" s="132">
        <v>0</v>
      </c>
      <c r="AV17" s="118">
        <v>0</v>
      </c>
      <c r="AW17" s="118">
        <v>0</v>
      </c>
      <c r="AX17" s="132">
        <v>0</v>
      </c>
      <c r="AY17" s="132">
        <v>0</v>
      </c>
      <c r="AZ17" s="118">
        <v>0</v>
      </c>
      <c r="BA17" s="118">
        <v>0</v>
      </c>
      <c r="BB17" s="132">
        <v>0</v>
      </c>
      <c r="BC17" s="132">
        <v>0</v>
      </c>
      <c r="BD17" s="118">
        <v>0</v>
      </c>
      <c r="BE17" s="118">
        <v>0</v>
      </c>
      <c r="BF17" s="132">
        <v>0</v>
      </c>
      <c r="BG17" s="132">
        <v>0</v>
      </c>
      <c r="BH17" s="118">
        <v>0</v>
      </c>
      <c r="BI17" s="118">
        <v>0</v>
      </c>
      <c r="BJ17" s="132">
        <v>0</v>
      </c>
      <c r="BK17" s="132">
        <v>0</v>
      </c>
      <c r="BL17" s="118">
        <v>0</v>
      </c>
      <c r="BM17" s="118">
        <v>0</v>
      </c>
      <c r="BN17" s="132">
        <v>0</v>
      </c>
      <c r="BO17" s="132">
        <v>0</v>
      </c>
      <c r="BP17" s="118">
        <v>0</v>
      </c>
      <c r="BQ17" s="118">
        <v>0</v>
      </c>
      <c r="BR17" s="132">
        <v>0</v>
      </c>
      <c r="BS17" s="132">
        <v>0</v>
      </c>
      <c r="BT17" s="118">
        <v>0</v>
      </c>
      <c r="BU17" s="118">
        <v>0</v>
      </c>
      <c r="BV17" s="132">
        <v>0</v>
      </c>
      <c r="BW17" s="132">
        <v>0</v>
      </c>
      <c r="BX17" s="118">
        <v>0</v>
      </c>
      <c r="BY17" s="118">
        <v>0</v>
      </c>
      <c r="BZ17" s="132">
        <v>0</v>
      </c>
      <c r="CA17" s="132">
        <v>0</v>
      </c>
      <c r="CB17" s="118">
        <v>0</v>
      </c>
      <c r="CC17" s="118">
        <v>0</v>
      </c>
      <c r="CD17" s="132">
        <v>0</v>
      </c>
      <c r="CE17" s="132">
        <v>0</v>
      </c>
      <c r="CF17" s="118">
        <v>0</v>
      </c>
      <c r="CG17" s="118">
        <v>0</v>
      </c>
      <c r="CH17" s="132">
        <v>0</v>
      </c>
      <c r="CI17" s="132">
        <v>0</v>
      </c>
      <c r="CJ17" s="118">
        <v>0</v>
      </c>
      <c r="CK17" s="118">
        <v>0</v>
      </c>
      <c r="CL17" s="132">
        <v>0</v>
      </c>
      <c r="CM17" s="132">
        <v>0</v>
      </c>
      <c r="CN17" s="118">
        <v>0</v>
      </c>
      <c r="CO17" s="118">
        <v>0</v>
      </c>
      <c r="CP17" s="132">
        <v>0</v>
      </c>
      <c r="CQ17" s="132">
        <v>0</v>
      </c>
      <c r="CR17" s="118">
        <v>0</v>
      </c>
      <c r="CS17" s="118">
        <v>0</v>
      </c>
      <c r="CT17" s="132">
        <v>0</v>
      </c>
      <c r="CU17" s="118">
        <v>0</v>
      </c>
      <c r="CV17" s="118">
        <v>0</v>
      </c>
      <c r="CW17" s="118">
        <v>0</v>
      </c>
      <c r="CX17" s="132">
        <v>0</v>
      </c>
      <c r="CY17" s="132">
        <v>0</v>
      </c>
      <c r="CZ17" s="118">
        <v>0</v>
      </c>
      <c r="DA17" s="118">
        <v>0</v>
      </c>
      <c r="DB17" s="132">
        <v>0</v>
      </c>
      <c r="DC17" s="132">
        <v>0</v>
      </c>
      <c r="DD17" s="118">
        <v>0</v>
      </c>
      <c r="DE17" s="118">
        <v>0</v>
      </c>
      <c r="DF17" s="132">
        <v>0</v>
      </c>
      <c r="DG17" s="132">
        <v>0</v>
      </c>
      <c r="DH17" s="118">
        <v>0</v>
      </c>
      <c r="DI17" s="118">
        <v>0</v>
      </c>
      <c r="DJ17" s="132">
        <v>0</v>
      </c>
      <c r="DK17" s="132">
        <v>0</v>
      </c>
      <c r="DL17" s="118">
        <v>0</v>
      </c>
      <c r="DM17" s="118">
        <v>0</v>
      </c>
      <c r="DN17" s="132">
        <v>0</v>
      </c>
      <c r="DO17" s="132">
        <v>0</v>
      </c>
      <c r="DP17" s="118">
        <v>0</v>
      </c>
      <c r="DQ17" s="118">
        <v>0</v>
      </c>
      <c r="DR17" s="132">
        <v>0</v>
      </c>
      <c r="DS17" s="132">
        <v>0</v>
      </c>
      <c r="DT17" s="118">
        <v>0</v>
      </c>
      <c r="DU17" s="118">
        <v>0</v>
      </c>
    </row>
    <row r="18" spans="1:125" s="120" customFormat="1" ht="12" customHeight="1">
      <c r="A18" s="129" t="s">
        <v>452</v>
      </c>
      <c r="B18" s="133">
        <v>12000</v>
      </c>
      <c r="C18" s="129" t="s">
        <v>398</v>
      </c>
      <c r="D18" s="118">
        <f t="shared" si="0"/>
        <v>7515360</v>
      </c>
      <c r="E18" s="118">
        <f t="shared" si="1"/>
        <v>1429199</v>
      </c>
      <c r="F18" s="132">
        <v>15</v>
      </c>
      <c r="G18" s="132">
        <v>15</v>
      </c>
      <c r="H18" s="118">
        <v>4132864</v>
      </c>
      <c r="I18" s="118">
        <v>777563</v>
      </c>
      <c r="J18" s="132">
        <v>15</v>
      </c>
      <c r="K18" s="132">
        <v>15</v>
      </c>
      <c r="L18" s="118">
        <v>1393150</v>
      </c>
      <c r="M18" s="118">
        <v>212385</v>
      </c>
      <c r="N18" s="132">
        <v>12</v>
      </c>
      <c r="O18" s="132">
        <v>12</v>
      </c>
      <c r="P18" s="118">
        <v>1563299</v>
      </c>
      <c r="Q18" s="118">
        <v>323164</v>
      </c>
      <c r="R18" s="132">
        <v>7</v>
      </c>
      <c r="S18" s="132">
        <v>7</v>
      </c>
      <c r="T18" s="118">
        <v>300354</v>
      </c>
      <c r="U18" s="118">
        <v>101085</v>
      </c>
      <c r="V18" s="132">
        <v>3</v>
      </c>
      <c r="W18" s="132">
        <v>3</v>
      </c>
      <c r="X18" s="118">
        <v>49679</v>
      </c>
      <c r="Y18" s="118">
        <v>14647</v>
      </c>
      <c r="Z18" s="132">
        <v>2</v>
      </c>
      <c r="AA18" s="132">
        <v>2</v>
      </c>
      <c r="AB18" s="118">
        <v>39612</v>
      </c>
      <c r="AC18" s="118">
        <v>355</v>
      </c>
      <c r="AD18" s="132">
        <v>1</v>
      </c>
      <c r="AE18" s="132">
        <v>1</v>
      </c>
      <c r="AF18" s="118">
        <v>36402</v>
      </c>
      <c r="AG18" s="118">
        <v>0</v>
      </c>
      <c r="AH18" s="132">
        <v>0</v>
      </c>
      <c r="AI18" s="132">
        <v>0</v>
      </c>
      <c r="AJ18" s="118">
        <v>0</v>
      </c>
      <c r="AK18" s="118">
        <v>0</v>
      </c>
      <c r="AL18" s="132">
        <v>0</v>
      </c>
      <c r="AM18" s="132">
        <v>0</v>
      </c>
      <c r="AN18" s="118">
        <v>0</v>
      </c>
      <c r="AO18" s="118">
        <v>0</v>
      </c>
      <c r="AP18" s="132">
        <v>0</v>
      </c>
      <c r="AQ18" s="132">
        <v>0</v>
      </c>
      <c r="AR18" s="118">
        <v>0</v>
      </c>
      <c r="AS18" s="118">
        <v>0</v>
      </c>
      <c r="AT18" s="132">
        <v>0</v>
      </c>
      <c r="AU18" s="132">
        <v>0</v>
      </c>
      <c r="AV18" s="118">
        <v>0</v>
      </c>
      <c r="AW18" s="118">
        <v>0</v>
      </c>
      <c r="AX18" s="132">
        <v>0</v>
      </c>
      <c r="AY18" s="132">
        <v>0</v>
      </c>
      <c r="AZ18" s="118">
        <v>0</v>
      </c>
      <c r="BA18" s="118">
        <v>0</v>
      </c>
      <c r="BB18" s="132">
        <v>0</v>
      </c>
      <c r="BC18" s="132">
        <v>0</v>
      </c>
      <c r="BD18" s="118">
        <v>0</v>
      </c>
      <c r="BE18" s="118">
        <v>0</v>
      </c>
      <c r="BF18" s="132">
        <v>0</v>
      </c>
      <c r="BG18" s="132">
        <v>0</v>
      </c>
      <c r="BH18" s="118">
        <v>0</v>
      </c>
      <c r="BI18" s="118">
        <v>0</v>
      </c>
      <c r="BJ18" s="132">
        <v>0</v>
      </c>
      <c r="BK18" s="132">
        <v>0</v>
      </c>
      <c r="BL18" s="118">
        <v>0</v>
      </c>
      <c r="BM18" s="118">
        <v>0</v>
      </c>
      <c r="BN18" s="132">
        <v>0</v>
      </c>
      <c r="BO18" s="132">
        <v>0</v>
      </c>
      <c r="BP18" s="118">
        <v>0</v>
      </c>
      <c r="BQ18" s="118">
        <v>0</v>
      </c>
      <c r="BR18" s="132">
        <v>0</v>
      </c>
      <c r="BS18" s="132">
        <v>0</v>
      </c>
      <c r="BT18" s="118">
        <v>0</v>
      </c>
      <c r="BU18" s="118">
        <v>0</v>
      </c>
      <c r="BV18" s="132">
        <v>0</v>
      </c>
      <c r="BW18" s="132">
        <v>0</v>
      </c>
      <c r="BX18" s="118">
        <v>0</v>
      </c>
      <c r="BY18" s="118">
        <v>0</v>
      </c>
      <c r="BZ18" s="132">
        <v>0</v>
      </c>
      <c r="CA18" s="132">
        <v>0</v>
      </c>
      <c r="CB18" s="118">
        <v>0</v>
      </c>
      <c r="CC18" s="118">
        <v>0</v>
      </c>
      <c r="CD18" s="132">
        <v>0</v>
      </c>
      <c r="CE18" s="132">
        <v>0</v>
      </c>
      <c r="CF18" s="118">
        <v>0</v>
      </c>
      <c r="CG18" s="118">
        <v>0</v>
      </c>
      <c r="CH18" s="132">
        <v>0</v>
      </c>
      <c r="CI18" s="132">
        <v>0</v>
      </c>
      <c r="CJ18" s="118">
        <v>0</v>
      </c>
      <c r="CK18" s="118">
        <v>0</v>
      </c>
      <c r="CL18" s="132">
        <v>0</v>
      </c>
      <c r="CM18" s="132">
        <v>0</v>
      </c>
      <c r="CN18" s="118">
        <v>0</v>
      </c>
      <c r="CO18" s="118">
        <v>0</v>
      </c>
      <c r="CP18" s="132">
        <v>0</v>
      </c>
      <c r="CQ18" s="132">
        <v>0</v>
      </c>
      <c r="CR18" s="118">
        <v>0</v>
      </c>
      <c r="CS18" s="118">
        <v>0</v>
      </c>
      <c r="CT18" s="132">
        <v>0</v>
      </c>
      <c r="CU18" s="118">
        <v>0</v>
      </c>
      <c r="CV18" s="118">
        <v>0</v>
      </c>
      <c r="CW18" s="118">
        <v>0</v>
      </c>
      <c r="CX18" s="132">
        <v>0</v>
      </c>
      <c r="CY18" s="132">
        <v>0</v>
      </c>
      <c r="CZ18" s="118">
        <v>0</v>
      </c>
      <c r="DA18" s="118">
        <v>0</v>
      </c>
      <c r="DB18" s="132">
        <v>0</v>
      </c>
      <c r="DC18" s="132">
        <v>0</v>
      </c>
      <c r="DD18" s="118">
        <v>0</v>
      </c>
      <c r="DE18" s="118">
        <v>0</v>
      </c>
      <c r="DF18" s="132">
        <v>0</v>
      </c>
      <c r="DG18" s="132">
        <v>0</v>
      </c>
      <c r="DH18" s="118">
        <v>0</v>
      </c>
      <c r="DI18" s="118">
        <v>0</v>
      </c>
      <c r="DJ18" s="132">
        <v>0</v>
      </c>
      <c r="DK18" s="132">
        <v>0</v>
      </c>
      <c r="DL18" s="118">
        <v>0</v>
      </c>
      <c r="DM18" s="118">
        <v>0</v>
      </c>
      <c r="DN18" s="132">
        <v>0</v>
      </c>
      <c r="DO18" s="132">
        <v>0</v>
      </c>
      <c r="DP18" s="118">
        <v>0</v>
      </c>
      <c r="DQ18" s="118">
        <v>0</v>
      </c>
      <c r="DR18" s="132">
        <v>0</v>
      </c>
      <c r="DS18" s="132">
        <v>0</v>
      </c>
      <c r="DT18" s="118">
        <v>0</v>
      </c>
      <c r="DU18" s="118">
        <v>0</v>
      </c>
    </row>
    <row r="19" spans="1:125" s="120" customFormat="1" ht="12" customHeight="1">
      <c r="A19" s="129" t="s">
        <v>453</v>
      </c>
      <c r="B19" s="133">
        <v>13000</v>
      </c>
      <c r="C19" s="129" t="s">
        <v>398</v>
      </c>
      <c r="D19" s="118">
        <f t="shared" si="0"/>
        <v>41899470</v>
      </c>
      <c r="E19" s="118">
        <f t="shared" si="1"/>
        <v>608538</v>
      </c>
      <c r="F19" s="132">
        <v>12</v>
      </c>
      <c r="G19" s="132">
        <v>12</v>
      </c>
      <c r="H19" s="118">
        <v>4249656</v>
      </c>
      <c r="I19" s="118">
        <v>187364</v>
      </c>
      <c r="J19" s="132">
        <v>12</v>
      </c>
      <c r="K19" s="132">
        <v>12</v>
      </c>
      <c r="L19" s="118">
        <v>2844669</v>
      </c>
      <c r="M19" s="118">
        <v>50819</v>
      </c>
      <c r="N19" s="132">
        <v>11</v>
      </c>
      <c r="O19" s="132">
        <v>11</v>
      </c>
      <c r="P19" s="118">
        <v>3783727</v>
      </c>
      <c r="Q19" s="118">
        <v>74907</v>
      </c>
      <c r="R19" s="132">
        <v>7</v>
      </c>
      <c r="S19" s="132">
        <v>7</v>
      </c>
      <c r="T19" s="118">
        <v>1960408</v>
      </c>
      <c r="U19" s="118">
        <v>75611</v>
      </c>
      <c r="V19" s="132">
        <v>4</v>
      </c>
      <c r="W19" s="132">
        <v>4</v>
      </c>
      <c r="X19" s="118">
        <v>915774</v>
      </c>
      <c r="Y19" s="118">
        <v>23654</v>
      </c>
      <c r="Z19" s="132">
        <v>3</v>
      </c>
      <c r="AA19" s="132">
        <v>3</v>
      </c>
      <c r="AB19" s="118">
        <v>1012427</v>
      </c>
      <c r="AC19" s="118">
        <v>6302</v>
      </c>
      <c r="AD19" s="132">
        <v>3</v>
      </c>
      <c r="AE19" s="132">
        <v>3</v>
      </c>
      <c r="AF19" s="118">
        <v>991261</v>
      </c>
      <c r="AG19" s="118">
        <v>6381</v>
      </c>
      <c r="AH19" s="132">
        <v>3</v>
      </c>
      <c r="AI19" s="132">
        <v>3</v>
      </c>
      <c r="AJ19" s="118">
        <v>1607351</v>
      </c>
      <c r="AK19" s="118">
        <v>10936</v>
      </c>
      <c r="AL19" s="132">
        <v>2</v>
      </c>
      <c r="AM19" s="132">
        <v>2</v>
      </c>
      <c r="AN19" s="118">
        <v>1665654</v>
      </c>
      <c r="AO19" s="118">
        <v>9123</v>
      </c>
      <c r="AP19" s="132">
        <v>2</v>
      </c>
      <c r="AQ19" s="132">
        <v>2</v>
      </c>
      <c r="AR19" s="118">
        <v>914786</v>
      </c>
      <c r="AS19" s="118">
        <v>6115</v>
      </c>
      <c r="AT19" s="132">
        <v>2</v>
      </c>
      <c r="AU19" s="132">
        <v>2</v>
      </c>
      <c r="AV19" s="118">
        <v>2392729</v>
      </c>
      <c r="AW19" s="118">
        <v>17139</v>
      </c>
      <c r="AX19" s="132">
        <v>2</v>
      </c>
      <c r="AY19" s="132">
        <v>2</v>
      </c>
      <c r="AZ19" s="118">
        <v>2831101</v>
      </c>
      <c r="BA19" s="118">
        <v>20957</v>
      </c>
      <c r="BB19" s="132">
        <v>2</v>
      </c>
      <c r="BC19" s="132">
        <v>2</v>
      </c>
      <c r="BD19" s="118">
        <v>1243451</v>
      </c>
      <c r="BE19" s="118">
        <v>8088</v>
      </c>
      <c r="BF19" s="132">
        <v>2</v>
      </c>
      <c r="BG19" s="132">
        <v>2</v>
      </c>
      <c r="BH19" s="118">
        <v>1061442</v>
      </c>
      <c r="BI19" s="118">
        <v>7162</v>
      </c>
      <c r="BJ19" s="132">
        <v>2</v>
      </c>
      <c r="BK19" s="132">
        <v>2</v>
      </c>
      <c r="BL19" s="118">
        <v>1490860</v>
      </c>
      <c r="BM19" s="118">
        <v>11479</v>
      </c>
      <c r="BN19" s="132">
        <v>2</v>
      </c>
      <c r="BO19" s="132">
        <v>2</v>
      </c>
      <c r="BP19" s="118">
        <v>1048974</v>
      </c>
      <c r="BQ19" s="118">
        <v>7830</v>
      </c>
      <c r="BR19" s="132">
        <v>2</v>
      </c>
      <c r="BS19" s="132">
        <v>2</v>
      </c>
      <c r="BT19" s="118">
        <v>1028999</v>
      </c>
      <c r="BU19" s="118">
        <v>7841</v>
      </c>
      <c r="BV19" s="132">
        <v>2</v>
      </c>
      <c r="BW19" s="132">
        <v>2</v>
      </c>
      <c r="BX19" s="118">
        <v>823965</v>
      </c>
      <c r="BY19" s="118">
        <v>5534</v>
      </c>
      <c r="BZ19" s="132">
        <v>2</v>
      </c>
      <c r="CA19" s="132">
        <v>2</v>
      </c>
      <c r="CB19" s="118">
        <v>1784446</v>
      </c>
      <c r="CC19" s="118">
        <v>13512</v>
      </c>
      <c r="CD19" s="132">
        <v>2</v>
      </c>
      <c r="CE19" s="132">
        <v>2</v>
      </c>
      <c r="CF19" s="118">
        <v>2095838</v>
      </c>
      <c r="CG19" s="118">
        <v>15315</v>
      </c>
      <c r="CH19" s="132">
        <v>2</v>
      </c>
      <c r="CI19" s="132">
        <v>2</v>
      </c>
      <c r="CJ19" s="118">
        <v>2240808</v>
      </c>
      <c r="CK19" s="118">
        <v>17390</v>
      </c>
      <c r="CL19" s="132">
        <v>2</v>
      </c>
      <c r="CM19" s="132">
        <v>2</v>
      </c>
      <c r="CN19" s="118">
        <v>1440711</v>
      </c>
      <c r="CO19" s="118">
        <v>9749</v>
      </c>
      <c r="CP19" s="132">
        <v>2</v>
      </c>
      <c r="CQ19" s="132">
        <v>2</v>
      </c>
      <c r="CR19" s="118">
        <v>1943028</v>
      </c>
      <c r="CS19" s="118">
        <v>15330</v>
      </c>
      <c r="CT19" s="132">
        <v>1</v>
      </c>
      <c r="CU19" s="118">
        <v>1</v>
      </c>
      <c r="CV19" s="118">
        <v>99405</v>
      </c>
      <c r="CW19" s="118">
        <v>0</v>
      </c>
      <c r="CX19" s="132">
        <v>1</v>
      </c>
      <c r="CY19" s="132">
        <v>1</v>
      </c>
      <c r="CZ19" s="118">
        <v>358354</v>
      </c>
      <c r="DA19" s="118">
        <v>0</v>
      </c>
      <c r="DB19" s="132">
        <v>1</v>
      </c>
      <c r="DC19" s="132">
        <v>1</v>
      </c>
      <c r="DD19" s="118">
        <v>69646</v>
      </c>
      <c r="DE19" s="118">
        <v>0</v>
      </c>
      <c r="DF19" s="132">
        <v>0</v>
      </c>
      <c r="DG19" s="132">
        <v>0</v>
      </c>
      <c r="DH19" s="118">
        <v>0</v>
      </c>
      <c r="DI19" s="118">
        <v>0</v>
      </c>
      <c r="DJ19" s="132">
        <v>0</v>
      </c>
      <c r="DK19" s="132">
        <v>0</v>
      </c>
      <c r="DL19" s="118">
        <v>0</v>
      </c>
      <c r="DM19" s="118">
        <v>0</v>
      </c>
      <c r="DN19" s="132">
        <v>0</v>
      </c>
      <c r="DO19" s="132">
        <v>0</v>
      </c>
      <c r="DP19" s="118">
        <v>0</v>
      </c>
      <c r="DQ19" s="118">
        <v>0</v>
      </c>
      <c r="DR19" s="132">
        <v>0</v>
      </c>
      <c r="DS19" s="132">
        <v>0</v>
      </c>
      <c r="DT19" s="118">
        <v>0</v>
      </c>
      <c r="DU19" s="118">
        <v>0</v>
      </c>
    </row>
    <row r="20" spans="1:125" s="120" customFormat="1" ht="12" customHeight="1">
      <c r="A20" s="129" t="s">
        <v>454</v>
      </c>
      <c r="B20" s="133">
        <v>14000</v>
      </c>
      <c r="C20" s="129" t="s">
        <v>398</v>
      </c>
      <c r="D20" s="118">
        <f t="shared" si="0"/>
        <v>4322705</v>
      </c>
      <c r="E20" s="118">
        <f t="shared" si="1"/>
        <v>308721</v>
      </c>
      <c r="F20" s="132">
        <v>6</v>
      </c>
      <c r="G20" s="132">
        <v>6</v>
      </c>
      <c r="H20" s="118">
        <v>1736175</v>
      </c>
      <c r="I20" s="118">
        <v>135504</v>
      </c>
      <c r="J20" s="132">
        <v>6</v>
      </c>
      <c r="K20" s="132">
        <v>6</v>
      </c>
      <c r="L20" s="118">
        <v>1748737</v>
      </c>
      <c r="M20" s="118">
        <v>90465</v>
      </c>
      <c r="N20" s="132">
        <v>3</v>
      </c>
      <c r="O20" s="132">
        <v>3</v>
      </c>
      <c r="P20" s="118">
        <v>837793</v>
      </c>
      <c r="Q20" s="118">
        <v>51398</v>
      </c>
      <c r="R20" s="132">
        <v>1</v>
      </c>
      <c r="S20" s="132">
        <v>1</v>
      </c>
      <c r="T20" s="118">
        <v>0</v>
      </c>
      <c r="U20" s="118">
        <v>7841</v>
      </c>
      <c r="V20" s="132">
        <v>1</v>
      </c>
      <c r="W20" s="132">
        <v>1</v>
      </c>
      <c r="X20" s="118">
        <v>0</v>
      </c>
      <c r="Y20" s="118">
        <v>12434</v>
      </c>
      <c r="Z20" s="132">
        <v>1</v>
      </c>
      <c r="AA20" s="132">
        <v>1</v>
      </c>
      <c r="AB20" s="118">
        <v>0</v>
      </c>
      <c r="AC20" s="118">
        <v>11079</v>
      </c>
      <c r="AD20" s="132">
        <v>0</v>
      </c>
      <c r="AE20" s="132">
        <v>0</v>
      </c>
      <c r="AF20" s="118">
        <v>0</v>
      </c>
      <c r="AG20" s="118">
        <v>0</v>
      </c>
      <c r="AH20" s="132">
        <v>0</v>
      </c>
      <c r="AI20" s="132">
        <v>0</v>
      </c>
      <c r="AJ20" s="118">
        <v>0</v>
      </c>
      <c r="AK20" s="118">
        <v>0</v>
      </c>
      <c r="AL20" s="132">
        <v>0</v>
      </c>
      <c r="AM20" s="132">
        <v>0</v>
      </c>
      <c r="AN20" s="118">
        <v>0</v>
      </c>
      <c r="AO20" s="118">
        <v>0</v>
      </c>
      <c r="AP20" s="132">
        <v>0</v>
      </c>
      <c r="AQ20" s="132">
        <v>0</v>
      </c>
      <c r="AR20" s="118">
        <v>0</v>
      </c>
      <c r="AS20" s="118">
        <v>0</v>
      </c>
      <c r="AT20" s="132">
        <v>0</v>
      </c>
      <c r="AU20" s="132">
        <v>0</v>
      </c>
      <c r="AV20" s="118">
        <v>0</v>
      </c>
      <c r="AW20" s="118">
        <v>0</v>
      </c>
      <c r="AX20" s="132">
        <v>0</v>
      </c>
      <c r="AY20" s="132">
        <v>0</v>
      </c>
      <c r="AZ20" s="118">
        <v>0</v>
      </c>
      <c r="BA20" s="118">
        <v>0</v>
      </c>
      <c r="BB20" s="132">
        <v>0</v>
      </c>
      <c r="BC20" s="132">
        <v>0</v>
      </c>
      <c r="BD20" s="118">
        <v>0</v>
      </c>
      <c r="BE20" s="118">
        <v>0</v>
      </c>
      <c r="BF20" s="132">
        <v>0</v>
      </c>
      <c r="BG20" s="132">
        <v>0</v>
      </c>
      <c r="BH20" s="118">
        <v>0</v>
      </c>
      <c r="BI20" s="118">
        <v>0</v>
      </c>
      <c r="BJ20" s="132">
        <v>0</v>
      </c>
      <c r="BK20" s="132">
        <v>0</v>
      </c>
      <c r="BL20" s="118">
        <v>0</v>
      </c>
      <c r="BM20" s="118">
        <v>0</v>
      </c>
      <c r="BN20" s="132">
        <v>0</v>
      </c>
      <c r="BO20" s="132">
        <v>0</v>
      </c>
      <c r="BP20" s="118">
        <v>0</v>
      </c>
      <c r="BQ20" s="118">
        <v>0</v>
      </c>
      <c r="BR20" s="132">
        <v>0</v>
      </c>
      <c r="BS20" s="132">
        <v>0</v>
      </c>
      <c r="BT20" s="118">
        <v>0</v>
      </c>
      <c r="BU20" s="118">
        <v>0</v>
      </c>
      <c r="BV20" s="132">
        <v>0</v>
      </c>
      <c r="BW20" s="132">
        <v>0</v>
      </c>
      <c r="BX20" s="118">
        <v>0</v>
      </c>
      <c r="BY20" s="118">
        <v>0</v>
      </c>
      <c r="BZ20" s="132">
        <v>0</v>
      </c>
      <c r="CA20" s="132">
        <v>0</v>
      </c>
      <c r="CB20" s="118">
        <v>0</v>
      </c>
      <c r="CC20" s="118">
        <v>0</v>
      </c>
      <c r="CD20" s="132">
        <v>0</v>
      </c>
      <c r="CE20" s="132">
        <v>0</v>
      </c>
      <c r="CF20" s="118">
        <v>0</v>
      </c>
      <c r="CG20" s="118">
        <v>0</v>
      </c>
      <c r="CH20" s="132">
        <v>0</v>
      </c>
      <c r="CI20" s="132">
        <v>0</v>
      </c>
      <c r="CJ20" s="118">
        <v>0</v>
      </c>
      <c r="CK20" s="118">
        <v>0</v>
      </c>
      <c r="CL20" s="132">
        <v>0</v>
      </c>
      <c r="CM20" s="132">
        <v>0</v>
      </c>
      <c r="CN20" s="118">
        <v>0</v>
      </c>
      <c r="CO20" s="118">
        <v>0</v>
      </c>
      <c r="CP20" s="132">
        <v>0</v>
      </c>
      <c r="CQ20" s="132">
        <v>0</v>
      </c>
      <c r="CR20" s="118">
        <v>0</v>
      </c>
      <c r="CS20" s="118">
        <v>0</v>
      </c>
      <c r="CT20" s="132">
        <v>0</v>
      </c>
      <c r="CU20" s="118">
        <v>0</v>
      </c>
      <c r="CV20" s="118">
        <v>0</v>
      </c>
      <c r="CW20" s="118">
        <v>0</v>
      </c>
      <c r="CX20" s="132">
        <v>0</v>
      </c>
      <c r="CY20" s="132">
        <v>0</v>
      </c>
      <c r="CZ20" s="118">
        <v>0</v>
      </c>
      <c r="DA20" s="118">
        <v>0</v>
      </c>
      <c r="DB20" s="132">
        <v>0</v>
      </c>
      <c r="DC20" s="132">
        <v>0</v>
      </c>
      <c r="DD20" s="118">
        <v>0</v>
      </c>
      <c r="DE20" s="118">
        <v>0</v>
      </c>
      <c r="DF20" s="132">
        <v>0</v>
      </c>
      <c r="DG20" s="132">
        <v>0</v>
      </c>
      <c r="DH20" s="118">
        <v>0</v>
      </c>
      <c r="DI20" s="118">
        <v>0</v>
      </c>
      <c r="DJ20" s="132">
        <v>0</v>
      </c>
      <c r="DK20" s="132">
        <v>0</v>
      </c>
      <c r="DL20" s="118">
        <v>0</v>
      </c>
      <c r="DM20" s="118">
        <v>0</v>
      </c>
      <c r="DN20" s="132">
        <v>0</v>
      </c>
      <c r="DO20" s="132">
        <v>0</v>
      </c>
      <c r="DP20" s="118">
        <v>0</v>
      </c>
      <c r="DQ20" s="118">
        <v>0</v>
      </c>
      <c r="DR20" s="132">
        <v>0</v>
      </c>
      <c r="DS20" s="132">
        <v>0</v>
      </c>
      <c r="DT20" s="118">
        <v>0</v>
      </c>
      <c r="DU20" s="118">
        <v>0</v>
      </c>
    </row>
    <row r="21" spans="1:125" s="120" customFormat="1" ht="12" customHeight="1">
      <c r="A21" s="129" t="s">
        <v>455</v>
      </c>
      <c r="B21" s="133">
        <v>15000</v>
      </c>
      <c r="C21" s="129" t="s">
        <v>398</v>
      </c>
      <c r="D21" s="118">
        <f t="shared" si="0"/>
        <v>2494295</v>
      </c>
      <c r="E21" s="118">
        <f t="shared" si="1"/>
        <v>1071962</v>
      </c>
      <c r="F21" s="132">
        <v>10</v>
      </c>
      <c r="G21" s="132">
        <v>10</v>
      </c>
      <c r="H21" s="118">
        <v>1945158</v>
      </c>
      <c r="I21" s="118">
        <v>725104</v>
      </c>
      <c r="J21" s="132">
        <v>10</v>
      </c>
      <c r="K21" s="132">
        <v>10</v>
      </c>
      <c r="L21" s="118">
        <v>523672</v>
      </c>
      <c r="M21" s="118">
        <v>248860</v>
      </c>
      <c r="N21" s="132">
        <v>4</v>
      </c>
      <c r="O21" s="132">
        <v>4</v>
      </c>
      <c r="P21" s="118">
        <v>25465</v>
      </c>
      <c r="Q21" s="118">
        <v>81248</v>
      </c>
      <c r="R21" s="132">
        <v>1</v>
      </c>
      <c r="S21" s="132">
        <v>1</v>
      </c>
      <c r="T21" s="118">
        <v>0</v>
      </c>
      <c r="U21" s="118">
        <v>16750</v>
      </c>
      <c r="V21" s="132">
        <v>0</v>
      </c>
      <c r="W21" s="132">
        <v>0</v>
      </c>
      <c r="X21" s="118">
        <v>0</v>
      </c>
      <c r="Y21" s="118">
        <v>0</v>
      </c>
      <c r="Z21" s="132">
        <v>0</v>
      </c>
      <c r="AA21" s="132">
        <v>0</v>
      </c>
      <c r="AB21" s="118">
        <v>0</v>
      </c>
      <c r="AC21" s="118">
        <v>0</v>
      </c>
      <c r="AD21" s="132">
        <v>0</v>
      </c>
      <c r="AE21" s="132">
        <v>0</v>
      </c>
      <c r="AF21" s="118">
        <v>0</v>
      </c>
      <c r="AG21" s="118">
        <v>0</v>
      </c>
      <c r="AH21" s="132">
        <v>0</v>
      </c>
      <c r="AI21" s="132">
        <v>0</v>
      </c>
      <c r="AJ21" s="118">
        <v>0</v>
      </c>
      <c r="AK21" s="118">
        <v>0</v>
      </c>
      <c r="AL21" s="132">
        <v>0</v>
      </c>
      <c r="AM21" s="132">
        <v>0</v>
      </c>
      <c r="AN21" s="118">
        <v>0</v>
      </c>
      <c r="AO21" s="118">
        <v>0</v>
      </c>
      <c r="AP21" s="132">
        <v>0</v>
      </c>
      <c r="AQ21" s="132">
        <v>0</v>
      </c>
      <c r="AR21" s="118">
        <v>0</v>
      </c>
      <c r="AS21" s="118">
        <v>0</v>
      </c>
      <c r="AT21" s="132">
        <v>0</v>
      </c>
      <c r="AU21" s="132">
        <v>0</v>
      </c>
      <c r="AV21" s="118">
        <v>0</v>
      </c>
      <c r="AW21" s="118">
        <v>0</v>
      </c>
      <c r="AX21" s="132">
        <v>0</v>
      </c>
      <c r="AY21" s="132">
        <v>0</v>
      </c>
      <c r="AZ21" s="118">
        <v>0</v>
      </c>
      <c r="BA21" s="118">
        <v>0</v>
      </c>
      <c r="BB21" s="132">
        <v>0</v>
      </c>
      <c r="BC21" s="132">
        <v>0</v>
      </c>
      <c r="BD21" s="118">
        <v>0</v>
      </c>
      <c r="BE21" s="118">
        <v>0</v>
      </c>
      <c r="BF21" s="132">
        <v>0</v>
      </c>
      <c r="BG21" s="132">
        <v>0</v>
      </c>
      <c r="BH21" s="118">
        <v>0</v>
      </c>
      <c r="BI21" s="118">
        <v>0</v>
      </c>
      <c r="BJ21" s="132">
        <v>0</v>
      </c>
      <c r="BK21" s="132">
        <v>0</v>
      </c>
      <c r="BL21" s="118">
        <v>0</v>
      </c>
      <c r="BM21" s="118">
        <v>0</v>
      </c>
      <c r="BN21" s="132">
        <v>0</v>
      </c>
      <c r="BO21" s="132">
        <v>0</v>
      </c>
      <c r="BP21" s="118">
        <v>0</v>
      </c>
      <c r="BQ21" s="118">
        <v>0</v>
      </c>
      <c r="BR21" s="132">
        <v>0</v>
      </c>
      <c r="BS21" s="132">
        <v>0</v>
      </c>
      <c r="BT21" s="118">
        <v>0</v>
      </c>
      <c r="BU21" s="118">
        <v>0</v>
      </c>
      <c r="BV21" s="132">
        <v>0</v>
      </c>
      <c r="BW21" s="132">
        <v>0</v>
      </c>
      <c r="BX21" s="118">
        <v>0</v>
      </c>
      <c r="BY21" s="118">
        <v>0</v>
      </c>
      <c r="BZ21" s="132">
        <v>0</v>
      </c>
      <c r="CA21" s="132">
        <v>0</v>
      </c>
      <c r="CB21" s="118">
        <v>0</v>
      </c>
      <c r="CC21" s="118">
        <v>0</v>
      </c>
      <c r="CD21" s="132">
        <v>0</v>
      </c>
      <c r="CE21" s="132">
        <v>0</v>
      </c>
      <c r="CF21" s="118">
        <v>0</v>
      </c>
      <c r="CG21" s="118">
        <v>0</v>
      </c>
      <c r="CH21" s="132">
        <v>0</v>
      </c>
      <c r="CI21" s="132">
        <v>0</v>
      </c>
      <c r="CJ21" s="118">
        <v>0</v>
      </c>
      <c r="CK21" s="118">
        <v>0</v>
      </c>
      <c r="CL21" s="132">
        <v>0</v>
      </c>
      <c r="CM21" s="132">
        <v>0</v>
      </c>
      <c r="CN21" s="118">
        <v>0</v>
      </c>
      <c r="CO21" s="118">
        <v>0</v>
      </c>
      <c r="CP21" s="132">
        <v>0</v>
      </c>
      <c r="CQ21" s="132">
        <v>0</v>
      </c>
      <c r="CR21" s="118">
        <v>0</v>
      </c>
      <c r="CS21" s="118">
        <v>0</v>
      </c>
      <c r="CT21" s="132">
        <v>0</v>
      </c>
      <c r="CU21" s="118">
        <v>0</v>
      </c>
      <c r="CV21" s="118">
        <v>0</v>
      </c>
      <c r="CW21" s="118">
        <v>0</v>
      </c>
      <c r="CX21" s="132">
        <v>0</v>
      </c>
      <c r="CY21" s="132">
        <v>0</v>
      </c>
      <c r="CZ21" s="118">
        <v>0</v>
      </c>
      <c r="DA21" s="118">
        <v>0</v>
      </c>
      <c r="DB21" s="132">
        <v>0</v>
      </c>
      <c r="DC21" s="132">
        <v>0</v>
      </c>
      <c r="DD21" s="118">
        <v>0</v>
      </c>
      <c r="DE21" s="118">
        <v>0</v>
      </c>
      <c r="DF21" s="132">
        <v>0</v>
      </c>
      <c r="DG21" s="132">
        <v>0</v>
      </c>
      <c r="DH21" s="118">
        <v>0</v>
      </c>
      <c r="DI21" s="118">
        <v>0</v>
      </c>
      <c r="DJ21" s="132">
        <v>0</v>
      </c>
      <c r="DK21" s="132">
        <v>0</v>
      </c>
      <c r="DL21" s="118">
        <v>0</v>
      </c>
      <c r="DM21" s="118">
        <v>0</v>
      </c>
      <c r="DN21" s="132">
        <v>0</v>
      </c>
      <c r="DO21" s="132">
        <v>0</v>
      </c>
      <c r="DP21" s="118">
        <v>0</v>
      </c>
      <c r="DQ21" s="118">
        <v>0</v>
      </c>
      <c r="DR21" s="132">
        <v>0</v>
      </c>
      <c r="DS21" s="132">
        <v>0</v>
      </c>
      <c r="DT21" s="118">
        <v>0</v>
      </c>
      <c r="DU21" s="118">
        <v>0</v>
      </c>
    </row>
    <row r="22" spans="1:125" s="120" customFormat="1" ht="12" customHeight="1">
      <c r="A22" s="129" t="s">
        <v>456</v>
      </c>
      <c r="B22" s="133">
        <v>16000</v>
      </c>
      <c r="C22" s="129" t="s">
        <v>398</v>
      </c>
      <c r="D22" s="118">
        <f t="shared" si="0"/>
        <v>1799555</v>
      </c>
      <c r="E22" s="118">
        <f t="shared" si="1"/>
        <v>692543</v>
      </c>
      <c r="F22" s="132">
        <v>6</v>
      </c>
      <c r="G22" s="132">
        <v>6</v>
      </c>
      <c r="H22" s="118">
        <v>1044665</v>
      </c>
      <c r="I22" s="118">
        <v>308167</v>
      </c>
      <c r="J22" s="132">
        <v>6</v>
      </c>
      <c r="K22" s="132">
        <v>6</v>
      </c>
      <c r="L22" s="118">
        <v>498315</v>
      </c>
      <c r="M22" s="118">
        <v>144026</v>
      </c>
      <c r="N22" s="132">
        <v>5</v>
      </c>
      <c r="O22" s="132">
        <v>5</v>
      </c>
      <c r="P22" s="118">
        <v>155886</v>
      </c>
      <c r="Q22" s="118">
        <v>125609</v>
      </c>
      <c r="R22" s="132">
        <v>4</v>
      </c>
      <c r="S22" s="132">
        <v>4</v>
      </c>
      <c r="T22" s="118">
        <v>96428</v>
      </c>
      <c r="U22" s="118">
        <v>109965</v>
      </c>
      <c r="V22" s="132">
        <v>2</v>
      </c>
      <c r="W22" s="132">
        <v>2</v>
      </c>
      <c r="X22" s="118">
        <v>4261</v>
      </c>
      <c r="Y22" s="118">
        <v>4776</v>
      </c>
      <c r="Z22" s="132">
        <v>0</v>
      </c>
      <c r="AA22" s="132">
        <v>0</v>
      </c>
      <c r="AB22" s="118">
        <v>0</v>
      </c>
      <c r="AC22" s="118">
        <v>0</v>
      </c>
      <c r="AD22" s="132">
        <v>0</v>
      </c>
      <c r="AE22" s="132">
        <v>0</v>
      </c>
      <c r="AF22" s="118">
        <v>0</v>
      </c>
      <c r="AG22" s="118">
        <v>0</v>
      </c>
      <c r="AH22" s="132">
        <v>0</v>
      </c>
      <c r="AI22" s="132">
        <v>0</v>
      </c>
      <c r="AJ22" s="118">
        <v>0</v>
      </c>
      <c r="AK22" s="118">
        <v>0</v>
      </c>
      <c r="AL22" s="132">
        <v>0</v>
      </c>
      <c r="AM22" s="132">
        <v>0</v>
      </c>
      <c r="AN22" s="118">
        <v>0</v>
      </c>
      <c r="AO22" s="118">
        <v>0</v>
      </c>
      <c r="AP22" s="132">
        <v>0</v>
      </c>
      <c r="AQ22" s="132">
        <v>0</v>
      </c>
      <c r="AR22" s="118">
        <v>0</v>
      </c>
      <c r="AS22" s="118">
        <v>0</v>
      </c>
      <c r="AT22" s="132">
        <v>0</v>
      </c>
      <c r="AU22" s="132">
        <v>0</v>
      </c>
      <c r="AV22" s="118">
        <v>0</v>
      </c>
      <c r="AW22" s="118">
        <v>0</v>
      </c>
      <c r="AX22" s="132">
        <v>0</v>
      </c>
      <c r="AY22" s="132">
        <v>0</v>
      </c>
      <c r="AZ22" s="118">
        <v>0</v>
      </c>
      <c r="BA22" s="118">
        <v>0</v>
      </c>
      <c r="BB22" s="132">
        <v>0</v>
      </c>
      <c r="BC22" s="132">
        <v>0</v>
      </c>
      <c r="BD22" s="118">
        <v>0</v>
      </c>
      <c r="BE22" s="118">
        <v>0</v>
      </c>
      <c r="BF22" s="132">
        <v>0</v>
      </c>
      <c r="BG22" s="132">
        <v>0</v>
      </c>
      <c r="BH22" s="118">
        <v>0</v>
      </c>
      <c r="BI22" s="118">
        <v>0</v>
      </c>
      <c r="BJ22" s="132">
        <v>0</v>
      </c>
      <c r="BK22" s="132">
        <v>0</v>
      </c>
      <c r="BL22" s="118">
        <v>0</v>
      </c>
      <c r="BM22" s="118">
        <v>0</v>
      </c>
      <c r="BN22" s="132">
        <v>0</v>
      </c>
      <c r="BO22" s="132">
        <v>0</v>
      </c>
      <c r="BP22" s="118">
        <v>0</v>
      </c>
      <c r="BQ22" s="118">
        <v>0</v>
      </c>
      <c r="BR22" s="132">
        <v>0</v>
      </c>
      <c r="BS22" s="132">
        <v>0</v>
      </c>
      <c r="BT22" s="118">
        <v>0</v>
      </c>
      <c r="BU22" s="118">
        <v>0</v>
      </c>
      <c r="BV22" s="132">
        <v>0</v>
      </c>
      <c r="BW22" s="132">
        <v>0</v>
      </c>
      <c r="BX22" s="118">
        <v>0</v>
      </c>
      <c r="BY22" s="118">
        <v>0</v>
      </c>
      <c r="BZ22" s="132">
        <v>0</v>
      </c>
      <c r="CA22" s="132">
        <v>0</v>
      </c>
      <c r="CB22" s="118">
        <v>0</v>
      </c>
      <c r="CC22" s="118">
        <v>0</v>
      </c>
      <c r="CD22" s="132">
        <v>0</v>
      </c>
      <c r="CE22" s="132">
        <v>0</v>
      </c>
      <c r="CF22" s="118">
        <v>0</v>
      </c>
      <c r="CG22" s="118">
        <v>0</v>
      </c>
      <c r="CH22" s="132">
        <v>0</v>
      </c>
      <c r="CI22" s="132">
        <v>0</v>
      </c>
      <c r="CJ22" s="118">
        <v>0</v>
      </c>
      <c r="CK22" s="118">
        <v>0</v>
      </c>
      <c r="CL22" s="132">
        <v>0</v>
      </c>
      <c r="CM22" s="132">
        <v>0</v>
      </c>
      <c r="CN22" s="118">
        <v>0</v>
      </c>
      <c r="CO22" s="118">
        <v>0</v>
      </c>
      <c r="CP22" s="132">
        <v>0</v>
      </c>
      <c r="CQ22" s="132">
        <v>0</v>
      </c>
      <c r="CR22" s="118">
        <v>0</v>
      </c>
      <c r="CS22" s="118">
        <v>0</v>
      </c>
      <c r="CT22" s="132">
        <v>0</v>
      </c>
      <c r="CU22" s="118">
        <v>0</v>
      </c>
      <c r="CV22" s="118">
        <v>0</v>
      </c>
      <c r="CW22" s="118">
        <v>0</v>
      </c>
      <c r="CX22" s="132">
        <v>0</v>
      </c>
      <c r="CY22" s="132">
        <v>0</v>
      </c>
      <c r="CZ22" s="118">
        <v>0</v>
      </c>
      <c r="DA22" s="118">
        <v>0</v>
      </c>
      <c r="DB22" s="132">
        <v>0</v>
      </c>
      <c r="DC22" s="132">
        <v>0</v>
      </c>
      <c r="DD22" s="118">
        <v>0</v>
      </c>
      <c r="DE22" s="118">
        <v>0</v>
      </c>
      <c r="DF22" s="132">
        <v>0</v>
      </c>
      <c r="DG22" s="132">
        <v>0</v>
      </c>
      <c r="DH22" s="118">
        <v>0</v>
      </c>
      <c r="DI22" s="118">
        <v>0</v>
      </c>
      <c r="DJ22" s="132">
        <v>0</v>
      </c>
      <c r="DK22" s="132">
        <v>0</v>
      </c>
      <c r="DL22" s="118">
        <v>0</v>
      </c>
      <c r="DM22" s="118">
        <v>0</v>
      </c>
      <c r="DN22" s="132">
        <v>0</v>
      </c>
      <c r="DO22" s="132">
        <v>0</v>
      </c>
      <c r="DP22" s="118">
        <v>0</v>
      </c>
      <c r="DQ22" s="118">
        <v>0</v>
      </c>
      <c r="DR22" s="132">
        <v>0</v>
      </c>
      <c r="DS22" s="132">
        <v>0</v>
      </c>
      <c r="DT22" s="118">
        <v>0</v>
      </c>
      <c r="DU22" s="118">
        <v>0</v>
      </c>
    </row>
    <row r="23" spans="1:125" s="120" customFormat="1" ht="12" customHeight="1">
      <c r="A23" s="129" t="s">
        <v>457</v>
      </c>
      <c r="B23" s="133">
        <v>17000</v>
      </c>
      <c r="C23" s="129" t="s">
        <v>398</v>
      </c>
      <c r="D23" s="118">
        <f t="shared" si="0"/>
        <v>3914786</v>
      </c>
      <c r="E23" s="118">
        <f t="shared" si="1"/>
        <v>823885</v>
      </c>
      <c r="F23" s="132">
        <v>10</v>
      </c>
      <c r="G23" s="132">
        <v>10</v>
      </c>
      <c r="H23" s="118">
        <v>2185259</v>
      </c>
      <c r="I23" s="118">
        <v>498888</v>
      </c>
      <c r="J23" s="132">
        <v>10</v>
      </c>
      <c r="K23" s="132">
        <v>10</v>
      </c>
      <c r="L23" s="118">
        <v>955947</v>
      </c>
      <c r="M23" s="118">
        <v>217265</v>
      </c>
      <c r="N23" s="132">
        <v>4</v>
      </c>
      <c r="O23" s="132">
        <v>4</v>
      </c>
      <c r="P23" s="118">
        <v>431876</v>
      </c>
      <c r="Q23" s="118">
        <v>107732</v>
      </c>
      <c r="R23" s="132">
        <v>1</v>
      </c>
      <c r="S23" s="132">
        <v>1</v>
      </c>
      <c r="T23" s="118">
        <v>43923</v>
      </c>
      <c r="U23" s="118">
        <v>0</v>
      </c>
      <c r="V23" s="132">
        <v>1</v>
      </c>
      <c r="W23" s="132">
        <v>1</v>
      </c>
      <c r="X23" s="118">
        <v>54472</v>
      </c>
      <c r="Y23" s="118">
        <v>0</v>
      </c>
      <c r="Z23" s="132">
        <v>1</v>
      </c>
      <c r="AA23" s="132">
        <v>1</v>
      </c>
      <c r="AB23" s="118">
        <v>53672</v>
      </c>
      <c r="AC23" s="118">
        <v>0</v>
      </c>
      <c r="AD23" s="132">
        <v>1</v>
      </c>
      <c r="AE23" s="132">
        <v>1</v>
      </c>
      <c r="AF23" s="118">
        <v>44471</v>
      </c>
      <c r="AG23" s="118">
        <v>0</v>
      </c>
      <c r="AH23" s="132">
        <v>1</v>
      </c>
      <c r="AI23" s="132">
        <v>1</v>
      </c>
      <c r="AJ23" s="118">
        <v>41084</v>
      </c>
      <c r="AK23" s="118">
        <v>0</v>
      </c>
      <c r="AL23" s="132">
        <v>1</v>
      </c>
      <c r="AM23" s="132">
        <v>1</v>
      </c>
      <c r="AN23" s="118">
        <v>23187</v>
      </c>
      <c r="AO23" s="118">
        <v>0</v>
      </c>
      <c r="AP23" s="132">
        <v>1</v>
      </c>
      <c r="AQ23" s="132">
        <v>1</v>
      </c>
      <c r="AR23" s="118">
        <v>34211</v>
      </c>
      <c r="AS23" s="118">
        <v>0</v>
      </c>
      <c r="AT23" s="132">
        <v>1</v>
      </c>
      <c r="AU23" s="132">
        <v>1</v>
      </c>
      <c r="AV23" s="118">
        <v>17394</v>
      </c>
      <c r="AW23" s="118">
        <v>0</v>
      </c>
      <c r="AX23" s="132">
        <v>1</v>
      </c>
      <c r="AY23" s="132">
        <v>1</v>
      </c>
      <c r="AZ23" s="118">
        <v>29290</v>
      </c>
      <c r="BA23" s="118">
        <v>0</v>
      </c>
      <c r="BB23" s="132">
        <v>0</v>
      </c>
      <c r="BC23" s="132">
        <v>0</v>
      </c>
      <c r="BD23" s="118">
        <v>0</v>
      </c>
      <c r="BE23" s="118">
        <v>0</v>
      </c>
      <c r="BF23" s="132">
        <v>0</v>
      </c>
      <c r="BG23" s="132">
        <v>0</v>
      </c>
      <c r="BH23" s="118">
        <v>0</v>
      </c>
      <c r="BI23" s="118">
        <v>0</v>
      </c>
      <c r="BJ23" s="132">
        <v>0</v>
      </c>
      <c r="BK23" s="132">
        <v>0</v>
      </c>
      <c r="BL23" s="118">
        <v>0</v>
      </c>
      <c r="BM23" s="118">
        <v>0</v>
      </c>
      <c r="BN23" s="132">
        <v>0</v>
      </c>
      <c r="BO23" s="132">
        <v>0</v>
      </c>
      <c r="BP23" s="118">
        <v>0</v>
      </c>
      <c r="BQ23" s="118">
        <v>0</v>
      </c>
      <c r="BR23" s="132">
        <v>0</v>
      </c>
      <c r="BS23" s="132">
        <v>0</v>
      </c>
      <c r="BT23" s="118">
        <v>0</v>
      </c>
      <c r="BU23" s="118">
        <v>0</v>
      </c>
      <c r="BV23" s="132">
        <v>0</v>
      </c>
      <c r="BW23" s="132">
        <v>0</v>
      </c>
      <c r="BX23" s="118">
        <v>0</v>
      </c>
      <c r="BY23" s="118">
        <v>0</v>
      </c>
      <c r="BZ23" s="132">
        <v>0</v>
      </c>
      <c r="CA23" s="132">
        <v>0</v>
      </c>
      <c r="CB23" s="118">
        <v>0</v>
      </c>
      <c r="CC23" s="118">
        <v>0</v>
      </c>
      <c r="CD23" s="132">
        <v>0</v>
      </c>
      <c r="CE23" s="132">
        <v>0</v>
      </c>
      <c r="CF23" s="118">
        <v>0</v>
      </c>
      <c r="CG23" s="118">
        <v>0</v>
      </c>
      <c r="CH23" s="132">
        <v>0</v>
      </c>
      <c r="CI23" s="132">
        <v>0</v>
      </c>
      <c r="CJ23" s="118">
        <v>0</v>
      </c>
      <c r="CK23" s="118">
        <v>0</v>
      </c>
      <c r="CL23" s="132">
        <v>0</v>
      </c>
      <c r="CM23" s="132">
        <v>0</v>
      </c>
      <c r="CN23" s="118">
        <v>0</v>
      </c>
      <c r="CO23" s="118">
        <v>0</v>
      </c>
      <c r="CP23" s="132">
        <v>0</v>
      </c>
      <c r="CQ23" s="132">
        <v>0</v>
      </c>
      <c r="CR23" s="118">
        <v>0</v>
      </c>
      <c r="CS23" s="118">
        <v>0</v>
      </c>
      <c r="CT23" s="132">
        <v>0</v>
      </c>
      <c r="CU23" s="118">
        <v>0</v>
      </c>
      <c r="CV23" s="118">
        <v>0</v>
      </c>
      <c r="CW23" s="118">
        <v>0</v>
      </c>
      <c r="CX23" s="132">
        <v>0</v>
      </c>
      <c r="CY23" s="132">
        <v>0</v>
      </c>
      <c r="CZ23" s="118">
        <v>0</v>
      </c>
      <c r="DA23" s="118">
        <v>0</v>
      </c>
      <c r="DB23" s="132">
        <v>0</v>
      </c>
      <c r="DC23" s="132">
        <v>0</v>
      </c>
      <c r="DD23" s="118">
        <v>0</v>
      </c>
      <c r="DE23" s="118">
        <v>0</v>
      </c>
      <c r="DF23" s="132">
        <v>0</v>
      </c>
      <c r="DG23" s="132">
        <v>0</v>
      </c>
      <c r="DH23" s="118">
        <v>0</v>
      </c>
      <c r="DI23" s="118">
        <v>0</v>
      </c>
      <c r="DJ23" s="132">
        <v>0</v>
      </c>
      <c r="DK23" s="132">
        <v>0</v>
      </c>
      <c r="DL23" s="118">
        <v>0</v>
      </c>
      <c r="DM23" s="118">
        <v>0</v>
      </c>
      <c r="DN23" s="132">
        <v>0</v>
      </c>
      <c r="DO23" s="132">
        <v>0</v>
      </c>
      <c r="DP23" s="118">
        <v>0</v>
      </c>
      <c r="DQ23" s="118">
        <v>0</v>
      </c>
      <c r="DR23" s="132">
        <v>0</v>
      </c>
      <c r="DS23" s="132">
        <v>0</v>
      </c>
      <c r="DT23" s="118">
        <v>0</v>
      </c>
      <c r="DU23" s="118">
        <v>0</v>
      </c>
    </row>
    <row r="24" spans="1:125" s="120" customFormat="1" ht="12" customHeight="1">
      <c r="A24" s="129" t="s">
        <v>458</v>
      </c>
      <c r="B24" s="133">
        <v>18000</v>
      </c>
      <c r="C24" s="129" t="s">
        <v>398</v>
      </c>
      <c r="D24" s="118">
        <f t="shared" si="0"/>
        <v>3356778</v>
      </c>
      <c r="E24" s="118">
        <f t="shared" si="1"/>
        <v>1593393</v>
      </c>
      <c r="F24" s="132">
        <v>7</v>
      </c>
      <c r="G24" s="132">
        <v>7</v>
      </c>
      <c r="H24" s="118">
        <v>1619646</v>
      </c>
      <c r="I24" s="118">
        <v>555181</v>
      </c>
      <c r="J24" s="132">
        <v>7</v>
      </c>
      <c r="K24" s="132">
        <v>7</v>
      </c>
      <c r="L24" s="118">
        <v>1047269</v>
      </c>
      <c r="M24" s="118">
        <v>1016092</v>
      </c>
      <c r="N24" s="132">
        <v>3</v>
      </c>
      <c r="O24" s="132">
        <v>3</v>
      </c>
      <c r="P24" s="118">
        <v>495647</v>
      </c>
      <c r="Q24" s="118">
        <v>2388</v>
      </c>
      <c r="R24" s="132">
        <v>2</v>
      </c>
      <c r="S24" s="132">
        <v>2</v>
      </c>
      <c r="T24" s="118">
        <v>194216</v>
      </c>
      <c r="U24" s="118">
        <v>19732</v>
      </c>
      <c r="V24" s="132">
        <v>0</v>
      </c>
      <c r="W24" s="132">
        <v>0</v>
      </c>
      <c r="X24" s="118">
        <v>0</v>
      </c>
      <c r="Y24" s="118">
        <v>0</v>
      </c>
      <c r="Z24" s="132">
        <v>0</v>
      </c>
      <c r="AA24" s="132">
        <v>0</v>
      </c>
      <c r="AB24" s="118">
        <v>0</v>
      </c>
      <c r="AC24" s="118">
        <v>0</v>
      </c>
      <c r="AD24" s="132">
        <v>0</v>
      </c>
      <c r="AE24" s="132">
        <v>0</v>
      </c>
      <c r="AF24" s="118">
        <v>0</v>
      </c>
      <c r="AG24" s="118">
        <v>0</v>
      </c>
      <c r="AH24" s="132">
        <v>0</v>
      </c>
      <c r="AI24" s="132">
        <v>0</v>
      </c>
      <c r="AJ24" s="118">
        <v>0</v>
      </c>
      <c r="AK24" s="118">
        <v>0</v>
      </c>
      <c r="AL24" s="132">
        <v>0</v>
      </c>
      <c r="AM24" s="132">
        <v>0</v>
      </c>
      <c r="AN24" s="118">
        <v>0</v>
      </c>
      <c r="AO24" s="118">
        <v>0</v>
      </c>
      <c r="AP24" s="132">
        <v>0</v>
      </c>
      <c r="AQ24" s="132">
        <v>0</v>
      </c>
      <c r="AR24" s="118">
        <v>0</v>
      </c>
      <c r="AS24" s="118">
        <v>0</v>
      </c>
      <c r="AT24" s="132">
        <v>0</v>
      </c>
      <c r="AU24" s="132">
        <v>0</v>
      </c>
      <c r="AV24" s="118">
        <v>0</v>
      </c>
      <c r="AW24" s="118">
        <v>0</v>
      </c>
      <c r="AX24" s="132">
        <v>0</v>
      </c>
      <c r="AY24" s="132">
        <v>0</v>
      </c>
      <c r="AZ24" s="118">
        <v>0</v>
      </c>
      <c r="BA24" s="118">
        <v>0</v>
      </c>
      <c r="BB24" s="132">
        <v>0</v>
      </c>
      <c r="BC24" s="132">
        <v>0</v>
      </c>
      <c r="BD24" s="118">
        <v>0</v>
      </c>
      <c r="BE24" s="118">
        <v>0</v>
      </c>
      <c r="BF24" s="132">
        <v>0</v>
      </c>
      <c r="BG24" s="132">
        <v>0</v>
      </c>
      <c r="BH24" s="118">
        <v>0</v>
      </c>
      <c r="BI24" s="118">
        <v>0</v>
      </c>
      <c r="BJ24" s="132">
        <v>0</v>
      </c>
      <c r="BK24" s="132">
        <v>0</v>
      </c>
      <c r="BL24" s="118">
        <v>0</v>
      </c>
      <c r="BM24" s="118">
        <v>0</v>
      </c>
      <c r="BN24" s="132">
        <v>0</v>
      </c>
      <c r="BO24" s="132">
        <v>0</v>
      </c>
      <c r="BP24" s="118">
        <v>0</v>
      </c>
      <c r="BQ24" s="118">
        <v>0</v>
      </c>
      <c r="BR24" s="132">
        <v>0</v>
      </c>
      <c r="BS24" s="132">
        <v>0</v>
      </c>
      <c r="BT24" s="118">
        <v>0</v>
      </c>
      <c r="BU24" s="118">
        <v>0</v>
      </c>
      <c r="BV24" s="132">
        <v>0</v>
      </c>
      <c r="BW24" s="132">
        <v>0</v>
      </c>
      <c r="BX24" s="118">
        <v>0</v>
      </c>
      <c r="BY24" s="118">
        <v>0</v>
      </c>
      <c r="BZ24" s="132">
        <v>0</v>
      </c>
      <c r="CA24" s="132">
        <v>0</v>
      </c>
      <c r="CB24" s="118">
        <v>0</v>
      </c>
      <c r="CC24" s="118">
        <v>0</v>
      </c>
      <c r="CD24" s="132">
        <v>0</v>
      </c>
      <c r="CE24" s="132">
        <v>0</v>
      </c>
      <c r="CF24" s="118">
        <v>0</v>
      </c>
      <c r="CG24" s="118">
        <v>0</v>
      </c>
      <c r="CH24" s="132">
        <v>0</v>
      </c>
      <c r="CI24" s="132">
        <v>0</v>
      </c>
      <c r="CJ24" s="118">
        <v>0</v>
      </c>
      <c r="CK24" s="118">
        <v>0</v>
      </c>
      <c r="CL24" s="132">
        <v>0</v>
      </c>
      <c r="CM24" s="132">
        <v>0</v>
      </c>
      <c r="CN24" s="118">
        <v>0</v>
      </c>
      <c r="CO24" s="118">
        <v>0</v>
      </c>
      <c r="CP24" s="132">
        <v>0</v>
      </c>
      <c r="CQ24" s="132">
        <v>0</v>
      </c>
      <c r="CR24" s="118">
        <v>0</v>
      </c>
      <c r="CS24" s="118">
        <v>0</v>
      </c>
      <c r="CT24" s="132">
        <v>0</v>
      </c>
      <c r="CU24" s="118">
        <v>0</v>
      </c>
      <c r="CV24" s="118">
        <v>0</v>
      </c>
      <c r="CW24" s="118">
        <v>0</v>
      </c>
      <c r="CX24" s="132">
        <v>0</v>
      </c>
      <c r="CY24" s="132">
        <v>0</v>
      </c>
      <c r="CZ24" s="118">
        <v>0</v>
      </c>
      <c r="DA24" s="118">
        <v>0</v>
      </c>
      <c r="DB24" s="132">
        <v>0</v>
      </c>
      <c r="DC24" s="132">
        <v>0</v>
      </c>
      <c r="DD24" s="118">
        <v>0</v>
      </c>
      <c r="DE24" s="118">
        <v>0</v>
      </c>
      <c r="DF24" s="132">
        <v>0</v>
      </c>
      <c r="DG24" s="132">
        <v>0</v>
      </c>
      <c r="DH24" s="118">
        <v>0</v>
      </c>
      <c r="DI24" s="118">
        <v>0</v>
      </c>
      <c r="DJ24" s="132">
        <v>0</v>
      </c>
      <c r="DK24" s="132">
        <v>0</v>
      </c>
      <c r="DL24" s="118">
        <v>0</v>
      </c>
      <c r="DM24" s="118">
        <v>0</v>
      </c>
      <c r="DN24" s="132">
        <v>0</v>
      </c>
      <c r="DO24" s="132">
        <v>0</v>
      </c>
      <c r="DP24" s="118">
        <v>0</v>
      </c>
      <c r="DQ24" s="118">
        <v>0</v>
      </c>
      <c r="DR24" s="132">
        <v>0</v>
      </c>
      <c r="DS24" s="132">
        <v>0</v>
      </c>
      <c r="DT24" s="118">
        <v>0</v>
      </c>
      <c r="DU24" s="118">
        <v>0</v>
      </c>
    </row>
    <row r="25" spans="1:125" s="120" customFormat="1" ht="12" customHeight="1">
      <c r="A25" s="129" t="s">
        <v>459</v>
      </c>
      <c r="B25" s="133">
        <v>19000</v>
      </c>
      <c r="C25" s="129" t="s">
        <v>398</v>
      </c>
      <c r="D25" s="118">
        <f t="shared" si="0"/>
        <v>2145596</v>
      </c>
      <c r="E25" s="118">
        <f t="shared" si="1"/>
        <v>673259</v>
      </c>
      <c r="F25" s="132">
        <v>9</v>
      </c>
      <c r="G25" s="132">
        <v>9</v>
      </c>
      <c r="H25" s="118">
        <v>769520</v>
      </c>
      <c r="I25" s="118">
        <v>331562</v>
      </c>
      <c r="J25" s="132">
        <v>9</v>
      </c>
      <c r="K25" s="132">
        <v>9</v>
      </c>
      <c r="L25" s="118">
        <v>636702</v>
      </c>
      <c r="M25" s="118">
        <v>155502</v>
      </c>
      <c r="N25" s="132">
        <v>7</v>
      </c>
      <c r="O25" s="132">
        <v>7</v>
      </c>
      <c r="P25" s="118">
        <v>508033</v>
      </c>
      <c r="Q25" s="118">
        <v>147715</v>
      </c>
      <c r="R25" s="132">
        <v>3</v>
      </c>
      <c r="S25" s="132">
        <v>3</v>
      </c>
      <c r="T25" s="118">
        <v>92626</v>
      </c>
      <c r="U25" s="118">
        <v>38480</v>
      </c>
      <c r="V25" s="132">
        <v>1</v>
      </c>
      <c r="W25" s="132">
        <v>1</v>
      </c>
      <c r="X25" s="118">
        <v>71415</v>
      </c>
      <c r="Y25" s="118">
        <v>0</v>
      </c>
      <c r="Z25" s="132">
        <v>1</v>
      </c>
      <c r="AA25" s="132">
        <v>1</v>
      </c>
      <c r="AB25" s="118">
        <v>67300</v>
      </c>
      <c r="AC25" s="118">
        <v>0</v>
      </c>
      <c r="AD25" s="132">
        <v>0</v>
      </c>
      <c r="AE25" s="132">
        <v>0</v>
      </c>
      <c r="AF25" s="118">
        <v>0</v>
      </c>
      <c r="AG25" s="118">
        <v>0</v>
      </c>
      <c r="AH25" s="132">
        <v>0</v>
      </c>
      <c r="AI25" s="132">
        <v>0</v>
      </c>
      <c r="AJ25" s="118">
        <v>0</v>
      </c>
      <c r="AK25" s="118">
        <v>0</v>
      </c>
      <c r="AL25" s="132">
        <v>0</v>
      </c>
      <c r="AM25" s="132">
        <v>0</v>
      </c>
      <c r="AN25" s="118">
        <v>0</v>
      </c>
      <c r="AO25" s="118">
        <v>0</v>
      </c>
      <c r="AP25" s="132">
        <v>0</v>
      </c>
      <c r="AQ25" s="132">
        <v>0</v>
      </c>
      <c r="AR25" s="118">
        <v>0</v>
      </c>
      <c r="AS25" s="118">
        <v>0</v>
      </c>
      <c r="AT25" s="132">
        <v>0</v>
      </c>
      <c r="AU25" s="132">
        <v>0</v>
      </c>
      <c r="AV25" s="118">
        <v>0</v>
      </c>
      <c r="AW25" s="118">
        <v>0</v>
      </c>
      <c r="AX25" s="132">
        <v>0</v>
      </c>
      <c r="AY25" s="132">
        <v>0</v>
      </c>
      <c r="AZ25" s="118">
        <v>0</v>
      </c>
      <c r="BA25" s="118">
        <v>0</v>
      </c>
      <c r="BB25" s="132">
        <v>0</v>
      </c>
      <c r="BC25" s="132">
        <v>0</v>
      </c>
      <c r="BD25" s="118">
        <v>0</v>
      </c>
      <c r="BE25" s="118">
        <v>0</v>
      </c>
      <c r="BF25" s="132">
        <v>0</v>
      </c>
      <c r="BG25" s="132">
        <v>0</v>
      </c>
      <c r="BH25" s="118">
        <v>0</v>
      </c>
      <c r="BI25" s="118">
        <v>0</v>
      </c>
      <c r="BJ25" s="132">
        <v>0</v>
      </c>
      <c r="BK25" s="132">
        <v>0</v>
      </c>
      <c r="BL25" s="118">
        <v>0</v>
      </c>
      <c r="BM25" s="118">
        <v>0</v>
      </c>
      <c r="BN25" s="132">
        <v>0</v>
      </c>
      <c r="BO25" s="132">
        <v>0</v>
      </c>
      <c r="BP25" s="118">
        <v>0</v>
      </c>
      <c r="BQ25" s="118">
        <v>0</v>
      </c>
      <c r="BR25" s="132">
        <v>0</v>
      </c>
      <c r="BS25" s="132">
        <v>0</v>
      </c>
      <c r="BT25" s="118">
        <v>0</v>
      </c>
      <c r="BU25" s="118">
        <v>0</v>
      </c>
      <c r="BV25" s="132">
        <v>0</v>
      </c>
      <c r="BW25" s="132">
        <v>0</v>
      </c>
      <c r="BX25" s="118">
        <v>0</v>
      </c>
      <c r="BY25" s="118">
        <v>0</v>
      </c>
      <c r="BZ25" s="132">
        <v>0</v>
      </c>
      <c r="CA25" s="132">
        <v>0</v>
      </c>
      <c r="CB25" s="118">
        <v>0</v>
      </c>
      <c r="CC25" s="118">
        <v>0</v>
      </c>
      <c r="CD25" s="132">
        <v>0</v>
      </c>
      <c r="CE25" s="132">
        <v>0</v>
      </c>
      <c r="CF25" s="118">
        <v>0</v>
      </c>
      <c r="CG25" s="118">
        <v>0</v>
      </c>
      <c r="CH25" s="132">
        <v>0</v>
      </c>
      <c r="CI25" s="132">
        <v>0</v>
      </c>
      <c r="CJ25" s="118">
        <v>0</v>
      </c>
      <c r="CK25" s="118">
        <v>0</v>
      </c>
      <c r="CL25" s="132">
        <v>0</v>
      </c>
      <c r="CM25" s="132">
        <v>0</v>
      </c>
      <c r="CN25" s="118">
        <v>0</v>
      </c>
      <c r="CO25" s="118">
        <v>0</v>
      </c>
      <c r="CP25" s="132">
        <v>0</v>
      </c>
      <c r="CQ25" s="132">
        <v>0</v>
      </c>
      <c r="CR25" s="118">
        <v>0</v>
      </c>
      <c r="CS25" s="118">
        <v>0</v>
      </c>
      <c r="CT25" s="132">
        <v>0</v>
      </c>
      <c r="CU25" s="118">
        <v>0</v>
      </c>
      <c r="CV25" s="118">
        <v>0</v>
      </c>
      <c r="CW25" s="118">
        <v>0</v>
      </c>
      <c r="CX25" s="132">
        <v>0</v>
      </c>
      <c r="CY25" s="132">
        <v>0</v>
      </c>
      <c r="CZ25" s="118">
        <v>0</v>
      </c>
      <c r="DA25" s="118">
        <v>0</v>
      </c>
      <c r="DB25" s="132">
        <v>0</v>
      </c>
      <c r="DC25" s="132">
        <v>0</v>
      </c>
      <c r="DD25" s="118">
        <v>0</v>
      </c>
      <c r="DE25" s="118">
        <v>0</v>
      </c>
      <c r="DF25" s="132">
        <v>0</v>
      </c>
      <c r="DG25" s="132">
        <v>0</v>
      </c>
      <c r="DH25" s="118">
        <v>0</v>
      </c>
      <c r="DI25" s="118">
        <v>0</v>
      </c>
      <c r="DJ25" s="132">
        <v>0</v>
      </c>
      <c r="DK25" s="132">
        <v>0</v>
      </c>
      <c r="DL25" s="118">
        <v>0</v>
      </c>
      <c r="DM25" s="118">
        <v>0</v>
      </c>
      <c r="DN25" s="132">
        <v>0</v>
      </c>
      <c r="DO25" s="132">
        <v>0</v>
      </c>
      <c r="DP25" s="118">
        <v>0</v>
      </c>
      <c r="DQ25" s="118">
        <v>0</v>
      </c>
      <c r="DR25" s="132">
        <v>0</v>
      </c>
      <c r="DS25" s="132">
        <v>0</v>
      </c>
      <c r="DT25" s="118">
        <v>0</v>
      </c>
      <c r="DU25" s="118">
        <v>0</v>
      </c>
    </row>
    <row r="26" spans="1:125" s="120" customFormat="1" ht="12" customHeight="1">
      <c r="A26" s="129" t="s">
        <v>460</v>
      </c>
      <c r="B26" s="133">
        <v>20000</v>
      </c>
      <c r="C26" s="129" t="s">
        <v>398</v>
      </c>
      <c r="D26" s="118">
        <f t="shared" si="0"/>
        <v>5388922</v>
      </c>
      <c r="E26" s="118">
        <f t="shared" si="1"/>
        <v>2961217</v>
      </c>
      <c r="F26" s="132">
        <v>29</v>
      </c>
      <c r="G26" s="132">
        <v>29</v>
      </c>
      <c r="H26" s="118">
        <v>3481384</v>
      </c>
      <c r="I26" s="118">
        <v>1769533</v>
      </c>
      <c r="J26" s="132">
        <v>29</v>
      </c>
      <c r="K26" s="132">
        <v>29</v>
      </c>
      <c r="L26" s="118">
        <v>1012157</v>
      </c>
      <c r="M26" s="118">
        <v>617373</v>
      </c>
      <c r="N26" s="132">
        <v>18</v>
      </c>
      <c r="O26" s="132">
        <v>18</v>
      </c>
      <c r="P26" s="118">
        <v>399616</v>
      </c>
      <c r="Q26" s="118">
        <v>381303</v>
      </c>
      <c r="R26" s="132">
        <v>11</v>
      </c>
      <c r="S26" s="132">
        <v>11</v>
      </c>
      <c r="T26" s="118">
        <v>157470</v>
      </c>
      <c r="U26" s="118">
        <v>128960</v>
      </c>
      <c r="V26" s="132">
        <v>8</v>
      </c>
      <c r="W26" s="132">
        <v>8</v>
      </c>
      <c r="X26" s="118">
        <v>122378</v>
      </c>
      <c r="Y26" s="118">
        <v>22985</v>
      </c>
      <c r="Z26" s="132">
        <v>5</v>
      </c>
      <c r="AA26" s="132">
        <v>5</v>
      </c>
      <c r="AB26" s="118">
        <v>109176</v>
      </c>
      <c r="AC26" s="118">
        <v>22426</v>
      </c>
      <c r="AD26" s="132">
        <v>3</v>
      </c>
      <c r="AE26" s="132">
        <v>3</v>
      </c>
      <c r="AF26" s="118">
        <v>21717</v>
      </c>
      <c r="AG26" s="118">
        <v>0</v>
      </c>
      <c r="AH26" s="132">
        <v>2</v>
      </c>
      <c r="AI26" s="132">
        <v>2</v>
      </c>
      <c r="AJ26" s="118">
        <v>26829</v>
      </c>
      <c r="AK26" s="118">
        <v>0</v>
      </c>
      <c r="AL26" s="132">
        <v>1</v>
      </c>
      <c r="AM26" s="132">
        <v>1</v>
      </c>
      <c r="AN26" s="118">
        <v>9232</v>
      </c>
      <c r="AO26" s="118">
        <v>0</v>
      </c>
      <c r="AP26" s="132">
        <v>1</v>
      </c>
      <c r="AQ26" s="132">
        <v>1</v>
      </c>
      <c r="AR26" s="118">
        <v>7481</v>
      </c>
      <c r="AS26" s="118">
        <v>0</v>
      </c>
      <c r="AT26" s="132">
        <v>1</v>
      </c>
      <c r="AU26" s="132">
        <v>1</v>
      </c>
      <c r="AV26" s="118">
        <v>17805</v>
      </c>
      <c r="AW26" s="118">
        <v>6874</v>
      </c>
      <c r="AX26" s="132">
        <v>1</v>
      </c>
      <c r="AY26" s="132">
        <v>1</v>
      </c>
      <c r="AZ26" s="118">
        <v>16525</v>
      </c>
      <c r="BA26" s="118">
        <v>6863</v>
      </c>
      <c r="BB26" s="132">
        <v>1</v>
      </c>
      <c r="BC26" s="132">
        <v>1</v>
      </c>
      <c r="BD26" s="118">
        <v>7152</v>
      </c>
      <c r="BE26" s="118">
        <v>4900</v>
      </c>
      <c r="BF26" s="132">
        <v>0</v>
      </c>
      <c r="BG26" s="132">
        <v>0</v>
      </c>
      <c r="BH26" s="118">
        <v>0</v>
      </c>
      <c r="BI26" s="118">
        <v>0</v>
      </c>
      <c r="BJ26" s="132">
        <v>0</v>
      </c>
      <c r="BK26" s="132">
        <v>0</v>
      </c>
      <c r="BL26" s="118">
        <v>0</v>
      </c>
      <c r="BM26" s="118">
        <v>0</v>
      </c>
      <c r="BN26" s="132">
        <v>0</v>
      </c>
      <c r="BO26" s="132">
        <v>0</v>
      </c>
      <c r="BP26" s="118">
        <v>0</v>
      </c>
      <c r="BQ26" s="118">
        <v>0</v>
      </c>
      <c r="BR26" s="132">
        <v>0</v>
      </c>
      <c r="BS26" s="132">
        <v>0</v>
      </c>
      <c r="BT26" s="118">
        <v>0</v>
      </c>
      <c r="BU26" s="118">
        <v>0</v>
      </c>
      <c r="BV26" s="132">
        <v>0</v>
      </c>
      <c r="BW26" s="132">
        <v>0</v>
      </c>
      <c r="BX26" s="118">
        <v>0</v>
      </c>
      <c r="BY26" s="118">
        <v>0</v>
      </c>
      <c r="BZ26" s="132">
        <v>0</v>
      </c>
      <c r="CA26" s="132">
        <v>0</v>
      </c>
      <c r="CB26" s="118">
        <v>0</v>
      </c>
      <c r="CC26" s="118">
        <v>0</v>
      </c>
      <c r="CD26" s="132">
        <v>0</v>
      </c>
      <c r="CE26" s="132">
        <v>0</v>
      </c>
      <c r="CF26" s="118">
        <v>0</v>
      </c>
      <c r="CG26" s="118">
        <v>0</v>
      </c>
      <c r="CH26" s="132">
        <v>0</v>
      </c>
      <c r="CI26" s="132">
        <v>0</v>
      </c>
      <c r="CJ26" s="118">
        <v>0</v>
      </c>
      <c r="CK26" s="118">
        <v>0</v>
      </c>
      <c r="CL26" s="132">
        <v>0</v>
      </c>
      <c r="CM26" s="132">
        <v>0</v>
      </c>
      <c r="CN26" s="118">
        <v>0</v>
      </c>
      <c r="CO26" s="118">
        <v>0</v>
      </c>
      <c r="CP26" s="132">
        <v>0</v>
      </c>
      <c r="CQ26" s="132">
        <v>0</v>
      </c>
      <c r="CR26" s="118">
        <v>0</v>
      </c>
      <c r="CS26" s="118">
        <v>0</v>
      </c>
      <c r="CT26" s="132">
        <v>0</v>
      </c>
      <c r="CU26" s="118">
        <v>0</v>
      </c>
      <c r="CV26" s="118">
        <v>0</v>
      </c>
      <c r="CW26" s="118">
        <v>0</v>
      </c>
      <c r="CX26" s="132">
        <v>0</v>
      </c>
      <c r="CY26" s="132">
        <v>0</v>
      </c>
      <c r="CZ26" s="118">
        <v>0</v>
      </c>
      <c r="DA26" s="118">
        <v>0</v>
      </c>
      <c r="DB26" s="132">
        <v>0</v>
      </c>
      <c r="DC26" s="132">
        <v>0</v>
      </c>
      <c r="DD26" s="118">
        <v>0</v>
      </c>
      <c r="DE26" s="118">
        <v>0</v>
      </c>
      <c r="DF26" s="132">
        <v>0</v>
      </c>
      <c r="DG26" s="132">
        <v>0</v>
      </c>
      <c r="DH26" s="118">
        <v>0</v>
      </c>
      <c r="DI26" s="118">
        <v>0</v>
      </c>
      <c r="DJ26" s="132">
        <v>0</v>
      </c>
      <c r="DK26" s="132">
        <v>0</v>
      </c>
      <c r="DL26" s="118">
        <v>0</v>
      </c>
      <c r="DM26" s="118">
        <v>0</v>
      </c>
      <c r="DN26" s="132">
        <v>0</v>
      </c>
      <c r="DO26" s="132">
        <v>0</v>
      </c>
      <c r="DP26" s="118">
        <v>0</v>
      </c>
      <c r="DQ26" s="118">
        <v>0</v>
      </c>
      <c r="DR26" s="132">
        <v>0</v>
      </c>
      <c r="DS26" s="132">
        <v>0</v>
      </c>
      <c r="DT26" s="118">
        <v>0</v>
      </c>
      <c r="DU26" s="118">
        <v>0</v>
      </c>
    </row>
    <row r="27" spans="1:125" s="120" customFormat="1" ht="12" customHeight="1">
      <c r="A27" s="129" t="s">
        <v>461</v>
      </c>
      <c r="B27" s="133">
        <v>21000</v>
      </c>
      <c r="C27" s="129" t="s">
        <v>398</v>
      </c>
      <c r="D27" s="118">
        <f t="shared" si="0"/>
        <v>4905989</v>
      </c>
      <c r="E27" s="118">
        <f t="shared" si="1"/>
        <v>1482909</v>
      </c>
      <c r="F27" s="132">
        <v>9</v>
      </c>
      <c r="G27" s="132">
        <v>9</v>
      </c>
      <c r="H27" s="118">
        <v>1560494</v>
      </c>
      <c r="I27" s="118">
        <v>601898</v>
      </c>
      <c r="J27" s="132">
        <v>9</v>
      </c>
      <c r="K27" s="132">
        <v>9</v>
      </c>
      <c r="L27" s="118">
        <v>1664683</v>
      </c>
      <c r="M27" s="118">
        <v>381756</v>
      </c>
      <c r="N27" s="132">
        <v>7</v>
      </c>
      <c r="O27" s="132">
        <v>7</v>
      </c>
      <c r="P27" s="118">
        <v>315256</v>
      </c>
      <c r="Q27" s="118">
        <v>57097</v>
      </c>
      <c r="R27" s="132">
        <v>5</v>
      </c>
      <c r="S27" s="132">
        <v>5</v>
      </c>
      <c r="T27" s="118">
        <v>386539</v>
      </c>
      <c r="U27" s="118">
        <v>67516</v>
      </c>
      <c r="V27" s="132">
        <v>5</v>
      </c>
      <c r="W27" s="132">
        <v>5</v>
      </c>
      <c r="X27" s="118">
        <v>305495</v>
      </c>
      <c r="Y27" s="118">
        <v>62352</v>
      </c>
      <c r="Z27" s="132">
        <v>4</v>
      </c>
      <c r="AA27" s="132">
        <v>4</v>
      </c>
      <c r="AB27" s="118">
        <v>99212</v>
      </c>
      <c r="AC27" s="118">
        <v>33354</v>
      </c>
      <c r="AD27" s="132">
        <v>4</v>
      </c>
      <c r="AE27" s="132">
        <v>4</v>
      </c>
      <c r="AF27" s="118">
        <v>146432</v>
      </c>
      <c r="AG27" s="118">
        <v>81224</v>
      </c>
      <c r="AH27" s="132">
        <v>4</v>
      </c>
      <c r="AI27" s="132">
        <v>4</v>
      </c>
      <c r="AJ27" s="118">
        <v>146966</v>
      </c>
      <c r="AK27" s="118">
        <v>86453</v>
      </c>
      <c r="AL27" s="132">
        <v>3</v>
      </c>
      <c r="AM27" s="132">
        <v>3</v>
      </c>
      <c r="AN27" s="118">
        <v>83140</v>
      </c>
      <c r="AO27" s="118">
        <v>60230</v>
      </c>
      <c r="AP27" s="132">
        <v>2</v>
      </c>
      <c r="AQ27" s="132">
        <v>2</v>
      </c>
      <c r="AR27" s="118">
        <v>197772</v>
      </c>
      <c r="AS27" s="118">
        <v>51029</v>
      </c>
      <c r="AT27" s="132">
        <v>0</v>
      </c>
      <c r="AU27" s="132">
        <v>0</v>
      </c>
      <c r="AV27" s="118">
        <v>0</v>
      </c>
      <c r="AW27" s="118">
        <v>0</v>
      </c>
      <c r="AX27" s="132">
        <v>0</v>
      </c>
      <c r="AY27" s="132">
        <v>0</v>
      </c>
      <c r="AZ27" s="118">
        <v>0</v>
      </c>
      <c r="BA27" s="118">
        <v>0</v>
      </c>
      <c r="BB27" s="132">
        <v>0</v>
      </c>
      <c r="BC27" s="132">
        <v>0</v>
      </c>
      <c r="BD27" s="118">
        <v>0</v>
      </c>
      <c r="BE27" s="118">
        <v>0</v>
      </c>
      <c r="BF27" s="132">
        <v>0</v>
      </c>
      <c r="BG27" s="132">
        <v>0</v>
      </c>
      <c r="BH27" s="118">
        <v>0</v>
      </c>
      <c r="BI27" s="118">
        <v>0</v>
      </c>
      <c r="BJ27" s="132">
        <v>0</v>
      </c>
      <c r="BK27" s="132">
        <v>0</v>
      </c>
      <c r="BL27" s="118">
        <v>0</v>
      </c>
      <c r="BM27" s="118">
        <v>0</v>
      </c>
      <c r="BN27" s="132">
        <v>0</v>
      </c>
      <c r="BO27" s="132">
        <v>0</v>
      </c>
      <c r="BP27" s="118">
        <v>0</v>
      </c>
      <c r="BQ27" s="118">
        <v>0</v>
      </c>
      <c r="BR27" s="132">
        <v>0</v>
      </c>
      <c r="BS27" s="132">
        <v>0</v>
      </c>
      <c r="BT27" s="118">
        <v>0</v>
      </c>
      <c r="BU27" s="118">
        <v>0</v>
      </c>
      <c r="BV27" s="132">
        <v>0</v>
      </c>
      <c r="BW27" s="132">
        <v>0</v>
      </c>
      <c r="BX27" s="118">
        <v>0</v>
      </c>
      <c r="BY27" s="118">
        <v>0</v>
      </c>
      <c r="BZ27" s="132">
        <v>0</v>
      </c>
      <c r="CA27" s="132">
        <v>0</v>
      </c>
      <c r="CB27" s="118">
        <v>0</v>
      </c>
      <c r="CC27" s="118">
        <v>0</v>
      </c>
      <c r="CD27" s="132">
        <v>0</v>
      </c>
      <c r="CE27" s="132">
        <v>0</v>
      </c>
      <c r="CF27" s="118">
        <v>0</v>
      </c>
      <c r="CG27" s="118">
        <v>0</v>
      </c>
      <c r="CH27" s="132">
        <v>0</v>
      </c>
      <c r="CI27" s="132">
        <v>0</v>
      </c>
      <c r="CJ27" s="118">
        <v>0</v>
      </c>
      <c r="CK27" s="118">
        <v>0</v>
      </c>
      <c r="CL27" s="132">
        <v>0</v>
      </c>
      <c r="CM27" s="132">
        <v>0</v>
      </c>
      <c r="CN27" s="118">
        <v>0</v>
      </c>
      <c r="CO27" s="118">
        <v>0</v>
      </c>
      <c r="CP27" s="132">
        <v>0</v>
      </c>
      <c r="CQ27" s="132">
        <v>0</v>
      </c>
      <c r="CR27" s="118">
        <v>0</v>
      </c>
      <c r="CS27" s="118">
        <v>0</v>
      </c>
      <c r="CT27" s="132">
        <v>0</v>
      </c>
      <c r="CU27" s="118">
        <v>0</v>
      </c>
      <c r="CV27" s="118">
        <v>0</v>
      </c>
      <c r="CW27" s="118">
        <v>0</v>
      </c>
      <c r="CX27" s="132">
        <v>0</v>
      </c>
      <c r="CY27" s="132">
        <v>0</v>
      </c>
      <c r="CZ27" s="118">
        <v>0</v>
      </c>
      <c r="DA27" s="118">
        <v>0</v>
      </c>
      <c r="DB27" s="132">
        <v>0</v>
      </c>
      <c r="DC27" s="132">
        <v>0</v>
      </c>
      <c r="DD27" s="118">
        <v>0</v>
      </c>
      <c r="DE27" s="118">
        <v>0</v>
      </c>
      <c r="DF27" s="132">
        <v>0</v>
      </c>
      <c r="DG27" s="132">
        <v>0</v>
      </c>
      <c r="DH27" s="118">
        <v>0</v>
      </c>
      <c r="DI27" s="118">
        <v>0</v>
      </c>
      <c r="DJ27" s="132">
        <v>0</v>
      </c>
      <c r="DK27" s="132">
        <v>0</v>
      </c>
      <c r="DL27" s="118">
        <v>0</v>
      </c>
      <c r="DM27" s="118">
        <v>0</v>
      </c>
      <c r="DN27" s="132">
        <v>0</v>
      </c>
      <c r="DO27" s="132">
        <v>0</v>
      </c>
      <c r="DP27" s="118">
        <v>0</v>
      </c>
      <c r="DQ27" s="118">
        <v>0</v>
      </c>
      <c r="DR27" s="132">
        <v>0</v>
      </c>
      <c r="DS27" s="132">
        <v>0</v>
      </c>
      <c r="DT27" s="118">
        <v>0</v>
      </c>
      <c r="DU27" s="118">
        <v>0</v>
      </c>
    </row>
    <row r="28" spans="1:125" s="120" customFormat="1" ht="12" customHeight="1">
      <c r="A28" s="129" t="s">
        <v>367</v>
      </c>
      <c r="B28" s="133">
        <v>22000</v>
      </c>
      <c r="C28" s="129" t="s">
        <v>398</v>
      </c>
      <c r="D28" s="118">
        <f t="shared" si="0"/>
        <v>5850678</v>
      </c>
      <c r="E28" s="118">
        <f t="shared" si="1"/>
        <v>2218128</v>
      </c>
      <c r="F28" s="132">
        <v>14</v>
      </c>
      <c r="G28" s="132">
        <v>14</v>
      </c>
      <c r="H28" s="118">
        <v>3769467</v>
      </c>
      <c r="I28" s="118">
        <v>1214507</v>
      </c>
      <c r="J28" s="132">
        <v>14</v>
      </c>
      <c r="K28" s="132">
        <v>14</v>
      </c>
      <c r="L28" s="118">
        <v>2048910</v>
      </c>
      <c r="M28" s="118">
        <v>850357</v>
      </c>
      <c r="N28" s="132">
        <v>2</v>
      </c>
      <c r="O28" s="132">
        <v>2</v>
      </c>
      <c r="P28" s="118">
        <v>32301</v>
      </c>
      <c r="Q28" s="118">
        <v>98029</v>
      </c>
      <c r="R28" s="132">
        <v>1</v>
      </c>
      <c r="S28" s="132">
        <v>1</v>
      </c>
      <c r="T28" s="118">
        <v>0</v>
      </c>
      <c r="U28" s="118">
        <v>55235</v>
      </c>
      <c r="V28" s="132">
        <v>0</v>
      </c>
      <c r="W28" s="132">
        <v>0</v>
      </c>
      <c r="X28" s="118">
        <v>0</v>
      </c>
      <c r="Y28" s="118">
        <v>0</v>
      </c>
      <c r="Z28" s="132">
        <v>0</v>
      </c>
      <c r="AA28" s="132">
        <v>0</v>
      </c>
      <c r="AB28" s="118">
        <v>0</v>
      </c>
      <c r="AC28" s="118">
        <v>0</v>
      </c>
      <c r="AD28" s="132">
        <v>0</v>
      </c>
      <c r="AE28" s="132">
        <v>0</v>
      </c>
      <c r="AF28" s="118">
        <v>0</v>
      </c>
      <c r="AG28" s="118">
        <v>0</v>
      </c>
      <c r="AH28" s="132">
        <v>0</v>
      </c>
      <c r="AI28" s="132">
        <v>0</v>
      </c>
      <c r="AJ28" s="118">
        <v>0</v>
      </c>
      <c r="AK28" s="118">
        <v>0</v>
      </c>
      <c r="AL28" s="132">
        <v>0</v>
      </c>
      <c r="AM28" s="132">
        <v>0</v>
      </c>
      <c r="AN28" s="118">
        <v>0</v>
      </c>
      <c r="AO28" s="118">
        <v>0</v>
      </c>
      <c r="AP28" s="132">
        <v>0</v>
      </c>
      <c r="AQ28" s="132">
        <v>0</v>
      </c>
      <c r="AR28" s="118">
        <v>0</v>
      </c>
      <c r="AS28" s="118">
        <v>0</v>
      </c>
      <c r="AT28" s="132">
        <v>0</v>
      </c>
      <c r="AU28" s="132">
        <v>0</v>
      </c>
      <c r="AV28" s="118">
        <v>0</v>
      </c>
      <c r="AW28" s="118">
        <v>0</v>
      </c>
      <c r="AX28" s="132">
        <v>0</v>
      </c>
      <c r="AY28" s="132">
        <v>0</v>
      </c>
      <c r="AZ28" s="118">
        <v>0</v>
      </c>
      <c r="BA28" s="118">
        <v>0</v>
      </c>
      <c r="BB28" s="132">
        <v>0</v>
      </c>
      <c r="BC28" s="132">
        <v>0</v>
      </c>
      <c r="BD28" s="118">
        <v>0</v>
      </c>
      <c r="BE28" s="118">
        <v>0</v>
      </c>
      <c r="BF28" s="132">
        <v>0</v>
      </c>
      <c r="BG28" s="132">
        <v>0</v>
      </c>
      <c r="BH28" s="118">
        <v>0</v>
      </c>
      <c r="BI28" s="118">
        <v>0</v>
      </c>
      <c r="BJ28" s="132">
        <v>0</v>
      </c>
      <c r="BK28" s="132">
        <v>0</v>
      </c>
      <c r="BL28" s="118">
        <v>0</v>
      </c>
      <c r="BM28" s="118">
        <v>0</v>
      </c>
      <c r="BN28" s="132">
        <v>0</v>
      </c>
      <c r="BO28" s="132">
        <v>0</v>
      </c>
      <c r="BP28" s="118">
        <v>0</v>
      </c>
      <c r="BQ28" s="118">
        <v>0</v>
      </c>
      <c r="BR28" s="132">
        <v>0</v>
      </c>
      <c r="BS28" s="132">
        <v>0</v>
      </c>
      <c r="BT28" s="118">
        <v>0</v>
      </c>
      <c r="BU28" s="118">
        <v>0</v>
      </c>
      <c r="BV28" s="132">
        <v>0</v>
      </c>
      <c r="BW28" s="132">
        <v>0</v>
      </c>
      <c r="BX28" s="118">
        <v>0</v>
      </c>
      <c r="BY28" s="118">
        <v>0</v>
      </c>
      <c r="BZ28" s="132">
        <v>0</v>
      </c>
      <c r="CA28" s="132">
        <v>0</v>
      </c>
      <c r="CB28" s="118">
        <v>0</v>
      </c>
      <c r="CC28" s="118">
        <v>0</v>
      </c>
      <c r="CD28" s="132">
        <v>0</v>
      </c>
      <c r="CE28" s="132">
        <v>0</v>
      </c>
      <c r="CF28" s="118">
        <v>0</v>
      </c>
      <c r="CG28" s="118">
        <v>0</v>
      </c>
      <c r="CH28" s="132">
        <v>0</v>
      </c>
      <c r="CI28" s="132">
        <v>0</v>
      </c>
      <c r="CJ28" s="118">
        <v>0</v>
      </c>
      <c r="CK28" s="118">
        <v>0</v>
      </c>
      <c r="CL28" s="132">
        <v>0</v>
      </c>
      <c r="CM28" s="132">
        <v>0</v>
      </c>
      <c r="CN28" s="118">
        <v>0</v>
      </c>
      <c r="CO28" s="118">
        <v>0</v>
      </c>
      <c r="CP28" s="132">
        <v>0</v>
      </c>
      <c r="CQ28" s="132">
        <v>0</v>
      </c>
      <c r="CR28" s="118">
        <v>0</v>
      </c>
      <c r="CS28" s="118">
        <v>0</v>
      </c>
      <c r="CT28" s="132">
        <v>0</v>
      </c>
      <c r="CU28" s="118">
        <v>0</v>
      </c>
      <c r="CV28" s="118">
        <v>0</v>
      </c>
      <c r="CW28" s="118">
        <v>0</v>
      </c>
      <c r="CX28" s="132">
        <v>0</v>
      </c>
      <c r="CY28" s="132">
        <v>0</v>
      </c>
      <c r="CZ28" s="118">
        <v>0</v>
      </c>
      <c r="DA28" s="118">
        <v>0</v>
      </c>
      <c r="DB28" s="132">
        <v>0</v>
      </c>
      <c r="DC28" s="132">
        <v>0</v>
      </c>
      <c r="DD28" s="118">
        <v>0</v>
      </c>
      <c r="DE28" s="118">
        <v>0</v>
      </c>
      <c r="DF28" s="132">
        <v>0</v>
      </c>
      <c r="DG28" s="132">
        <v>0</v>
      </c>
      <c r="DH28" s="118">
        <v>0</v>
      </c>
      <c r="DI28" s="118">
        <v>0</v>
      </c>
      <c r="DJ28" s="132">
        <v>0</v>
      </c>
      <c r="DK28" s="132">
        <v>0</v>
      </c>
      <c r="DL28" s="118">
        <v>0</v>
      </c>
      <c r="DM28" s="118">
        <v>0</v>
      </c>
      <c r="DN28" s="132">
        <v>0</v>
      </c>
      <c r="DO28" s="132">
        <v>0</v>
      </c>
      <c r="DP28" s="118">
        <v>0</v>
      </c>
      <c r="DQ28" s="118">
        <v>0</v>
      </c>
      <c r="DR28" s="132">
        <v>0</v>
      </c>
      <c r="DS28" s="132">
        <v>0</v>
      </c>
      <c r="DT28" s="118">
        <v>0</v>
      </c>
      <c r="DU28" s="118">
        <v>0</v>
      </c>
    </row>
    <row r="29" spans="1:125" s="120" customFormat="1" ht="12" customHeight="1">
      <c r="A29" s="129" t="s">
        <v>368</v>
      </c>
      <c r="B29" s="133">
        <v>23000</v>
      </c>
      <c r="C29" s="129" t="s">
        <v>398</v>
      </c>
      <c r="D29" s="118">
        <f t="shared" si="0"/>
        <v>10817440</v>
      </c>
      <c r="E29" s="118">
        <f t="shared" si="1"/>
        <v>3797269</v>
      </c>
      <c r="F29" s="132">
        <v>21</v>
      </c>
      <c r="G29" s="132">
        <v>21</v>
      </c>
      <c r="H29" s="118">
        <v>5759080</v>
      </c>
      <c r="I29" s="118">
        <v>2110039</v>
      </c>
      <c r="J29" s="132">
        <v>21</v>
      </c>
      <c r="K29" s="132">
        <v>21</v>
      </c>
      <c r="L29" s="118">
        <v>3109539</v>
      </c>
      <c r="M29" s="118">
        <v>1074213</v>
      </c>
      <c r="N29" s="132">
        <v>9</v>
      </c>
      <c r="O29" s="132">
        <v>9</v>
      </c>
      <c r="P29" s="118">
        <v>1106684</v>
      </c>
      <c r="Q29" s="118">
        <v>254570</v>
      </c>
      <c r="R29" s="132">
        <v>5</v>
      </c>
      <c r="S29" s="132">
        <v>5</v>
      </c>
      <c r="T29" s="118">
        <v>440406</v>
      </c>
      <c r="U29" s="118">
        <v>181558</v>
      </c>
      <c r="V29" s="132">
        <v>2</v>
      </c>
      <c r="W29" s="132">
        <v>2</v>
      </c>
      <c r="X29" s="118">
        <v>156419</v>
      </c>
      <c r="Y29" s="118">
        <v>99902</v>
      </c>
      <c r="Z29" s="132">
        <v>1</v>
      </c>
      <c r="AA29" s="132">
        <v>1</v>
      </c>
      <c r="AB29" s="118">
        <v>203499</v>
      </c>
      <c r="AC29" s="118">
        <v>56841</v>
      </c>
      <c r="AD29" s="132">
        <v>1</v>
      </c>
      <c r="AE29" s="132">
        <v>1</v>
      </c>
      <c r="AF29" s="118">
        <v>41813</v>
      </c>
      <c r="AG29" s="118">
        <v>20146</v>
      </c>
      <c r="AH29" s="132">
        <v>0</v>
      </c>
      <c r="AI29" s="132">
        <v>0</v>
      </c>
      <c r="AJ29" s="118">
        <v>0</v>
      </c>
      <c r="AK29" s="118">
        <v>0</v>
      </c>
      <c r="AL29" s="132">
        <v>0</v>
      </c>
      <c r="AM29" s="132">
        <v>0</v>
      </c>
      <c r="AN29" s="118">
        <v>0</v>
      </c>
      <c r="AO29" s="118">
        <v>0</v>
      </c>
      <c r="AP29" s="132">
        <v>0</v>
      </c>
      <c r="AQ29" s="132">
        <v>0</v>
      </c>
      <c r="AR29" s="118">
        <v>0</v>
      </c>
      <c r="AS29" s="118">
        <v>0</v>
      </c>
      <c r="AT29" s="132">
        <v>0</v>
      </c>
      <c r="AU29" s="132">
        <v>0</v>
      </c>
      <c r="AV29" s="118">
        <v>0</v>
      </c>
      <c r="AW29" s="118">
        <v>0</v>
      </c>
      <c r="AX29" s="132">
        <v>0</v>
      </c>
      <c r="AY29" s="132">
        <v>0</v>
      </c>
      <c r="AZ29" s="118">
        <v>0</v>
      </c>
      <c r="BA29" s="118">
        <v>0</v>
      </c>
      <c r="BB29" s="132">
        <v>0</v>
      </c>
      <c r="BC29" s="132">
        <v>0</v>
      </c>
      <c r="BD29" s="118">
        <v>0</v>
      </c>
      <c r="BE29" s="118">
        <v>0</v>
      </c>
      <c r="BF29" s="132">
        <v>0</v>
      </c>
      <c r="BG29" s="132">
        <v>0</v>
      </c>
      <c r="BH29" s="118">
        <v>0</v>
      </c>
      <c r="BI29" s="118">
        <v>0</v>
      </c>
      <c r="BJ29" s="132">
        <v>0</v>
      </c>
      <c r="BK29" s="132">
        <v>0</v>
      </c>
      <c r="BL29" s="118">
        <v>0</v>
      </c>
      <c r="BM29" s="118">
        <v>0</v>
      </c>
      <c r="BN29" s="132">
        <v>0</v>
      </c>
      <c r="BO29" s="132">
        <v>0</v>
      </c>
      <c r="BP29" s="118">
        <v>0</v>
      </c>
      <c r="BQ29" s="118">
        <v>0</v>
      </c>
      <c r="BR29" s="132">
        <v>0</v>
      </c>
      <c r="BS29" s="132">
        <v>0</v>
      </c>
      <c r="BT29" s="118">
        <v>0</v>
      </c>
      <c r="BU29" s="118">
        <v>0</v>
      </c>
      <c r="BV29" s="132">
        <v>0</v>
      </c>
      <c r="BW29" s="132">
        <v>0</v>
      </c>
      <c r="BX29" s="118">
        <v>0</v>
      </c>
      <c r="BY29" s="118">
        <v>0</v>
      </c>
      <c r="BZ29" s="132">
        <v>0</v>
      </c>
      <c r="CA29" s="132">
        <v>0</v>
      </c>
      <c r="CB29" s="118">
        <v>0</v>
      </c>
      <c r="CC29" s="118">
        <v>0</v>
      </c>
      <c r="CD29" s="132">
        <v>0</v>
      </c>
      <c r="CE29" s="132">
        <v>0</v>
      </c>
      <c r="CF29" s="118">
        <v>0</v>
      </c>
      <c r="CG29" s="118">
        <v>0</v>
      </c>
      <c r="CH29" s="132">
        <v>0</v>
      </c>
      <c r="CI29" s="132">
        <v>0</v>
      </c>
      <c r="CJ29" s="118">
        <v>0</v>
      </c>
      <c r="CK29" s="118">
        <v>0</v>
      </c>
      <c r="CL29" s="132">
        <v>0</v>
      </c>
      <c r="CM29" s="132">
        <v>0</v>
      </c>
      <c r="CN29" s="118">
        <v>0</v>
      </c>
      <c r="CO29" s="118">
        <v>0</v>
      </c>
      <c r="CP29" s="132">
        <v>0</v>
      </c>
      <c r="CQ29" s="132">
        <v>0</v>
      </c>
      <c r="CR29" s="118">
        <v>0</v>
      </c>
      <c r="CS29" s="118">
        <v>0</v>
      </c>
      <c r="CT29" s="132">
        <v>0</v>
      </c>
      <c r="CU29" s="118">
        <v>0</v>
      </c>
      <c r="CV29" s="118">
        <v>0</v>
      </c>
      <c r="CW29" s="118">
        <v>0</v>
      </c>
      <c r="CX29" s="132">
        <v>0</v>
      </c>
      <c r="CY29" s="132">
        <v>0</v>
      </c>
      <c r="CZ29" s="118">
        <v>0</v>
      </c>
      <c r="DA29" s="118">
        <v>0</v>
      </c>
      <c r="DB29" s="132">
        <v>0</v>
      </c>
      <c r="DC29" s="132">
        <v>0</v>
      </c>
      <c r="DD29" s="118">
        <v>0</v>
      </c>
      <c r="DE29" s="118">
        <v>0</v>
      </c>
      <c r="DF29" s="132">
        <v>0</v>
      </c>
      <c r="DG29" s="132">
        <v>0</v>
      </c>
      <c r="DH29" s="118">
        <v>0</v>
      </c>
      <c r="DI29" s="118">
        <v>0</v>
      </c>
      <c r="DJ29" s="132">
        <v>0</v>
      </c>
      <c r="DK29" s="132">
        <v>0</v>
      </c>
      <c r="DL29" s="118">
        <v>0</v>
      </c>
      <c r="DM29" s="118">
        <v>0</v>
      </c>
      <c r="DN29" s="132">
        <v>0</v>
      </c>
      <c r="DO29" s="132">
        <v>0</v>
      </c>
      <c r="DP29" s="118">
        <v>0</v>
      </c>
      <c r="DQ29" s="118">
        <v>0</v>
      </c>
      <c r="DR29" s="132">
        <v>0</v>
      </c>
      <c r="DS29" s="132">
        <v>0</v>
      </c>
      <c r="DT29" s="118">
        <v>0</v>
      </c>
      <c r="DU29" s="118">
        <v>0</v>
      </c>
    </row>
    <row r="30" spans="1:125" s="120" customFormat="1" ht="12" customHeight="1">
      <c r="A30" s="129" t="s">
        <v>375</v>
      </c>
      <c r="B30" s="133">
        <v>24000</v>
      </c>
      <c r="C30" s="129" t="s">
        <v>398</v>
      </c>
      <c r="D30" s="118">
        <f t="shared" si="0"/>
        <v>3671670</v>
      </c>
      <c r="E30" s="118">
        <f t="shared" si="1"/>
        <v>2021613</v>
      </c>
      <c r="F30" s="132">
        <v>12</v>
      </c>
      <c r="G30" s="132">
        <v>12</v>
      </c>
      <c r="H30" s="118">
        <v>2263526</v>
      </c>
      <c r="I30" s="118">
        <v>1169553</v>
      </c>
      <c r="J30" s="132">
        <v>12</v>
      </c>
      <c r="K30" s="132">
        <v>12</v>
      </c>
      <c r="L30" s="118">
        <v>679789</v>
      </c>
      <c r="M30" s="118">
        <v>653758</v>
      </c>
      <c r="N30" s="132">
        <v>8</v>
      </c>
      <c r="O30" s="132">
        <v>8</v>
      </c>
      <c r="P30" s="118">
        <v>379943</v>
      </c>
      <c r="Q30" s="118">
        <v>161080</v>
      </c>
      <c r="R30" s="132">
        <v>5</v>
      </c>
      <c r="S30" s="132">
        <v>5</v>
      </c>
      <c r="T30" s="118">
        <v>348412</v>
      </c>
      <c r="U30" s="118">
        <v>37222</v>
      </c>
      <c r="V30" s="132">
        <v>0</v>
      </c>
      <c r="W30" s="132">
        <v>0</v>
      </c>
      <c r="X30" s="118">
        <v>0</v>
      </c>
      <c r="Y30" s="118">
        <v>0</v>
      </c>
      <c r="Z30" s="132">
        <v>0</v>
      </c>
      <c r="AA30" s="132">
        <v>0</v>
      </c>
      <c r="AB30" s="118">
        <v>0</v>
      </c>
      <c r="AC30" s="118">
        <v>0</v>
      </c>
      <c r="AD30" s="132">
        <v>0</v>
      </c>
      <c r="AE30" s="132">
        <v>0</v>
      </c>
      <c r="AF30" s="118">
        <v>0</v>
      </c>
      <c r="AG30" s="118">
        <v>0</v>
      </c>
      <c r="AH30" s="132">
        <v>0</v>
      </c>
      <c r="AI30" s="132">
        <v>0</v>
      </c>
      <c r="AJ30" s="118">
        <v>0</v>
      </c>
      <c r="AK30" s="118">
        <v>0</v>
      </c>
      <c r="AL30" s="132">
        <v>0</v>
      </c>
      <c r="AM30" s="132">
        <v>0</v>
      </c>
      <c r="AN30" s="118">
        <v>0</v>
      </c>
      <c r="AO30" s="118">
        <v>0</v>
      </c>
      <c r="AP30" s="132">
        <v>0</v>
      </c>
      <c r="AQ30" s="132">
        <v>0</v>
      </c>
      <c r="AR30" s="118">
        <v>0</v>
      </c>
      <c r="AS30" s="118">
        <v>0</v>
      </c>
      <c r="AT30" s="132">
        <v>0</v>
      </c>
      <c r="AU30" s="132">
        <v>0</v>
      </c>
      <c r="AV30" s="118">
        <v>0</v>
      </c>
      <c r="AW30" s="118">
        <v>0</v>
      </c>
      <c r="AX30" s="132">
        <v>0</v>
      </c>
      <c r="AY30" s="132">
        <v>0</v>
      </c>
      <c r="AZ30" s="118">
        <v>0</v>
      </c>
      <c r="BA30" s="118">
        <v>0</v>
      </c>
      <c r="BB30" s="132">
        <v>0</v>
      </c>
      <c r="BC30" s="132">
        <v>0</v>
      </c>
      <c r="BD30" s="118">
        <v>0</v>
      </c>
      <c r="BE30" s="118">
        <v>0</v>
      </c>
      <c r="BF30" s="132">
        <v>0</v>
      </c>
      <c r="BG30" s="132">
        <v>0</v>
      </c>
      <c r="BH30" s="118">
        <v>0</v>
      </c>
      <c r="BI30" s="118">
        <v>0</v>
      </c>
      <c r="BJ30" s="132">
        <v>0</v>
      </c>
      <c r="BK30" s="132">
        <v>0</v>
      </c>
      <c r="BL30" s="118">
        <v>0</v>
      </c>
      <c r="BM30" s="118">
        <v>0</v>
      </c>
      <c r="BN30" s="132">
        <v>0</v>
      </c>
      <c r="BO30" s="132">
        <v>0</v>
      </c>
      <c r="BP30" s="118">
        <v>0</v>
      </c>
      <c r="BQ30" s="118">
        <v>0</v>
      </c>
      <c r="BR30" s="132">
        <v>0</v>
      </c>
      <c r="BS30" s="132">
        <v>0</v>
      </c>
      <c r="BT30" s="118">
        <v>0</v>
      </c>
      <c r="BU30" s="118">
        <v>0</v>
      </c>
      <c r="BV30" s="132">
        <v>0</v>
      </c>
      <c r="BW30" s="132">
        <v>0</v>
      </c>
      <c r="BX30" s="118">
        <v>0</v>
      </c>
      <c r="BY30" s="118">
        <v>0</v>
      </c>
      <c r="BZ30" s="132">
        <v>0</v>
      </c>
      <c r="CA30" s="132">
        <v>0</v>
      </c>
      <c r="CB30" s="118">
        <v>0</v>
      </c>
      <c r="CC30" s="118">
        <v>0</v>
      </c>
      <c r="CD30" s="132">
        <v>0</v>
      </c>
      <c r="CE30" s="132">
        <v>0</v>
      </c>
      <c r="CF30" s="118">
        <v>0</v>
      </c>
      <c r="CG30" s="118">
        <v>0</v>
      </c>
      <c r="CH30" s="132">
        <v>0</v>
      </c>
      <c r="CI30" s="132">
        <v>0</v>
      </c>
      <c r="CJ30" s="118">
        <v>0</v>
      </c>
      <c r="CK30" s="118">
        <v>0</v>
      </c>
      <c r="CL30" s="132">
        <v>0</v>
      </c>
      <c r="CM30" s="132">
        <v>0</v>
      </c>
      <c r="CN30" s="118">
        <v>0</v>
      </c>
      <c r="CO30" s="118">
        <v>0</v>
      </c>
      <c r="CP30" s="132">
        <v>0</v>
      </c>
      <c r="CQ30" s="132">
        <v>0</v>
      </c>
      <c r="CR30" s="118">
        <v>0</v>
      </c>
      <c r="CS30" s="118">
        <v>0</v>
      </c>
      <c r="CT30" s="132">
        <v>0</v>
      </c>
      <c r="CU30" s="118">
        <v>0</v>
      </c>
      <c r="CV30" s="118">
        <v>0</v>
      </c>
      <c r="CW30" s="118">
        <v>0</v>
      </c>
      <c r="CX30" s="132">
        <v>0</v>
      </c>
      <c r="CY30" s="132">
        <v>0</v>
      </c>
      <c r="CZ30" s="118">
        <v>0</v>
      </c>
      <c r="DA30" s="118">
        <v>0</v>
      </c>
      <c r="DB30" s="132">
        <v>0</v>
      </c>
      <c r="DC30" s="132">
        <v>0</v>
      </c>
      <c r="DD30" s="118">
        <v>0</v>
      </c>
      <c r="DE30" s="118">
        <v>0</v>
      </c>
      <c r="DF30" s="132">
        <v>0</v>
      </c>
      <c r="DG30" s="132">
        <v>0</v>
      </c>
      <c r="DH30" s="118">
        <v>0</v>
      </c>
      <c r="DI30" s="118">
        <v>0</v>
      </c>
      <c r="DJ30" s="132">
        <v>0</v>
      </c>
      <c r="DK30" s="132">
        <v>0</v>
      </c>
      <c r="DL30" s="118">
        <v>0</v>
      </c>
      <c r="DM30" s="118">
        <v>0</v>
      </c>
      <c r="DN30" s="132">
        <v>0</v>
      </c>
      <c r="DO30" s="132">
        <v>0</v>
      </c>
      <c r="DP30" s="118">
        <v>0</v>
      </c>
      <c r="DQ30" s="118">
        <v>0</v>
      </c>
      <c r="DR30" s="132">
        <v>0</v>
      </c>
      <c r="DS30" s="132">
        <v>0</v>
      </c>
      <c r="DT30" s="118">
        <v>0</v>
      </c>
      <c r="DU30" s="118">
        <v>0</v>
      </c>
    </row>
    <row r="31" spans="1:125" s="120" customFormat="1" ht="12" customHeight="1">
      <c r="A31" s="129" t="s">
        <v>376</v>
      </c>
      <c r="B31" s="133">
        <v>25000</v>
      </c>
      <c r="C31" s="129" t="s">
        <v>398</v>
      </c>
      <c r="D31" s="118">
        <f t="shared" si="0"/>
        <v>2733896</v>
      </c>
      <c r="E31" s="118">
        <f t="shared" si="1"/>
        <v>1115905</v>
      </c>
      <c r="F31" s="132">
        <v>8</v>
      </c>
      <c r="G31" s="132">
        <v>8</v>
      </c>
      <c r="H31" s="118">
        <v>1978482</v>
      </c>
      <c r="I31" s="118">
        <v>614559</v>
      </c>
      <c r="J31" s="132">
        <v>8</v>
      </c>
      <c r="K31" s="132">
        <v>8</v>
      </c>
      <c r="L31" s="118">
        <v>556093</v>
      </c>
      <c r="M31" s="118">
        <v>281454</v>
      </c>
      <c r="N31" s="132">
        <v>5</v>
      </c>
      <c r="O31" s="132">
        <v>5</v>
      </c>
      <c r="P31" s="118">
        <v>78285</v>
      </c>
      <c r="Q31" s="118">
        <v>85491</v>
      </c>
      <c r="R31" s="132">
        <v>5</v>
      </c>
      <c r="S31" s="132">
        <v>5</v>
      </c>
      <c r="T31" s="118">
        <v>75572</v>
      </c>
      <c r="U31" s="118">
        <v>108276</v>
      </c>
      <c r="V31" s="132">
        <v>2</v>
      </c>
      <c r="W31" s="132">
        <v>2</v>
      </c>
      <c r="X31" s="118">
        <v>45464</v>
      </c>
      <c r="Y31" s="118">
        <v>26125</v>
      </c>
      <c r="Z31" s="132">
        <v>0</v>
      </c>
      <c r="AA31" s="132">
        <v>0</v>
      </c>
      <c r="AB31" s="118">
        <v>0</v>
      </c>
      <c r="AC31" s="118">
        <v>0</v>
      </c>
      <c r="AD31" s="132">
        <v>0</v>
      </c>
      <c r="AE31" s="132">
        <v>0</v>
      </c>
      <c r="AF31" s="118">
        <v>0</v>
      </c>
      <c r="AG31" s="118">
        <v>0</v>
      </c>
      <c r="AH31" s="132">
        <v>0</v>
      </c>
      <c r="AI31" s="132">
        <v>0</v>
      </c>
      <c r="AJ31" s="118">
        <v>0</v>
      </c>
      <c r="AK31" s="118">
        <v>0</v>
      </c>
      <c r="AL31" s="132">
        <v>0</v>
      </c>
      <c r="AM31" s="132">
        <v>0</v>
      </c>
      <c r="AN31" s="118">
        <v>0</v>
      </c>
      <c r="AO31" s="118">
        <v>0</v>
      </c>
      <c r="AP31" s="132">
        <v>0</v>
      </c>
      <c r="AQ31" s="132">
        <v>0</v>
      </c>
      <c r="AR31" s="118">
        <v>0</v>
      </c>
      <c r="AS31" s="118">
        <v>0</v>
      </c>
      <c r="AT31" s="132">
        <v>0</v>
      </c>
      <c r="AU31" s="132">
        <v>0</v>
      </c>
      <c r="AV31" s="118">
        <v>0</v>
      </c>
      <c r="AW31" s="118">
        <v>0</v>
      </c>
      <c r="AX31" s="132">
        <v>0</v>
      </c>
      <c r="AY31" s="132">
        <v>0</v>
      </c>
      <c r="AZ31" s="118">
        <v>0</v>
      </c>
      <c r="BA31" s="118">
        <v>0</v>
      </c>
      <c r="BB31" s="132">
        <v>0</v>
      </c>
      <c r="BC31" s="132">
        <v>0</v>
      </c>
      <c r="BD31" s="118">
        <v>0</v>
      </c>
      <c r="BE31" s="118">
        <v>0</v>
      </c>
      <c r="BF31" s="132">
        <v>0</v>
      </c>
      <c r="BG31" s="132">
        <v>0</v>
      </c>
      <c r="BH31" s="118">
        <v>0</v>
      </c>
      <c r="BI31" s="118">
        <v>0</v>
      </c>
      <c r="BJ31" s="132">
        <v>0</v>
      </c>
      <c r="BK31" s="132">
        <v>0</v>
      </c>
      <c r="BL31" s="118">
        <v>0</v>
      </c>
      <c r="BM31" s="118">
        <v>0</v>
      </c>
      <c r="BN31" s="132">
        <v>0</v>
      </c>
      <c r="BO31" s="132">
        <v>0</v>
      </c>
      <c r="BP31" s="118">
        <v>0</v>
      </c>
      <c r="BQ31" s="118">
        <v>0</v>
      </c>
      <c r="BR31" s="132">
        <v>0</v>
      </c>
      <c r="BS31" s="132">
        <v>0</v>
      </c>
      <c r="BT31" s="118">
        <v>0</v>
      </c>
      <c r="BU31" s="118">
        <v>0</v>
      </c>
      <c r="BV31" s="132">
        <v>0</v>
      </c>
      <c r="BW31" s="132">
        <v>0</v>
      </c>
      <c r="BX31" s="118">
        <v>0</v>
      </c>
      <c r="BY31" s="118">
        <v>0</v>
      </c>
      <c r="BZ31" s="132">
        <v>0</v>
      </c>
      <c r="CA31" s="132">
        <v>0</v>
      </c>
      <c r="CB31" s="118">
        <v>0</v>
      </c>
      <c r="CC31" s="118">
        <v>0</v>
      </c>
      <c r="CD31" s="132">
        <v>0</v>
      </c>
      <c r="CE31" s="132">
        <v>0</v>
      </c>
      <c r="CF31" s="118">
        <v>0</v>
      </c>
      <c r="CG31" s="118">
        <v>0</v>
      </c>
      <c r="CH31" s="132">
        <v>0</v>
      </c>
      <c r="CI31" s="132">
        <v>0</v>
      </c>
      <c r="CJ31" s="118">
        <v>0</v>
      </c>
      <c r="CK31" s="118">
        <v>0</v>
      </c>
      <c r="CL31" s="132">
        <v>0</v>
      </c>
      <c r="CM31" s="132">
        <v>0</v>
      </c>
      <c r="CN31" s="118">
        <v>0</v>
      </c>
      <c r="CO31" s="118">
        <v>0</v>
      </c>
      <c r="CP31" s="132">
        <v>0</v>
      </c>
      <c r="CQ31" s="132">
        <v>0</v>
      </c>
      <c r="CR31" s="118">
        <v>0</v>
      </c>
      <c r="CS31" s="118">
        <v>0</v>
      </c>
      <c r="CT31" s="132">
        <v>0</v>
      </c>
      <c r="CU31" s="118">
        <v>0</v>
      </c>
      <c r="CV31" s="118">
        <v>0</v>
      </c>
      <c r="CW31" s="118">
        <v>0</v>
      </c>
      <c r="CX31" s="132">
        <v>0</v>
      </c>
      <c r="CY31" s="132">
        <v>0</v>
      </c>
      <c r="CZ31" s="118">
        <v>0</v>
      </c>
      <c r="DA31" s="118">
        <v>0</v>
      </c>
      <c r="DB31" s="132">
        <v>0</v>
      </c>
      <c r="DC31" s="132">
        <v>0</v>
      </c>
      <c r="DD31" s="118">
        <v>0</v>
      </c>
      <c r="DE31" s="118">
        <v>0</v>
      </c>
      <c r="DF31" s="132">
        <v>0</v>
      </c>
      <c r="DG31" s="132">
        <v>0</v>
      </c>
      <c r="DH31" s="118">
        <v>0</v>
      </c>
      <c r="DI31" s="118">
        <v>0</v>
      </c>
      <c r="DJ31" s="132">
        <v>0</v>
      </c>
      <c r="DK31" s="132">
        <v>0</v>
      </c>
      <c r="DL31" s="118">
        <v>0</v>
      </c>
      <c r="DM31" s="118">
        <v>0</v>
      </c>
      <c r="DN31" s="132">
        <v>0</v>
      </c>
      <c r="DO31" s="132">
        <v>0</v>
      </c>
      <c r="DP31" s="118">
        <v>0</v>
      </c>
      <c r="DQ31" s="118">
        <v>0</v>
      </c>
      <c r="DR31" s="132">
        <v>0</v>
      </c>
      <c r="DS31" s="132">
        <v>0</v>
      </c>
      <c r="DT31" s="118">
        <v>0</v>
      </c>
      <c r="DU31" s="118">
        <v>0</v>
      </c>
    </row>
    <row r="32" spans="1:125" s="120" customFormat="1" ht="12" customHeight="1">
      <c r="A32" s="129" t="s">
        <v>496</v>
      </c>
      <c r="B32" s="133">
        <v>26000</v>
      </c>
      <c r="C32" s="129" t="s">
        <v>398</v>
      </c>
      <c r="D32" s="118">
        <f t="shared" si="0"/>
        <v>3742128</v>
      </c>
      <c r="E32" s="118">
        <f t="shared" si="1"/>
        <v>1244198</v>
      </c>
      <c r="F32" s="132">
        <v>6</v>
      </c>
      <c r="G32" s="132">
        <v>6</v>
      </c>
      <c r="H32" s="118">
        <v>1670646</v>
      </c>
      <c r="I32" s="118">
        <v>642276</v>
      </c>
      <c r="J32" s="132">
        <v>6</v>
      </c>
      <c r="K32" s="132">
        <v>6</v>
      </c>
      <c r="L32" s="118">
        <v>1284156</v>
      </c>
      <c r="M32" s="118">
        <v>322129</v>
      </c>
      <c r="N32" s="132">
        <v>4</v>
      </c>
      <c r="O32" s="132">
        <v>4</v>
      </c>
      <c r="P32" s="118">
        <v>570072</v>
      </c>
      <c r="Q32" s="118">
        <v>106551</v>
      </c>
      <c r="R32" s="132">
        <v>2</v>
      </c>
      <c r="S32" s="132">
        <v>2</v>
      </c>
      <c r="T32" s="118">
        <v>108226</v>
      </c>
      <c r="U32" s="118">
        <v>75907</v>
      </c>
      <c r="V32" s="132">
        <v>2</v>
      </c>
      <c r="W32" s="132">
        <v>2</v>
      </c>
      <c r="X32" s="118">
        <v>56718</v>
      </c>
      <c r="Y32" s="118">
        <v>68460</v>
      </c>
      <c r="Z32" s="132">
        <v>1</v>
      </c>
      <c r="AA32" s="132">
        <v>1</v>
      </c>
      <c r="AB32" s="118">
        <v>52310</v>
      </c>
      <c r="AC32" s="118">
        <v>28875</v>
      </c>
      <c r="AD32" s="132">
        <v>0</v>
      </c>
      <c r="AE32" s="132">
        <v>0</v>
      </c>
      <c r="AF32" s="118">
        <v>0</v>
      </c>
      <c r="AG32" s="118">
        <v>0</v>
      </c>
      <c r="AH32" s="132">
        <v>0</v>
      </c>
      <c r="AI32" s="132">
        <v>0</v>
      </c>
      <c r="AJ32" s="118">
        <v>0</v>
      </c>
      <c r="AK32" s="118">
        <v>0</v>
      </c>
      <c r="AL32" s="132">
        <v>0</v>
      </c>
      <c r="AM32" s="132">
        <v>0</v>
      </c>
      <c r="AN32" s="118">
        <v>0</v>
      </c>
      <c r="AO32" s="118">
        <v>0</v>
      </c>
      <c r="AP32" s="132">
        <v>0</v>
      </c>
      <c r="AQ32" s="132">
        <v>0</v>
      </c>
      <c r="AR32" s="118">
        <v>0</v>
      </c>
      <c r="AS32" s="118">
        <v>0</v>
      </c>
      <c r="AT32" s="132">
        <v>0</v>
      </c>
      <c r="AU32" s="132">
        <v>0</v>
      </c>
      <c r="AV32" s="118">
        <v>0</v>
      </c>
      <c r="AW32" s="118">
        <v>0</v>
      </c>
      <c r="AX32" s="132">
        <v>0</v>
      </c>
      <c r="AY32" s="132">
        <v>0</v>
      </c>
      <c r="AZ32" s="118">
        <v>0</v>
      </c>
      <c r="BA32" s="118">
        <v>0</v>
      </c>
      <c r="BB32" s="132">
        <v>0</v>
      </c>
      <c r="BC32" s="132">
        <v>0</v>
      </c>
      <c r="BD32" s="118">
        <v>0</v>
      </c>
      <c r="BE32" s="118">
        <v>0</v>
      </c>
      <c r="BF32" s="132">
        <v>0</v>
      </c>
      <c r="BG32" s="132">
        <v>0</v>
      </c>
      <c r="BH32" s="118">
        <v>0</v>
      </c>
      <c r="BI32" s="118">
        <v>0</v>
      </c>
      <c r="BJ32" s="132">
        <v>0</v>
      </c>
      <c r="BK32" s="132">
        <v>0</v>
      </c>
      <c r="BL32" s="118">
        <v>0</v>
      </c>
      <c r="BM32" s="118">
        <v>0</v>
      </c>
      <c r="BN32" s="132">
        <v>0</v>
      </c>
      <c r="BO32" s="132">
        <v>0</v>
      </c>
      <c r="BP32" s="118">
        <v>0</v>
      </c>
      <c r="BQ32" s="118">
        <v>0</v>
      </c>
      <c r="BR32" s="132">
        <v>0</v>
      </c>
      <c r="BS32" s="132">
        <v>0</v>
      </c>
      <c r="BT32" s="118">
        <v>0</v>
      </c>
      <c r="BU32" s="118">
        <v>0</v>
      </c>
      <c r="BV32" s="132">
        <v>0</v>
      </c>
      <c r="BW32" s="132">
        <v>0</v>
      </c>
      <c r="BX32" s="118">
        <v>0</v>
      </c>
      <c r="BY32" s="118">
        <v>0</v>
      </c>
      <c r="BZ32" s="132">
        <v>0</v>
      </c>
      <c r="CA32" s="132">
        <v>0</v>
      </c>
      <c r="CB32" s="118">
        <v>0</v>
      </c>
      <c r="CC32" s="118">
        <v>0</v>
      </c>
      <c r="CD32" s="132">
        <v>0</v>
      </c>
      <c r="CE32" s="132">
        <v>0</v>
      </c>
      <c r="CF32" s="118">
        <v>0</v>
      </c>
      <c r="CG32" s="118">
        <v>0</v>
      </c>
      <c r="CH32" s="132">
        <v>0</v>
      </c>
      <c r="CI32" s="132">
        <v>0</v>
      </c>
      <c r="CJ32" s="118">
        <v>0</v>
      </c>
      <c r="CK32" s="118">
        <v>0</v>
      </c>
      <c r="CL32" s="132">
        <v>0</v>
      </c>
      <c r="CM32" s="132">
        <v>0</v>
      </c>
      <c r="CN32" s="118">
        <v>0</v>
      </c>
      <c r="CO32" s="118">
        <v>0</v>
      </c>
      <c r="CP32" s="132">
        <v>0</v>
      </c>
      <c r="CQ32" s="132">
        <v>0</v>
      </c>
      <c r="CR32" s="118">
        <v>0</v>
      </c>
      <c r="CS32" s="118">
        <v>0</v>
      </c>
      <c r="CT32" s="132">
        <v>0</v>
      </c>
      <c r="CU32" s="118">
        <v>0</v>
      </c>
      <c r="CV32" s="118">
        <v>0</v>
      </c>
      <c r="CW32" s="118">
        <v>0</v>
      </c>
      <c r="CX32" s="132">
        <v>0</v>
      </c>
      <c r="CY32" s="132">
        <v>0</v>
      </c>
      <c r="CZ32" s="118">
        <v>0</v>
      </c>
      <c r="DA32" s="118">
        <v>0</v>
      </c>
      <c r="DB32" s="132">
        <v>0</v>
      </c>
      <c r="DC32" s="132">
        <v>0</v>
      </c>
      <c r="DD32" s="118">
        <v>0</v>
      </c>
      <c r="DE32" s="118">
        <v>0</v>
      </c>
      <c r="DF32" s="132">
        <v>0</v>
      </c>
      <c r="DG32" s="132">
        <v>0</v>
      </c>
      <c r="DH32" s="118">
        <v>0</v>
      </c>
      <c r="DI32" s="118">
        <v>0</v>
      </c>
      <c r="DJ32" s="132">
        <v>0</v>
      </c>
      <c r="DK32" s="132">
        <v>0</v>
      </c>
      <c r="DL32" s="118">
        <v>0</v>
      </c>
      <c r="DM32" s="118">
        <v>0</v>
      </c>
      <c r="DN32" s="132">
        <v>0</v>
      </c>
      <c r="DO32" s="132">
        <v>0</v>
      </c>
      <c r="DP32" s="118">
        <v>0</v>
      </c>
      <c r="DQ32" s="118">
        <v>0</v>
      </c>
      <c r="DR32" s="132">
        <v>0</v>
      </c>
      <c r="DS32" s="132">
        <v>0</v>
      </c>
      <c r="DT32" s="118">
        <v>0</v>
      </c>
      <c r="DU32" s="118">
        <v>0</v>
      </c>
    </row>
    <row r="33" spans="1:125" s="120" customFormat="1" ht="12" customHeight="1">
      <c r="A33" s="129" t="s">
        <v>497</v>
      </c>
      <c r="B33" s="133">
        <v>27000</v>
      </c>
      <c r="C33" s="129" t="s">
        <v>398</v>
      </c>
      <c r="D33" s="118">
        <f t="shared" si="0"/>
        <v>12433529</v>
      </c>
      <c r="E33" s="118">
        <f t="shared" si="1"/>
        <v>904999</v>
      </c>
      <c r="F33" s="132">
        <v>11</v>
      </c>
      <c r="G33" s="132">
        <v>11</v>
      </c>
      <c r="H33" s="118">
        <v>7197165</v>
      </c>
      <c r="I33" s="118">
        <v>428334</v>
      </c>
      <c r="J33" s="132">
        <v>11</v>
      </c>
      <c r="K33" s="132">
        <v>11</v>
      </c>
      <c r="L33" s="118">
        <v>4004717</v>
      </c>
      <c r="M33" s="118">
        <v>295302</v>
      </c>
      <c r="N33" s="132">
        <v>4</v>
      </c>
      <c r="O33" s="132">
        <v>4</v>
      </c>
      <c r="P33" s="118">
        <v>1034605</v>
      </c>
      <c r="Q33" s="118">
        <v>153087</v>
      </c>
      <c r="R33" s="132">
        <v>2</v>
      </c>
      <c r="S33" s="132">
        <v>2</v>
      </c>
      <c r="T33" s="118">
        <v>120947</v>
      </c>
      <c r="U33" s="118">
        <v>11606</v>
      </c>
      <c r="V33" s="132">
        <v>1</v>
      </c>
      <c r="W33" s="132">
        <v>1</v>
      </c>
      <c r="X33" s="118">
        <v>49621</v>
      </c>
      <c r="Y33" s="118">
        <v>9362</v>
      </c>
      <c r="Z33" s="132">
        <v>1</v>
      </c>
      <c r="AA33" s="132">
        <v>1</v>
      </c>
      <c r="AB33" s="118">
        <v>26474</v>
      </c>
      <c r="AC33" s="118">
        <v>7308</v>
      </c>
      <c r="AD33" s="132">
        <v>0</v>
      </c>
      <c r="AE33" s="132">
        <v>0</v>
      </c>
      <c r="AF33" s="118">
        <v>0</v>
      </c>
      <c r="AG33" s="118">
        <v>0</v>
      </c>
      <c r="AH33" s="132">
        <v>0</v>
      </c>
      <c r="AI33" s="132">
        <v>0</v>
      </c>
      <c r="AJ33" s="118">
        <v>0</v>
      </c>
      <c r="AK33" s="118">
        <v>0</v>
      </c>
      <c r="AL33" s="132">
        <v>0</v>
      </c>
      <c r="AM33" s="132">
        <v>0</v>
      </c>
      <c r="AN33" s="118">
        <v>0</v>
      </c>
      <c r="AO33" s="118">
        <v>0</v>
      </c>
      <c r="AP33" s="132">
        <v>0</v>
      </c>
      <c r="AQ33" s="132">
        <v>0</v>
      </c>
      <c r="AR33" s="118">
        <v>0</v>
      </c>
      <c r="AS33" s="118">
        <v>0</v>
      </c>
      <c r="AT33" s="132">
        <v>0</v>
      </c>
      <c r="AU33" s="132">
        <v>0</v>
      </c>
      <c r="AV33" s="118">
        <v>0</v>
      </c>
      <c r="AW33" s="118">
        <v>0</v>
      </c>
      <c r="AX33" s="132">
        <v>0</v>
      </c>
      <c r="AY33" s="132">
        <v>0</v>
      </c>
      <c r="AZ33" s="118">
        <v>0</v>
      </c>
      <c r="BA33" s="118">
        <v>0</v>
      </c>
      <c r="BB33" s="132">
        <v>0</v>
      </c>
      <c r="BC33" s="132">
        <v>0</v>
      </c>
      <c r="BD33" s="118">
        <v>0</v>
      </c>
      <c r="BE33" s="118">
        <v>0</v>
      </c>
      <c r="BF33" s="132">
        <v>0</v>
      </c>
      <c r="BG33" s="132">
        <v>0</v>
      </c>
      <c r="BH33" s="118">
        <v>0</v>
      </c>
      <c r="BI33" s="118">
        <v>0</v>
      </c>
      <c r="BJ33" s="132">
        <v>0</v>
      </c>
      <c r="BK33" s="132">
        <v>0</v>
      </c>
      <c r="BL33" s="118">
        <v>0</v>
      </c>
      <c r="BM33" s="118">
        <v>0</v>
      </c>
      <c r="BN33" s="132">
        <v>0</v>
      </c>
      <c r="BO33" s="132">
        <v>0</v>
      </c>
      <c r="BP33" s="118">
        <v>0</v>
      </c>
      <c r="BQ33" s="118">
        <v>0</v>
      </c>
      <c r="BR33" s="132">
        <v>0</v>
      </c>
      <c r="BS33" s="132">
        <v>0</v>
      </c>
      <c r="BT33" s="118">
        <v>0</v>
      </c>
      <c r="BU33" s="118">
        <v>0</v>
      </c>
      <c r="BV33" s="132">
        <v>0</v>
      </c>
      <c r="BW33" s="132">
        <v>0</v>
      </c>
      <c r="BX33" s="118">
        <v>0</v>
      </c>
      <c r="BY33" s="118">
        <v>0</v>
      </c>
      <c r="BZ33" s="132">
        <v>0</v>
      </c>
      <c r="CA33" s="132">
        <v>0</v>
      </c>
      <c r="CB33" s="118">
        <v>0</v>
      </c>
      <c r="CC33" s="118">
        <v>0</v>
      </c>
      <c r="CD33" s="132">
        <v>0</v>
      </c>
      <c r="CE33" s="132">
        <v>0</v>
      </c>
      <c r="CF33" s="118">
        <v>0</v>
      </c>
      <c r="CG33" s="118">
        <v>0</v>
      </c>
      <c r="CH33" s="132">
        <v>0</v>
      </c>
      <c r="CI33" s="132">
        <v>0</v>
      </c>
      <c r="CJ33" s="118">
        <v>0</v>
      </c>
      <c r="CK33" s="118">
        <v>0</v>
      </c>
      <c r="CL33" s="132">
        <v>0</v>
      </c>
      <c r="CM33" s="132">
        <v>0</v>
      </c>
      <c r="CN33" s="118">
        <v>0</v>
      </c>
      <c r="CO33" s="118">
        <v>0</v>
      </c>
      <c r="CP33" s="132">
        <v>0</v>
      </c>
      <c r="CQ33" s="132">
        <v>0</v>
      </c>
      <c r="CR33" s="118">
        <v>0</v>
      </c>
      <c r="CS33" s="118">
        <v>0</v>
      </c>
      <c r="CT33" s="132">
        <v>0</v>
      </c>
      <c r="CU33" s="118">
        <v>0</v>
      </c>
      <c r="CV33" s="118">
        <v>0</v>
      </c>
      <c r="CW33" s="118">
        <v>0</v>
      </c>
      <c r="CX33" s="132">
        <v>0</v>
      </c>
      <c r="CY33" s="132">
        <v>0</v>
      </c>
      <c r="CZ33" s="118">
        <v>0</v>
      </c>
      <c r="DA33" s="118">
        <v>0</v>
      </c>
      <c r="DB33" s="132">
        <v>0</v>
      </c>
      <c r="DC33" s="132">
        <v>0</v>
      </c>
      <c r="DD33" s="118">
        <v>0</v>
      </c>
      <c r="DE33" s="118">
        <v>0</v>
      </c>
      <c r="DF33" s="132">
        <v>0</v>
      </c>
      <c r="DG33" s="132">
        <v>0</v>
      </c>
      <c r="DH33" s="118">
        <v>0</v>
      </c>
      <c r="DI33" s="118">
        <v>0</v>
      </c>
      <c r="DJ33" s="132">
        <v>0</v>
      </c>
      <c r="DK33" s="132">
        <v>0</v>
      </c>
      <c r="DL33" s="118">
        <v>0</v>
      </c>
      <c r="DM33" s="118">
        <v>0</v>
      </c>
      <c r="DN33" s="132">
        <v>0</v>
      </c>
      <c r="DO33" s="132">
        <v>0</v>
      </c>
      <c r="DP33" s="118">
        <v>0</v>
      </c>
      <c r="DQ33" s="118">
        <v>0</v>
      </c>
      <c r="DR33" s="132">
        <v>0</v>
      </c>
      <c r="DS33" s="132">
        <v>0</v>
      </c>
      <c r="DT33" s="118">
        <v>0</v>
      </c>
      <c r="DU33" s="118">
        <v>0</v>
      </c>
    </row>
    <row r="34" spans="1:125" s="120" customFormat="1" ht="12" customHeight="1">
      <c r="A34" s="129" t="s">
        <v>498</v>
      </c>
      <c r="B34" s="133">
        <v>28000</v>
      </c>
      <c r="C34" s="129" t="s">
        <v>398</v>
      </c>
      <c r="D34" s="118">
        <f t="shared" si="0"/>
        <v>4924652</v>
      </c>
      <c r="E34" s="118">
        <f t="shared" si="1"/>
        <v>852292</v>
      </c>
      <c r="F34" s="132">
        <v>15</v>
      </c>
      <c r="G34" s="132">
        <v>15</v>
      </c>
      <c r="H34" s="118">
        <v>3168448</v>
      </c>
      <c r="I34" s="118">
        <v>330148</v>
      </c>
      <c r="J34" s="132">
        <v>15</v>
      </c>
      <c r="K34" s="132">
        <v>15</v>
      </c>
      <c r="L34" s="118">
        <v>1277739</v>
      </c>
      <c r="M34" s="118">
        <v>308914</v>
      </c>
      <c r="N34" s="132">
        <v>8</v>
      </c>
      <c r="O34" s="132">
        <v>8</v>
      </c>
      <c r="P34" s="118">
        <v>382125</v>
      </c>
      <c r="Q34" s="118">
        <v>157137</v>
      </c>
      <c r="R34" s="132">
        <v>3</v>
      </c>
      <c r="S34" s="132">
        <v>3</v>
      </c>
      <c r="T34" s="118">
        <v>69197</v>
      </c>
      <c r="U34" s="118">
        <v>56093</v>
      </c>
      <c r="V34" s="132">
        <v>1</v>
      </c>
      <c r="W34" s="132">
        <v>1</v>
      </c>
      <c r="X34" s="118">
        <v>27143</v>
      </c>
      <c r="Y34" s="118">
        <v>0</v>
      </c>
      <c r="Z34" s="132">
        <v>0</v>
      </c>
      <c r="AA34" s="132">
        <v>0</v>
      </c>
      <c r="AB34" s="118">
        <v>0</v>
      </c>
      <c r="AC34" s="118">
        <v>0</v>
      </c>
      <c r="AD34" s="132">
        <v>0</v>
      </c>
      <c r="AE34" s="132">
        <v>0</v>
      </c>
      <c r="AF34" s="118">
        <v>0</v>
      </c>
      <c r="AG34" s="118">
        <v>0</v>
      </c>
      <c r="AH34" s="132">
        <v>0</v>
      </c>
      <c r="AI34" s="132">
        <v>0</v>
      </c>
      <c r="AJ34" s="118">
        <v>0</v>
      </c>
      <c r="AK34" s="118">
        <v>0</v>
      </c>
      <c r="AL34" s="132">
        <v>0</v>
      </c>
      <c r="AM34" s="132">
        <v>0</v>
      </c>
      <c r="AN34" s="118">
        <v>0</v>
      </c>
      <c r="AO34" s="118">
        <v>0</v>
      </c>
      <c r="AP34" s="132">
        <v>0</v>
      </c>
      <c r="AQ34" s="132">
        <v>0</v>
      </c>
      <c r="AR34" s="118">
        <v>0</v>
      </c>
      <c r="AS34" s="118">
        <v>0</v>
      </c>
      <c r="AT34" s="132">
        <v>0</v>
      </c>
      <c r="AU34" s="132">
        <v>0</v>
      </c>
      <c r="AV34" s="118">
        <v>0</v>
      </c>
      <c r="AW34" s="118">
        <v>0</v>
      </c>
      <c r="AX34" s="132">
        <v>0</v>
      </c>
      <c r="AY34" s="132">
        <v>0</v>
      </c>
      <c r="AZ34" s="118">
        <v>0</v>
      </c>
      <c r="BA34" s="118">
        <v>0</v>
      </c>
      <c r="BB34" s="132">
        <v>0</v>
      </c>
      <c r="BC34" s="132">
        <v>0</v>
      </c>
      <c r="BD34" s="118">
        <v>0</v>
      </c>
      <c r="BE34" s="118">
        <v>0</v>
      </c>
      <c r="BF34" s="132">
        <v>0</v>
      </c>
      <c r="BG34" s="132">
        <v>0</v>
      </c>
      <c r="BH34" s="118">
        <v>0</v>
      </c>
      <c r="BI34" s="118">
        <v>0</v>
      </c>
      <c r="BJ34" s="132">
        <v>0</v>
      </c>
      <c r="BK34" s="132">
        <v>0</v>
      </c>
      <c r="BL34" s="118">
        <v>0</v>
      </c>
      <c r="BM34" s="118">
        <v>0</v>
      </c>
      <c r="BN34" s="132">
        <v>0</v>
      </c>
      <c r="BO34" s="132">
        <v>0</v>
      </c>
      <c r="BP34" s="118">
        <v>0</v>
      </c>
      <c r="BQ34" s="118">
        <v>0</v>
      </c>
      <c r="BR34" s="132">
        <v>0</v>
      </c>
      <c r="BS34" s="132">
        <v>0</v>
      </c>
      <c r="BT34" s="118">
        <v>0</v>
      </c>
      <c r="BU34" s="118">
        <v>0</v>
      </c>
      <c r="BV34" s="132">
        <v>0</v>
      </c>
      <c r="BW34" s="132">
        <v>0</v>
      </c>
      <c r="BX34" s="118">
        <v>0</v>
      </c>
      <c r="BY34" s="118">
        <v>0</v>
      </c>
      <c r="BZ34" s="132">
        <v>0</v>
      </c>
      <c r="CA34" s="132">
        <v>0</v>
      </c>
      <c r="CB34" s="118">
        <v>0</v>
      </c>
      <c r="CC34" s="118">
        <v>0</v>
      </c>
      <c r="CD34" s="132">
        <v>0</v>
      </c>
      <c r="CE34" s="132">
        <v>0</v>
      </c>
      <c r="CF34" s="118">
        <v>0</v>
      </c>
      <c r="CG34" s="118">
        <v>0</v>
      </c>
      <c r="CH34" s="132">
        <v>0</v>
      </c>
      <c r="CI34" s="132">
        <v>0</v>
      </c>
      <c r="CJ34" s="118">
        <v>0</v>
      </c>
      <c r="CK34" s="118">
        <v>0</v>
      </c>
      <c r="CL34" s="132">
        <v>0</v>
      </c>
      <c r="CM34" s="132">
        <v>0</v>
      </c>
      <c r="CN34" s="118">
        <v>0</v>
      </c>
      <c r="CO34" s="118">
        <v>0</v>
      </c>
      <c r="CP34" s="132">
        <v>0</v>
      </c>
      <c r="CQ34" s="132">
        <v>0</v>
      </c>
      <c r="CR34" s="118">
        <v>0</v>
      </c>
      <c r="CS34" s="118">
        <v>0</v>
      </c>
      <c r="CT34" s="132">
        <v>0</v>
      </c>
      <c r="CU34" s="118">
        <v>0</v>
      </c>
      <c r="CV34" s="118">
        <v>0</v>
      </c>
      <c r="CW34" s="118">
        <v>0</v>
      </c>
      <c r="CX34" s="132">
        <v>0</v>
      </c>
      <c r="CY34" s="132">
        <v>0</v>
      </c>
      <c r="CZ34" s="118">
        <v>0</v>
      </c>
      <c r="DA34" s="118">
        <v>0</v>
      </c>
      <c r="DB34" s="132">
        <v>0</v>
      </c>
      <c r="DC34" s="132">
        <v>0</v>
      </c>
      <c r="DD34" s="118">
        <v>0</v>
      </c>
      <c r="DE34" s="118">
        <v>0</v>
      </c>
      <c r="DF34" s="132">
        <v>0</v>
      </c>
      <c r="DG34" s="132">
        <v>0</v>
      </c>
      <c r="DH34" s="118">
        <v>0</v>
      </c>
      <c r="DI34" s="118">
        <v>0</v>
      </c>
      <c r="DJ34" s="132">
        <v>0</v>
      </c>
      <c r="DK34" s="132">
        <v>0</v>
      </c>
      <c r="DL34" s="118">
        <v>0</v>
      </c>
      <c r="DM34" s="118">
        <v>0</v>
      </c>
      <c r="DN34" s="132">
        <v>0</v>
      </c>
      <c r="DO34" s="132">
        <v>0</v>
      </c>
      <c r="DP34" s="118">
        <v>0</v>
      </c>
      <c r="DQ34" s="118">
        <v>0</v>
      </c>
      <c r="DR34" s="132">
        <v>0</v>
      </c>
      <c r="DS34" s="132">
        <v>0</v>
      </c>
      <c r="DT34" s="118">
        <v>0</v>
      </c>
      <c r="DU34" s="118">
        <v>0</v>
      </c>
    </row>
    <row r="35" spans="1:125" s="120" customFormat="1" ht="12" customHeight="1">
      <c r="A35" s="129" t="s">
        <v>499</v>
      </c>
      <c r="B35" s="133">
        <v>29000</v>
      </c>
      <c r="C35" s="129" t="s">
        <v>398</v>
      </c>
      <c r="D35" s="118">
        <f t="shared" si="0"/>
        <v>1584402</v>
      </c>
      <c r="E35" s="118">
        <f t="shared" si="1"/>
        <v>1585912</v>
      </c>
      <c r="F35" s="132">
        <v>8</v>
      </c>
      <c r="G35" s="132">
        <v>8</v>
      </c>
      <c r="H35" s="118">
        <v>1074172</v>
      </c>
      <c r="I35" s="118">
        <v>499831</v>
      </c>
      <c r="J35" s="132">
        <v>8</v>
      </c>
      <c r="K35" s="132">
        <v>8</v>
      </c>
      <c r="L35" s="118">
        <v>387511</v>
      </c>
      <c r="M35" s="118">
        <v>346184</v>
      </c>
      <c r="N35" s="132">
        <v>5</v>
      </c>
      <c r="O35" s="132">
        <v>5</v>
      </c>
      <c r="P35" s="118">
        <v>95805</v>
      </c>
      <c r="Q35" s="118">
        <v>267867</v>
      </c>
      <c r="R35" s="132">
        <v>3</v>
      </c>
      <c r="S35" s="132">
        <v>3</v>
      </c>
      <c r="T35" s="118">
        <v>26914</v>
      </c>
      <c r="U35" s="118">
        <v>109400</v>
      </c>
      <c r="V35" s="132">
        <v>1</v>
      </c>
      <c r="W35" s="132">
        <v>1</v>
      </c>
      <c r="X35" s="118">
        <v>0</v>
      </c>
      <c r="Y35" s="118">
        <v>84422</v>
      </c>
      <c r="Z35" s="132">
        <v>1</v>
      </c>
      <c r="AA35" s="132">
        <v>1</v>
      </c>
      <c r="AB35" s="118">
        <v>0</v>
      </c>
      <c r="AC35" s="118">
        <v>120630</v>
      </c>
      <c r="AD35" s="132">
        <v>1</v>
      </c>
      <c r="AE35" s="132">
        <v>1</v>
      </c>
      <c r="AF35" s="118">
        <v>0</v>
      </c>
      <c r="AG35" s="118">
        <v>119579</v>
      </c>
      <c r="AH35" s="132">
        <v>1</v>
      </c>
      <c r="AI35" s="132">
        <v>1</v>
      </c>
      <c r="AJ35" s="118">
        <v>0</v>
      </c>
      <c r="AK35" s="118">
        <v>37999</v>
      </c>
      <c r="AL35" s="132">
        <v>0</v>
      </c>
      <c r="AM35" s="132">
        <v>0</v>
      </c>
      <c r="AN35" s="118">
        <v>0</v>
      </c>
      <c r="AO35" s="118">
        <v>0</v>
      </c>
      <c r="AP35" s="132">
        <v>0</v>
      </c>
      <c r="AQ35" s="132">
        <v>0</v>
      </c>
      <c r="AR35" s="118">
        <v>0</v>
      </c>
      <c r="AS35" s="118">
        <v>0</v>
      </c>
      <c r="AT35" s="132">
        <v>0</v>
      </c>
      <c r="AU35" s="132">
        <v>0</v>
      </c>
      <c r="AV35" s="118">
        <v>0</v>
      </c>
      <c r="AW35" s="118">
        <v>0</v>
      </c>
      <c r="AX35" s="132">
        <v>0</v>
      </c>
      <c r="AY35" s="132">
        <v>0</v>
      </c>
      <c r="AZ35" s="118">
        <v>0</v>
      </c>
      <c r="BA35" s="118">
        <v>0</v>
      </c>
      <c r="BB35" s="132">
        <v>0</v>
      </c>
      <c r="BC35" s="132">
        <v>0</v>
      </c>
      <c r="BD35" s="118">
        <v>0</v>
      </c>
      <c r="BE35" s="118">
        <v>0</v>
      </c>
      <c r="BF35" s="132">
        <v>0</v>
      </c>
      <c r="BG35" s="132">
        <v>0</v>
      </c>
      <c r="BH35" s="118">
        <v>0</v>
      </c>
      <c r="BI35" s="118">
        <v>0</v>
      </c>
      <c r="BJ35" s="132">
        <v>0</v>
      </c>
      <c r="BK35" s="132">
        <v>0</v>
      </c>
      <c r="BL35" s="118">
        <v>0</v>
      </c>
      <c r="BM35" s="118">
        <v>0</v>
      </c>
      <c r="BN35" s="132">
        <v>0</v>
      </c>
      <c r="BO35" s="132">
        <v>0</v>
      </c>
      <c r="BP35" s="118">
        <v>0</v>
      </c>
      <c r="BQ35" s="118">
        <v>0</v>
      </c>
      <c r="BR35" s="132">
        <v>0</v>
      </c>
      <c r="BS35" s="132">
        <v>0</v>
      </c>
      <c r="BT35" s="118">
        <v>0</v>
      </c>
      <c r="BU35" s="118">
        <v>0</v>
      </c>
      <c r="BV35" s="132">
        <v>0</v>
      </c>
      <c r="BW35" s="132">
        <v>0</v>
      </c>
      <c r="BX35" s="118">
        <v>0</v>
      </c>
      <c r="BY35" s="118">
        <v>0</v>
      </c>
      <c r="BZ35" s="132">
        <v>0</v>
      </c>
      <c r="CA35" s="132">
        <v>0</v>
      </c>
      <c r="CB35" s="118">
        <v>0</v>
      </c>
      <c r="CC35" s="118">
        <v>0</v>
      </c>
      <c r="CD35" s="132">
        <v>0</v>
      </c>
      <c r="CE35" s="132">
        <v>0</v>
      </c>
      <c r="CF35" s="118">
        <v>0</v>
      </c>
      <c r="CG35" s="118">
        <v>0</v>
      </c>
      <c r="CH35" s="132">
        <v>0</v>
      </c>
      <c r="CI35" s="132">
        <v>0</v>
      </c>
      <c r="CJ35" s="118">
        <v>0</v>
      </c>
      <c r="CK35" s="118">
        <v>0</v>
      </c>
      <c r="CL35" s="132">
        <v>0</v>
      </c>
      <c r="CM35" s="132">
        <v>0</v>
      </c>
      <c r="CN35" s="118">
        <v>0</v>
      </c>
      <c r="CO35" s="118">
        <v>0</v>
      </c>
      <c r="CP35" s="132">
        <v>0</v>
      </c>
      <c r="CQ35" s="132">
        <v>0</v>
      </c>
      <c r="CR35" s="118">
        <v>0</v>
      </c>
      <c r="CS35" s="118">
        <v>0</v>
      </c>
      <c r="CT35" s="132">
        <v>0</v>
      </c>
      <c r="CU35" s="118">
        <v>0</v>
      </c>
      <c r="CV35" s="118">
        <v>0</v>
      </c>
      <c r="CW35" s="118">
        <v>0</v>
      </c>
      <c r="CX35" s="132">
        <v>0</v>
      </c>
      <c r="CY35" s="132">
        <v>0</v>
      </c>
      <c r="CZ35" s="118">
        <v>0</v>
      </c>
      <c r="DA35" s="118">
        <v>0</v>
      </c>
      <c r="DB35" s="132">
        <v>0</v>
      </c>
      <c r="DC35" s="132">
        <v>0</v>
      </c>
      <c r="DD35" s="118">
        <v>0</v>
      </c>
      <c r="DE35" s="118">
        <v>0</v>
      </c>
      <c r="DF35" s="132">
        <v>0</v>
      </c>
      <c r="DG35" s="132">
        <v>0</v>
      </c>
      <c r="DH35" s="118">
        <v>0</v>
      </c>
      <c r="DI35" s="118">
        <v>0</v>
      </c>
      <c r="DJ35" s="132">
        <v>0</v>
      </c>
      <c r="DK35" s="132">
        <v>0</v>
      </c>
      <c r="DL35" s="118">
        <v>0</v>
      </c>
      <c r="DM35" s="118">
        <v>0</v>
      </c>
      <c r="DN35" s="132">
        <v>0</v>
      </c>
      <c r="DO35" s="132">
        <v>0</v>
      </c>
      <c r="DP35" s="118">
        <v>0</v>
      </c>
      <c r="DQ35" s="118">
        <v>0</v>
      </c>
      <c r="DR35" s="132">
        <v>0</v>
      </c>
      <c r="DS35" s="132">
        <v>0</v>
      </c>
      <c r="DT35" s="118">
        <v>0</v>
      </c>
      <c r="DU35" s="118">
        <v>0</v>
      </c>
    </row>
    <row r="36" spans="1:125" s="120" customFormat="1" ht="12" customHeight="1">
      <c r="A36" s="129" t="s">
        <v>500</v>
      </c>
      <c r="B36" s="133">
        <v>30000</v>
      </c>
      <c r="C36" s="129" t="s">
        <v>398</v>
      </c>
      <c r="D36" s="118">
        <f t="shared" si="0"/>
        <v>2243376</v>
      </c>
      <c r="E36" s="118">
        <f t="shared" si="1"/>
        <v>2580102</v>
      </c>
      <c r="F36" s="132">
        <v>15</v>
      </c>
      <c r="G36" s="132">
        <v>15</v>
      </c>
      <c r="H36" s="118">
        <v>1346239</v>
      </c>
      <c r="I36" s="118">
        <v>1690608</v>
      </c>
      <c r="J36" s="132">
        <v>15</v>
      </c>
      <c r="K36" s="132">
        <v>15</v>
      </c>
      <c r="L36" s="118">
        <v>527849</v>
      </c>
      <c r="M36" s="118">
        <v>659363</v>
      </c>
      <c r="N36" s="132">
        <v>6</v>
      </c>
      <c r="O36" s="132">
        <v>6</v>
      </c>
      <c r="P36" s="118">
        <v>117288</v>
      </c>
      <c r="Q36" s="118">
        <v>97574</v>
      </c>
      <c r="R36" s="132">
        <v>3</v>
      </c>
      <c r="S36" s="132">
        <v>3</v>
      </c>
      <c r="T36" s="118">
        <v>106031</v>
      </c>
      <c r="U36" s="118">
        <v>40994</v>
      </c>
      <c r="V36" s="132">
        <v>2</v>
      </c>
      <c r="W36" s="132">
        <v>2</v>
      </c>
      <c r="X36" s="118">
        <v>67371</v>
      </c>
      <c r="Y36" s="118">
        <v>62855</v>
      </c>
      <c r="Z36" s="132">
        <v>1</v>
      </c>
      <c r="AA36" s="132">
        <v>1</v>
      </c>
      <c r="AB36" s="118">
        <v>78598</v>
      </c>
      <c r="AC36" s="118">
        <v>28708</v>
      </c>
      <c r="AD36" s="132">
        <v>0</v>
      </c>
      <c r="AE36" s="132">
        <v>0</v>
      </c>
      <c r="AF36" s="118">
        <v>0</v>
      </c>
      <c r="AG36" s="118">
        <v>0</v>
      </c>
      <c r="AH36" s="132">
        <v>0</v>
      </c>
      <c r="AI36" s="132">
        <v>0</v>
      </c>
      <c r="AJ36" s="118">
        <v>0</v>
      </c>
      <c r="AK36" s="118">
        <v>0</v>
      </c>
      <c r="AL36" s="132">
        <v>0</v>
      </c>
      <c r="AM36" s="132">
        <v>0</v>
      </c>
      <c r="AN36" s="118">
        <v>0</v>
      </c>
      <c r="AO36" s="118">
        <v>0</v>
      </c>
      <c r="AP36" s="132">
        <v>0</v>
      </c>
      <c r="AQ36" s="132">
        <v>0</v>
      </c>
      <c r="AR36" s="118">
        <v>0</v>
      </c>
      <c r="AS36" s="118">
        <v>0</v>
      </c>
      <c r="AT36" s="132">
        <v>0</v>
      </c>
      <c r="AU36" s="132">
        <v>0</v>
      </c>
      <c r="AV36" s="118">
        <v>0</v>
      </c>
      <c r="AW36" s="118">
        <v>0</v>
      </c>
      <c r="AX36" s="132">
        <v>0</v>
      </c>
      <c r="AY36" s="132">
        <v>0</v>
      </c>
      <c r="AZ36" s="118">
        <v>0</v>
      </c>
      <c r="BA36" s="118">
        <v>0</v>
      </c>
      <c r="BB36" s="132">
        <v>0</v>
      </c>
      <c r="BC36" s="132">
        <v>0</v>
      </c>
      <c r="BD36" s="118">
        <v>0</v>
      </c>
      <c r="BE36" s="118">
        <v>0</v>
      </c>
      <c r="BF36" s="132">
        <v>0</v>
      </c>
      <c r="BG36" s="132">
        <v>0</v>
      </c>
      <c r="BH36" s="118">
        <v>0</v>
      </c>
      <c r="BI36" s="118">
        <v>0</v>
      </c>
      <c r="BJ36" s="132">
        <v>0</v>
      </c>
      <c r="BK36" s="132">
        <v>0</v>
      </c>
      <c r="BL36" s="118">
        <v>0</v>
      </c>
      <c r="BM36" s="118">
        <v>0</v>
      </c>
      <c r="BN36" s="132">
        <v>0</v>
      </c>
      <c r="BO36" s="132">
        <v>0</v>
      </c>
      <c r="BP36" s="118">
        <v>0</v>
      </c>
      <c r="BQ36" s="118">
        <v>0</v>
      </c>
      <c r="BR36" s="132">
        <v>0</v>
      </c>
      <c r="BS36" s="132">
        <v>0</v>
      </c>
      <c r="BT36" s="118">
        <v>0</v>
      </c>
      <c r="BU36" s="118">
        <v>0</v>
      </c>
      <c r="BV36" s="132">
        <v>0</v>
      </c>
      <c r="BW36" s="132">
        <v>0</v>
      </c>
      <c r="BX36" s="118">
        <v>0</v>
      </c>
      <c r="BY36" s="118">
        <v>0</v>
      </c>
      <c r="BZ36" s="132">
        <v>0</v>
      </c>
      <c r="CA36" s="132">
        <v>0</v>
      </c>
      <c r="CB36" s="118">
        <v>0</v>
      </c>
      <c r="CC36" s="118">
        <v>0</v>
      </c>
      <c r="CD36" s="132">
        <v>0</v>
      </c>
      <c r="CE36" s="132">
        <v>0</v>
      </c>
      <c r="CF36" s="118">
        <v>0</v>
      </c>
      <c r="CG36" s="118">
        <v>0</v>
      </c>
      <c r="CH36" s="132">
        <v>0</v>
      </c>
      <c r="CI36" s="132">
        <v>0</v>
      </c>
      <c r="CJ36" s="118">
        <v>0</v>
      </c>
      <c r="CK36" s="118">
        <v>0</v>
      </c>
      <c r="CL36" s="132">
        <v>0</v>
      </c>
      <c r="CM36" s="132">
        <v>0</v>
      </c>
      <c r="CN36" s="118">
        <v>0</v>
      </c>
      <c r="CO36" s="118">
        <v>0</v>
      </c>
      <c r="CP36" s="132">
        <v>0</v>
      </c>
      <c r="CQ36" s="132">
        <v>0</v>
      </c>
      <c r="CR36" s="118">
        <v>0</v>
      </c>
      <c r="CS36" s="118">
        <v>0</v>
      </c>
      <c r="CT36" s="132">
        <v>0</v>
      </c>
      <c r="CU36" s="118">
        <v>0</v>
      </c>
      <c r="CV36" s="118">
        <v>0</v>
      </c>
      <c r="CW36" s="118">
        <v>0</v>
      </c>
      <c r="CX36" s="132">
        <v>0</v>
      </c>
      <c r="CY36" s="132">
        <v>0</v>
      </c>
      <c r="CZ36" s="118">
        <v>0</v>
      </c>
      <c r="DA36" s="118">
        <v>0</v>
      </c>
      <c r="DB36" s="132">
        <v>0</v>
      </c>
      <c r="DC36" s="132">
        <v>0</v>
      </c>
      <c r="DD36" s="118">
        <v>0</v>
      </c>
      <c r="DE36" s="118">
        <v>0</v>
      </c>
      <c r="DF36" s="132">
        <v>0</v>
      </c>
      <c r="DG36" s="132">
        <v>0</v>
      </c>
      <c r="DH36" s="118">
        <v>0</v>
      </c>
      <c r="DI36" s="118">
        <v>0</v>
      </c>
      <c r="DJ36" s="132">
        <v>0</v>
      </c>
      <c r="DK36" s="132">
        <v>0</v>
      </c>
      <c r="DL36" s="118">
        <v>0</v>
      </c>
      <c r="DM36" s="118">
        <v>0</v>
      </c>
      <c r="DN36" s="132">
        <v>0</v>
      </c>
      <c r="DO36" s="132">
        <v>0</v>
      </c>
      <c r="DP36" s="118">
        <v>0</v>
      </c>
      <c r="DQ36" s="118">
        <v>0</v>
      </c>
      <c r="DR36" s="132">
        <v>0</v>
      </c>
      <c r="DS36" s="132">
        <v>0</v>
      </c>
      <c r="DT36" s="118">
        <v>0</v>
      </c>
      <c r="DU36" s="118">
        <v>0</v>
      </c>
    </row>
    <row r="37" spans="1:125" s="120" customFormat="1" ht="12" customHeight="1">
      <c r="A37" s="129" t="s">
        <v>501</v>
      </c>
      <c r="B37" s="133">
        <v>31000</v>
      </c>
      <c r="C37" s="129" t="s">
        <v>398</v>
      </c>
      <c r="D37" s="118">
        <f t="shared" si="0"/>
        <v>1907942</v>
      </c>
      <c r="E37" s="118">
        <f t="shared" si="1"/>
        <v>872205</v>
      </c>
      <c r="F37" s="132">
        <v>5</v>
      </c>
      <c r="G37" s="132">
        <v>5</v>
      </c>
      <c r="H37" s="118">
        <v>1046748</v>
      </c>
      <c r="I37" s="118">
        <v>528742</v>
      </c>
      <c r="J37" s="132">
        <v>5</v>
      </c>
      <c r="K37" s="132">
        <v>5</v>
      </c>
      <c r="L37" s="118">
        <v>275031</v>
      </c>
      <c r="M37" s="118">
        <v>62070</v>
      </c>
      <c r="N37" s="132">
        <v>4</v>
      </c>
      <c r="O37" s="132">
        <v>4</v>
      </c>
      <c r="P37" s="118">
        <v>64214</v>
      </c>
      <c r="Q37" s="118">
        <v>72709</v>
      </c>
      <c r="R37" s="132">
        <v>3</v>
      </c>
      <c r="S37" s="132">
        <v>3</v>
      </c>
      <c r="T37" s="118">
        <v>154911</v>
      </c>
      <c r="U37" s="118">
        <v>56989</v>
      </c>
      <c r="V37" s="132">
        <v>3</v>
      </c>
      <c r="W37" s="132">
        <v>3</v>
      </c>
      <c r="X37" s="118">
        <v>159467</v>
      </c>
      <c r="Y37" s="118">
        <v>123655</v>
      </c>
      <c r="Z37" s="132">
        <v>1</v>
      </c>
      <c r="AA37" s="132">
        <v>1</v>
      </c>
      <c r="AB37" s="118">
        <v>83363</v>
      </c>
      <c r="AC37" s="118">
        <v>28040</v>
      </c>
      <c r="AD37" s="132">
        <v>1</v>
      </c>
      <c r="AE37" s="132">
        <v>1</v>
      </c>
      <c r="AF37" s="118">
        <v>46677</v>
      </c>
      <c r="AG37" s="118">
        <v>0</v>
      </c>
      <c r="AH37" s="132">
        <v>1</v>
      </c>
      <c r="AI37" s="132">
        <v>1</v>
      </c>
      <c r="AJ37" s="118">
        <v>39699</v>
      </c>
      <c r="AK37" s="118">
        <v>0</v>
      </c>
      <c r="AL37" s="132">
        <v>1</v>
      </c>
      <c r="AM37" s="132">
        <v>1</v>
      </c>
      <c r="AN37" s="118">
        <v>37832</v>
      </c>
      <c r="AO37" s="118">
        <v>0</v>
      </c>
      <c r="AP37" s="132">
        <v>0</v>
      </c>
      <c r="AQ37" s="132">
        <v>0</v>
      </c>
      <c r="AR37" s="118">
        <v>0</v>
      </c>
      <c r="AS37" s="118">
        <v>0</v>
      </c>
      <c r="AT37" s="132">
        <v>0</v>
      </c>
      <c r="AU37" s="132">
        <v>0</v>
      </c>
      <c r="AV37" s="118">
        <v>0</v>
      </c>
      <c r="AW37" s="118">
        <v>0</v>
      </c>
      <c r="AX37" s="132">
        <v>0</v>
      </c>
      <c r="AY37" s="132">
        <v>0</v>
      </c>
      <c r="AZ37" s="118">
        <v>0</v>
      </c>
      <c r="BA37" s="118">
        <v>0</v>
      </c>
      <c r="BB37" s="132">
        <v>0</v>
      </c>
      <c r="BC37" s="132">
        <v>0</v>
      </c>
      <c r="BD37" s="118">
        <v>0</v>
      </c>
      <c r="BE37" s="118">
        <v>0</v>
      </c>
      <c r="BF37" s="132">
        <v>0</v>
      </c>
      <c r="BG37" s="132">
        <v>0</v>
      </c>
      <c r="BH37" s="118">
        <v>0</v>
      </c>
      <c r="BI37" s="118">
        <v>0</v>
      </c>
      <c r="BJ37" s="132">
        <v>0</v>
      </c>
      <c r="BK37" s="132">
        <v>0</v>
      </c>
      <c r="BL37" s="118">
        <v>0</v>
      </c>
      <c r="BM37" s="118">
        <v>0</v>
      </c>
      <c r="BN37" s="132">
        <v>0</v>
      </c>
      <c r="BO37" s="132">
        <v>0</v>
      </c>
      <c r="BP37" s="118">
        <v>0</v>
      </c>
      <c r="BQ37" s="118">
        <v>0</v>
      </c>
      <c r="BR37" s="132">
        <v>0</v>
      </c>
      <c r="BS37" s="132">
        <v>0</v>
      </c>
      <c r="BT37" s="118">
        <v>0</v>
      </c>
      <c r="BU37" s="118">
        <v>0</v>
      </c>
      <c r="BV37" s="132">
        <v>0</v>
      </c>
      <c r="BW37" s="132">
        <v>0</v>
      </c>
      <c r="BX37" s="118">
        <v>0</v>
      </c>
      <c r="BY37" s="118">
        <v>0</v>
      </c>
      <c r="BZ37" s="132">
        <v>0</v>
      </c>
      <c r="CA37" s="132">
        <v>0</v>
      </c>
      <c r="CB37" s="118">
        <v>0</v>
      </c>
      <c r="CC37" s="118">
        <v>0</v>
      </c>
      <c r="CD37" s="132">
        <v>0</v>
      </c>
      <c r="CE37" s="132">
        <v>0</v>
      </c>
      <c r="CF37" s="118">
        <v>0</v>
      </c>
      <c r="CG37" s="118">
        <v>0</v>
      </c>
      <c r="CH37" s="132">
        <v>0</v>
      </c>
      <c r="CI37" s="132">
        <v>0</v>
      </c>
      <c r="CJ37" s="118">
        <v>0</v>
      </c>
      <c r="CK37" s="118">
        <v>0</v>
      </c>
      <c r="CL37" s="132">
        <v>0</v>
      </c>
      <c r="CM37" s="132">
        <v>0</v>
      </c>
      <c r="CN37" s="118">
        <v>0</v>
      </c>
      <c r="CO37" s="118">
        <v>0</v>
      </c>
      <c r="CP37" s="132">
        <v>0</v>
      </c>
      <c r="CQ37" s="132">
        <v>0</v>
      </c>
      <c r="CR37" s="118">
        <v>0</v>
      </c>
      <c r="CS37" s="118">
        <v>0</v>
      </c>
      <c r="CT37" s="132">
        <v>0</v>
      </c>
      <c r="CU37" s="118">
        <v>0</v>
      </c>
      <c r="CV37" s="118">
        <v>0</v>
      </c>
      <c r="CW37" s="118">
        <v>0</v>
      </c>
      <c r="CX37" s="132">
        <v>0</v>
      </c>
      <c r="CY37" s="132">
        <v>0</v>
      </c>
      <c r="CZ37" s="118">
        <v>0</v>
      </c>
      <c r="DA37" s="118">
        <v>0</v>
      </c>
      <c r="DB37" s="132">
        <v>0</v>
      </c>
      <c r="DC37" s="132">
        <v>0</v>
      </c>
      <c r="DD37" s="118">
        <v>0</v>
      </c>
      <c r="DE37" s="118">
        <v>0</v>
      </c>
      <c r="DF37" s="132">
        <v>0</v>
      </c>
      <c r="DG37" s="132">
        <v>0</v>
      </c>
      <c r="DH37" s="118">
        <v>0</v>
      </c>
      <c r="DI37" s="118">
        <v>0</v>
      </c>
      <c r="DJ37" s="132">
        <v>0</v>
      </c>
      <c r="DK37" s="132">
        <v>0</v>
      </c>
      <c r="DL37" s="118">
        <v>0</v>
      </c>
      <c r="DM37" s="118">
        <v>0</v>
      </c>
      <c r="DN37" s="132">
        <v>0</v>
      </c>
      <c r="DO37" s="132">
        <v>0</v>
      </c>
      <c r="DP37" s="118">
        <v>0</v>
      </c>
      <c r="DQ37" s="118">
        <v>0</v>
      </c>
      <c r="DR37" s="132">
        <v>0</v>
      </c>
      <c r="DS37" s="132">
        <v>0</v>
      </c>
      <c r="DT37" s="118">
        <v>0</v>
      </c>
      <c r="DU37" s="118">
        <v>0</v>
      </c>
    </row>
    <row r="38" spans="1:125" s="120" customFormat="1" ht="12" customHeight="1">
      <c r="A38" s="129" t="s">
        <v>502</v>
      </c>
      <c r="B38" s="133">
        <v>32000</v>
      </c>
      <c r="C38" s="129" t="s">
        <v>398</v>
      </c>
      <c r="D38" s="118">
        <f t="shared" si="0"/>
        <v>1970156</v>
      </c>
      <c r="E38" s="118">
        <f t="shared" si="1"/>
        <v>347981</v>
      </c>
      <c r="F38" s="132">
        <v>7</v>
      </c>
      <c r="G38" s="132">
        <v>7</v>
      </c>
      <c r="H38" s="118">
        <v>1345913</v>
      </c>
      <c r="I38" s="118">
        <v>190010</v>
      </c>
      <c r="J38" s="132">
        <v>7</v>
      </c>
      <c r="K38" s="132">
        <v>7</v>
      </c>
      <c r="L38" s="118">
        <v>426788</v>
      </c>
      <c r="M38" s="118">
        <v>81133</v>
      </c>
      <c r="N38" s="132">
        <v>3</v>
      </c>
      <c r="O38" s="132">
        <v>3</v>
      </c>
      <c r="P38" s="118">
        <v>197455</v>
      </c>
      <c r="Q38" s="118">
        <v>64816</v>
      </c>
      <c r="R38" s="132">
        <v>1</v>
      </c>
      <c r="S38" s="132">
        <v>1</v>
      </c>
      <c r="T38" s="118">
        <v>0</v>
      </c>
      <c r="U38" s="118">
        <v>12022</v>
      </c>
      <c r="V38" s="132">
        <v>0</v>
      </c>
      <c r="W38" s="132">
        <v>0</v>
      </c>
      <c r="X38" s="118">
        <v>0</v>
      </c>
      <c r="Y38" s="118">
        <v>0</v>
      </c>
      <c r="Z38" s="132">
        <v>0</v>
      </c>
      <c r="AA38" s="132">
        <v>0</v>
      </c>
      <c r="AB38" s="118">
        <v>0</v>
      </c>
      <c r="AC38" s="118">
        <v>0</v>
      </c>
      <c r="AD38" s="132">
        <v>0</v>
      </c>
      <c r="AE38" s="132">
        <v>0</v>
      </c>
      <c r="AF38" s="118">
        <v>0</v>
      </c>
      <c r="AG38" s="118">
        <v>0</v>
      </c>
      <c r="AH38" s="132">
        <v>0</v>
      </c>
      <c r="AI38" s="132">
        <v>0</v>
      </c>
      <c r="AJ38" s="118">
        <v>0</v>
      </c>
      <c r="AK38" s="118">
        <v>0</v>
      </c>
      <c r="AL38" s="132">
        <v>0</v>
      </c>
      <c r="AM38" s="132">
        <v>0</v>
      </c>
      <c r="AN38" s="118">
        <v>0</v>
      </c>
      <c r="AO38" s="118">
        <v>0</v>
      </c>
      <c r="AP38" s="132">
        <v>0</v>
      </c>
      <c r="AQ38" s="132">
        <v>0</v>
      </c>
      <c r="AR38" s="118">
        <v>0</v>
      </c>
      <c r="AS38" s="118">
        <v>0</v>
      </c>
      <c r="AT38" s="132">
        <v>0</v>
      </c>
      <c r="AU38" s="132">
        <v>0</v>
      </c>
      <c r="AV38" s="118">
        <v>0</v>
      </c>
      <c r="AW38" s="118">
        <v>0</v>
      </c>
      <c r="AX38" s="132">
        <v>0</v>
      </c>
      <c r="AY38" s="132">
        <v>0</v>
      </c>
      <c r="AZ38" s="118">
        <v>0</v>
      </c>
      <c r="BA38" s="118">
        <v>0</v>
      </c>
      <c r="BB38" s="132">
        <v>0</v>
      </c>
      <c r="BC38" s="132">
        <v>0</v>
      </c>
      <c r="BD38" s="118">
        <v>0</v>
      </c>
      <c r="BE38" s="118">
        <v>0</v>
      </c>
      <c r="BF38" s="132">
        <v>0</v>
      </c>
      <c r="BG38" s="132">
        <v>0</v>
      </c>
      <c r="BH38" s="118">
        <v>0</v>
      </c>
      <c r="BI38" s="118">
        <v>0</v>
      </c>
      <c r="BJ38" s="132">
        <v>0</v>
      </c>
      <c r="BK38" s="132">
        <v>0</v>
      </c>
      <c r="BL38" s="118">
        <v>0</v>
      </c>
      <c r="BM38" s="118">
        <v>0</v>
      </c>
      <c r="BN38" s="132">
        <v>0</v>
      </c>
      <c r="BO38" s="132">
        <v>0</v>
      </c>
      <c r="BP38" s="118">
        <v>0</v>
      </c>
      <c r="BQ38" s="118">
        <v>0</v>
      </c>
      <c r="BR38" s="132">
        <v>0</v>
      </c>
      <c r="BS38" s="132">
        <v>0</v>
      </c>
      <c r="BT38" s="118">
        <v>0</v>
      </c>
      <c r="BU38" s="118">
        <v>0</v>
      </c>
      <c r="BV38" s="132">
        <v>0</v>
      </c>
      <c r="BW38" s="132">
        <v>0</v>
      </c>
      <c r="BX38" s="118">
        <v>0</v>
      </c>
      <c r="BY38" s="118">
        <v>0</v>
      </c>
      <c r="BZ38" s="132">
        <v>0</v>
      </c>
      <c r="CA38" s="132">
        <v>0</v>
      </c>
      <c r="CB38" s="118">
        <v>0</v>
      </c>
      <c r="CC38" s="118">
        <v>0</v>
      </c>
      <c r="CD38" s="132">
        <v>0</v>
      </c>
      <c r="CE38" s="132">
        <v>0</v>
      </c>
      <c r="CF38" s="118">
        <v>0</v>
      </c>
      <c r="CG38" s="118">
        <v>0</v>
      </c>
      <c r="CH38" s="132">
        <v>0</v>
      </c>
      <c r="CI38" s="132">
        <v>0</v>
      </c>
      <c r="CJ38" s="118">
        <v>0</v>
      </c>
      <c r="CK38" s="118">
        <v>0</v>
      </c>
      <c r="CL38" s="132">
        <v>0</v>
      </c>
      <c r="CM38" s="132">
        <v>0</v>
      </c>
      <c r="CN38" s="118">
        <v>0</v>
      </c>
      <c r="CO38" s="118">
        <v>0</v>
      </c>
      <c r="CP38" s="132">
        <v>0</v>
      </c>
      <c r="CQ38" s="132">
        <v>0</v>
      </c>
      <c r="CR38" s="118">
        <v>0</v>
      </c>
      <c r="CS38" s="118">
        <v>0</v>
      </c>
      <c r="CT38" s="132">
        <v>0</v>
      </c>
      <c r="CU38" s="118">
        <v>0</v>
      </c>
      <c r="CV38" s="118">
        <v>0</v>
      </c>
      <c r="CW38" s="118">
        <v>0</v>
      </c>
      <c r="CX38" s="132">
        <v>0</v>
      </c>
      <c r="CY38" s="132">
        <v>0</v>
      </c>
      <c r="CZ38" s="118">
        <v>0</v>
      </c>
      <c r="DA38" s="118">
        <v>0</v>
      </c>
      <c r="DB38" s="132">
        <v>0</v>
      </c>
      <c r="DC38" s="132">
        <v>0</v>
      </c>
      <c r="DD38" s="118">
        <v>0</v>
      </c>
      <c r="DE38" s="118">
        <v>0</v>
      </c>
      <c r="DF38" s="132">
        <v>0</v>
      </c>
      <c r="DG38" s="132">
        <v>0</v>
      </c>
      <c r="DH38" s="118">
        <v>0</v>
      </c>
      <c r="DI38" s="118">
        <v>0</v>
      </c>
      <c r="DJ38" s="132">
        <v>0</v>
      </c>
      <c r="DK38" s="132">
        <v>0</v>
      </c>
      <c r="DL38" s="118">
        <v>0</v>
      </c>
      <c r="DM38" s="118">
        <v>0</v>
      </c>
      <c r="DN38" s="132">
        <v>0</v>
      </c>
      <c r="DO38" s="132">
        <v>0</v>
      </c>
      <c r="DP38" s="118">
        <v>0</v>
      </c>
      <c r="DQ38" s="118">
        <v>0</v>
      </c>
      <c r="DR38" s="132">
        <v>0</v>
      </c>
      <c r="DS38" s="132">
        <v>0</v>
      </c>
      <c r="DT38" s="118">
        <v>0</v>
      </c>
      <c r="DU38" s="118">
        <v>0</v>
      </c>
    </row>
    <row r="39" spans="1:125" s="120" customFormat="1" ht="12" customHeight="1">
      <c r="A39" s="129" t="s">
        <v>503</v>
      </c>
      <c r="B39" s="133">
        <v>33000</v>
      </c>
      <c r="C39" s="129" t="s">
        <v>398</v>
      </c>
      <c r="D39" s="118">
        <f t="shared" si="0"/>
        <v>3475448</v>
      </c>
      <c r="E39" s="118">
        <f t="shared" si="1"/>
        <v>1785175</v>
      </c>
      <c r="F39" s="132">
        <v>19</v>
      </c>
      <c r="G39" s="132">
        <v>19</v>
      </c>
      <c r="H39" s="118">
        <v>2254060</v>
      </c>
      <c r="I39" s="118">
        <v>973237</v>
      </c>
      <c r="J39" s="132">
        <v>19</v>
      </c>
      <c r="K39" s="132">
        <v>19</v>
      </c>
      <c r="L39" s="118">
        <v>777062</v>
      </c>
      <c r="M39" s="118">
        <v>586679</v>
      </c>
      <c r="N39" s="132">
        <v>11</v>
      </c>
      <c r="O39" s="132">
        <v>11</v>
      </c>
      <c r="P39" s="118">
        <v>367420</v>
      </c>
      <c r="Q39" s="118">
        <v>135631</v>
      </c>
      <c r="R39" s="132">
        <v>3</v>
      </c>
      <c r="S39" s="132">
        <v>3</v>
      </c>
      <c r="T39" s="118">
        <v>28385</v>
      </c>
      <c r="U39" s="118">
        <v>31535</v>
      </c>
      <c r="V39" s="132">
        <v>3</v>
      </c>
      <c r="W39" s="132">
        <v>3</v>
      </c>
      <c r="X39" s="118">
        <v>48521</v>
      </c>
      <c r="Y39" s="118">
        <v>58093</v>
      </c>
      <c r="Z39" s="132">
        <v>0</v>
      </c>
      <c r="AA39" s="132">
        <v>0</v>
      </c>
      <c r="AB39" s="118">
        <v>0</v>
      </c>
      <c r="AC39" s="118">
        <v>0</v>
      </c>
      <c r="AD39" s="132">
        <v>0</v>
      </c>
      <c r="AE39" s="132">
        <v>0</v>
      </c>
      <c r="AF39" s="118">
        <v>0</v>
      </c>
      <c r="AG39" s="118">
        <v>0</v>
      </c>
      <c r="AH39" s="132">
        <v>0</v>
      </c>
      <c r="AI39" s="132">
        <v>0</v>
      </c>
      <c r="AJ39" s="118">
        <v>0</v>
      </c>
      <c r="AK39" s="118">
        <v>0</v>
      </c>
      <c r="AL39" s="132">
        <v>0</v>
      </c>
      <c r="AM39" s="132">
        <v>0</v>
      </c>
      <c r="AN39" s="118">
        <v>0</v>
      </c>
      <c r="AO39" s="118">
        <v>0</v>
      </c>
      <c r="AP39" s="132">
        <v>0</v>
      </c>
      <c r="AQ39" s="132">
        <v>0</v>
      </c>
      <c r="AR39" s="118">
        <v>0</v>
      </c>
      <c r="AS39" s="118">
        <v>0</v>
      </c>
      <c r="AT39" s="132">
        <v>0</v>
      </c>
      <c r="AU39" s="132">
        <v>0</v>
      </c>
      <c r="AV39" s="118">
        <v>0</v>
      </c>
      <c r="AW39" s="118">
        <v>0</v>
      </c>
      <c r="AX39" s="132">
        <v>0</v>
      </c>
      <c r="AY39" s="132">
        <v>0</v>
      </c>
      <c r="AZ39" s="118">
        <v>0</v>
      </c>
      <c r="BA39" s="118">
        <v>0</v>
      </c>
      <c r="BB39" s="132">
        <v>0</v>
      </c>
      <c r="BC39" s="132">
        <v>0</v>
      </c>
      <c r="BD39" s="118">
        <v>0</v>
      </c>
      <c r="BE39" s="118">
        <v>0</v>
      </c>
      <c r="BF39" s="132">
        <v>0</v>
      </c>
      <c r="BG39" s="132">
        <v>0</v>
      </c>
      <c r="BH39" s="118">
        <v>0</v>
      </c>
      <c r="BI39" s="118">
        <v>0</v>
      </c>
      <c r="BJ39" s="132">
        <v>0</v>
      </c>
      <c r="BK39" s="132">
        <v>0</v>
      </c>
      <c r="BL39" s="118">
        <v>0</v>
      </c>
      <c r="BM39" s="118">
        <v>0</v>
      </c>
      <c r="BN39" s="132">
        <v>0</v>
      </c>
      <c r="BO39" s="132">
        <v>0</v>
      </c>
      <c r="BP39" s="118">
        <v>0</v>
      </c>
      <c r="BQ39" s="118">
        <v>0</v>
      </c>
      <c r="BR39" s="132">
        <v>0</v>
      </c>
      <c r="BS39" s="132">
        <v>0</v>
      </c>
      <c r="BT39" s="118">
        <v>0</v>
      </c>
      <c r="BU39" s="118">
        <v>0</v>
      </c>
      <c r="BV39" s="132">
        <v>0</v>
      </c>
      <c r="BW39" s="132">
        <v>0</v>
      </c>
      <c r="BX39" s="118">
        <v>0</v>
      </c>
      <c r="BY39" s="118">
        <v>0</v>
      </c>
      <c r="BZ39" s="132">
        <v>0</v>
      </c>
      <c r="CA39" s="132">
        <v>0</v>
      </c>
      <c r="CB39" s="118">
        <v>0</v>
      </c>
      <c r="CC39" s="118">
        <v>0</v>
      </c>
      <c r="CD39" s="132">
        <v>0</v>
      </c>
      <c r="CE39" s="132">
        <v>0</v>
      </c>
      <c r="CF39" s="118">
        <v>0</v>
      </c>
      <c r="CG39" s="118">
        <v>0</v>
      </c>
      <c r="CH39" s="132">
        <v>0</v>
      </c>
      <c r="CI39" s="132">
        <v>0</v>
      </c>
      <c r="CJ39" s="118">
        <v>0</v>
      </c>
      <c r="CK39" s="118">
        <v>0</v>
      </c>
      <c r="CL39" s="132">
        <v>0</v>
      </c>
      <c r="CM39" s="132">
        <v>0</v>
      </c>
      <c r="CN39" s="118">
        <v>0</v>
      </c>
      <c r="CO39" s="118">
        <v>0</v>
      </c>
      <c r="CP39" s="132">
        <v>0</v>
      </c>
      <c r="CQ39" s="132">
        <v>0</v>
      </c>
      <c r="CR39" s="118">
        <v>0</v>
      </c>
      <c r="CS39" s="118">
        <v>0</v>
      </c>
      <c r="CT39" s="132">
        <v>0</v>
      </c>
      <c r="CU39" s="118">
        <v>0</v>
      </c>
      <c r="CV39" s="118">
        <v>0</v>
      </c>
      <c r="CW39" s="118">
        <v>0</v>
      </c>
      <c r="CX39" s="132">
        <v>0</v>
      </c>
      <c r="CY39" s="132">
        <v>0</v>
      </c>
      <c r="CZ39" s="118">
        <v>0</v>
      </c>
      <c r="DA39" s="118">
        <v>0</v>
      </c>
      <c r="DB39" s="132">
        <v>0</v>
      </c>
      <c r="DC39" s="132">
        <v>0</v>
      </c>
      <c r="DD39" s="118">
        <v>0</v>
      </c>
      <c r="DE39" s="118">
        <v>0</v>
      </c>
      <c r="DF39" s="132">
        <v>0</v>
      </c>
      <c r="DG39" s="132">
        <v>0</v>
      </c>
      <c r="DH39" s="118">
        <v>0</v>
      </c>
      <c r="DI39" s="118">
        <v>0</v>
      </c>
      <c r="DJ39" s="132">
        <v>0</v>
      </c>
      <c r="DK39" s="132">
        <v>0</v>
      </c>
      <c r="DL39" s="118">
        <v>0</v>
      </c>
      <c r="DM39" s="118">
        <v>0</v>
      </c>
      <c r="DN39" s="132">
        <v>0</v>
      </c>
      <c r="DO39" s="132">
        <v>0</v>
      </c>
      <c r="DP39" s="118">
        <v>0</v>
      </c>
      <c r="DQ39" s="118">
        <v>0</v>
      </c>
      <c r="DR39" s="132">
        <v>0</v>
      </c>
      <c r="DS39" s="132">
        <v>0</v>
      </c>
      <c r="DT39" s="118">
        <v>0</v>
      </c>
      <c r="DU39" s="118">
        <v>0</v>
      </c>
    </row>
    <row r="40" spans="1:125" s="120" customFormat="1" ht="12" customHeight="1">
      <c r="A40" s="129" t="s">
        <v>504</v>
      </c>
      <c r="B40" s="133">
        <v>34000</v>
      </c>
      <c r="C40" s="129" t="s">
        <v>398</v>
      </c>
      <c r="D40" s="118">
        <f t="shared" si="0"/>
        <v>2754523</v>
      </c>
      <c r="E40" s="118">
        <f t="shared" si="1"/>
        <v>806986</v>
      </c>
      <c r="F40" s="132">
        <v>6</v>
      </c>
      <c r="G40" s="132">
        <v>6</v>
      </c>
      <c r="H40" s="118">
        <v>1805141</v>
      </c>
      <c r="I40" s="118">
        <v>298876</v>
      </c>
      <c r="J40" s="132">
        <v>6</v>
      </c>
      <c r="K40" s="132">
        <v>6</v>
      </c>
      <c r="L40" s="118">
        <v>586835</v>
      </c>
      <c r="M40" s="118">
        <v>148528</v>
      </c>
      <c r="N40" s="132">
        <v>3</v>
      </c>
      <c r="O40" s="132">
        <v>3</v>
      </c>
      <c r="P40" s="118">
        <v>285036</v>
      </c>
      <c r="Q40" s="118">
        <v>111120</v>
      </c>
      <c r="R40" s="132">
        <v>1</v>
      </c>
      <c r="S40" s="132">
        <v>1</v>
      </c>
      <c r="T40" s="118">
        <v>77511</v>
      </c>
      <c r="U40" s="118">
        <v>12597</v>
      </c>
      <c r="V40" s="132">
        <v>1</v>
      </c>
      <c r="W40" s="132">
        <v>1</v>
      </c>
      <c r="X40" s="118">
        <v>0</v>
      </c>
      <c r="Y40" s="118">
        <v>235865</v>
      </c>
      <c r="Z40" s="132">
        <v>0</v>
      </c>
      <c r="AA40" s="132">
        <v>0</v>
      </c>
      <c r="AB40" s="118">
        <v>0</v>
      </c>
      <c r="AC40" s="118">
        <v>0</v>
      </c>
      <c r="AD40" s="132">
        <v>0</v>
      </c>
      <c r="AE40" s="132">
        <v>0</v>
      </c>
      <c r="AF40" s="118">
        <v>0</v>
      </c>
      <c r="AG40" s="118">
        <v>0</v>
      </c>
      <c r="AH40" s="132">
        <v>0</v>
      </c>
      <c r="AI40" s="132">
        <v>0</v>
      </c>
      <c r="AJ40" s="118">
        <v>0</v>
      </c>
      <c r="AK40" s="118">
        <v>0</v>
      </c>
      <c r="AL40" s="132">
        <v>0</v>
      </c>
      <c r="AM40" s="132">
        <v>0</v>
      </c>
      <c r="AN40" s="118">
        <v>0</v>
      </c>
      <c r="AO40" s="118">
        <v>0</v>
      </c>
      <c r="AP40" s="132">
        <v>0</v>
      </c>
      <c r="AQ40" s="132">
        <v>0</v>
      </c>
      <c r="AR40" s="118">
        <v>0</v>
      </c>
      <c r="AS40" s="118">
        <v>0</v>
      </c>
      <c r="AT40" s="132">
        <v>0</v>
      </c>
      <c r="AU40" s="132">
        <v>0</v>
      </c>
      <c r="AV40" s="118">
        <v>0</v>
      </c>
      <c r="AW40" s="118">
        <v>0</v>
      </c>
      <c r="AX40" s="132">
        <v>0</v>
      </c>
      <c r="AY40" s="132">
        <v>0</v>
      </c>
      <c r="AZ40" s="118">
        <v>0</v>
      </c>
      <c r="BA40" s="118">
        <v>0</v>
      </c>
      <c r="BB40" s="132">
        <v>0</v>
      </c>
      <c r="BC40" s="132">
        <v>0</v>
      </c>
      <c r="BD40" s="118">
        <v>0</v>
      </c>
      <c r="BE40" s="118">
        <v>0</v>
      </c>
      <c r="BF40" s="132">
        <v>0</v>
      </c>
      <c r="BG40" s="132">
        <v>0</v>
      </c>
      <c r="BH40" s="118">
        <v>0</v>
      </c>
      <c r="BI40" s="118">
        <v>0</v>
      </c>
      <c r="BJ40" s="132">
        <v>0</v>
      </c>
      <c r="BK40" s="132">
        <v>0</v>
      </c>
      <c r="BL40" s="118">
        <v>0</v>
      </c>
      <c r="BM40" s="118">
        <v>0</v>
      </c>
      <c r="BN40" s="132">
        <v>0</v>
      </c>
      <c r="BO40" s="132">
        <v>0</v>
      </c>
      <c r="BP40" s="118">
        <v>0</v>
      </c>
      <c r="BQ40" s="118">
        <v>0</v>
      </c>
      <c r="BR40" s="132">
        <v>0</v>
      </c>
      <c r="BS40" s="132">
        <v>0</v>
      </c>
      <c r="BT40" s="118">
        <v>0</v>
      </c>
      <c r="BU40" s="118">
        <v>0</v>
      </c>
      <c r="BV40" s="132">
        <v>0</v>
      </c>
      <c r="BW40" s="132">
        <v>0</v>
      </c>
      <c r="BX40" s="118">
        <v>0</v>
      </c>
      <c r="BY40" s="118">
        <v>0</v>
      </c>
      <c r="BZ40" s="132">
        <v>0</v>
      </c>
      <c r="CA40" s="132">
        <v>0</v>
      </c>
      <c r="CB40" s="118">
        <v>0</v>
      </c>
      <c r="CC40" s="118">
        <v>0</v>
      </c>
      <c r="CD40" s="132">
        <v>0</v>
      </c>
      <c r="CE40" s="132">
        <v>0</v>
      </c>
      <c r="CF40" s="118">
        <v>0</v>
      </c>
      <c r="CG40" s="118">
        <v>0</v>
      </c>
      <c r="CH40" s="132">
        <v>0</v>
      </c>
      <c r="CI40" s="132">
        <v>0</v>
      </c>
      <c r="CJ40" s="118">
        <v>0</v>
      </c>
      <c r="CK40" s="118">
        <v>0</v>
      </c>
      <c r="CL40" s="132">
        <v>0</v>
      </c>
      <c r="CM40" s="132">
        <v>0</v>
      </c>
      <c r="CN40" s="118">
        <v>0</v>
      </c>
      <c r="CO40" s="118">
        <v>0</v>
      </c>
      <c r="CP40" s="132">
        <v>0</v>
      </c>
      <c r="CQ40" s="132">
        <v>0</v>
      </c>
      <c r="CR40" s="118">
        <v>0</v>
      </c>
      <c r="CS40" s="118">
        <v>0</v>
      </c>
      <c r="CT40" s="132">
        <v>0</v>
      </c>
      <c r="CU40" s="118">
        <v>0</v>
      </c>
      <c r="CV40" s="118">
        <v>0</v>
      </c>
      <c r="CW40" s="118">
        <v>0</v>
      </c>
      <c r="CX40" s="132">
        <v>0</v>
      </c>
      <c r="CY40" s="132">
        <v>0</v>
      </c>
      <c r="CZ40" s="118">
        <v>0</v>
      </c>
      <c r="DA40" s="118">
        <v>0</v>
      </c>
      <c r="DB40" s="132">
        <v>0</v>
      </c>
      <c r="DC40" s="132">
        <v>0</v>
      </c>
      <c r="DD40" s="118">
        <v>0</v>
      </c>
      <c r="DE40" s="118">
        <v>0</v>
      </c>
      <c r="DF40" s="132">
        <v>0</v>
      </c>
      <c r="DG40" s="132">
        <v>0</v>
      </c>
      <c r="DH40" s="118">
        <v>0</v>
      </c>
      <c r="DI40" s="118">
        <v>0</v>
      </c>
      <c r="DJ40" s="132">
        <v>0</v>
      </c>
      <c r="DK40" s="132">
        <v>0</v>
      </c>
      <c r="DL40" s="118">
        <v>0</v>
      </c>
      <c r="DM40" s="118">
        <v>0</v>
      </c>
      <c r="DN40" s="132">
        <v>0</v>
      </c>
      <c r="DO40" s="132">
        <v>0</v>
      </c>
      <c r="DP40" s="118">
        <v>0</v>
      </c>
      <c r="DQ40" s="118">
        <v>0</v>
      </c>
      <c r="DR40" s="132">
        <v>0</v>
      </c>
      <c r="DS40" s="132">
        <v>0</v>
      </c>
      <c r="DT40" s="118">
        <v>0</v>
      </c>
      <c r="DU40" s="118">
        <v>0</v>
      </c>
    </row>
    <row r="41" spans="1:125" s="120" customFormat="1" ht="12" customHeight="1">
      <c r="A41" s="129" t="s">
        <v>505</v>
      </c>
      <c r="B41" s="133">
        <v>35000</v>
      </c>
      <c r="C41" s="129" t="s">
        <v>398</v>
      </c>
      <c r="D41" s="118">
        <f t="shared" si="0"/>
        <v>2695745</v>
      </c>
      <c r="E41" s="118">
        <f t="shared" si="1"/>
        <v>758014</v>
      </c>
      <c r="F41" s="132">
        <v>8</v>
      </c>
      <c r="G41" s="132">
        <v>8</v>
      </c>
      <c r="H41" s="118">
        <v>1371805</v>
      </c>
      <c r="I41" s="118">
        <v>553788</v>
      </c>
      <c r="J41" s="132">
        <v>8</v>
      </c>
      <c r="K41" s="132">
        <v>8</v>
      </c>
      <c r="L41" s="118">
        <v>773527</v>
      </c>
      <c r="M41" s="118">
        <v>150409</v>
      </c>
      <c r="N41" s="132">
        <v>3</v>
      </c>
      <c r="O41" s="132">
        <v>3</v>
      </c>
      <c r="P41" s="118">
        <v>442145</v>
      </c>
      <c r="Q41" s="118">
        <v>8801</v>
      </c>
      <c r="R41" s="132">
        <v>1</v>
      </c>
      <c r="S41" s="132">
        <v>1</v>
      </c>
      <c r="T41" s="118">
        <v>54418</v>
      </c>
      <c r="U41" s="118">
        <v>23953</v>
      </c>
      <c r="V41" s="132">
        <v>1</v>
      </c>
      <c r="W41" s="132">
        <v>1</v>
      </c>
      <c r="X41" s="118">
        <v>53850</v>
      </c>
      <c r="Y41" s="118">
        <v>21063</v>
      </c>
      <c r="Z41" s="132">
        <v>0</v>
      </c>
      <c r="AA41" s="132">
        <v>0</v>
      </c>
      <c r="AB41" s="118">
        <v>0</v>
      </c>
      <c r="AC41" s="118">
        <v>0</v>
      </c>
      <c r="AD41" s="132">
        <v>0</v>
      </c>
      <c r="AE41" s="132">
        <v>0</v>
      </c>
      <c r="AF41" s="118">
        <v>0</v>
      </c>
      <c r="AG41" s="118">
        <v>0</v>
      </c>
      <c r="AH41" s="132">
        <v>0</v>
      </c>
      <c r="AI41" s="132">
        <v>0</v>
      </c>
      <c r="AJ41" s="118">
        <v>0</v>
      </c>
      <c r="AK41" s="118">
        <v>0</v>
      </c>
      <c r="AL41" s="132">
        <v>0</v>
      </c>
      <c r="AM41" s="132">
        <v>0</v>
      </c>
      <c r="AN41" s="118">
        <v>0</v>
      </c>
      <c r="AO41" s="118">
        <v>0</v>
      </c>
      <c r="AP41" s="132">
        <v>0</v>
      </c>
      <c r="AQ41" s="132">
        <v>0</v>
      </c>
      <c r="AR41" s="118">
        <v>0</v>
      </c>
      <c r="AS41" s="118">
        <v>0</v>
      </c>
      <c r="AT41" s="132">
        <v>0</v>
      </c>
      <c r="AU41" s="132">
        <v>0</v>
      </c>
      <c r="AV41" s="118">
        <v>0</v>
      </c>
      <c r="AW41" s="118">
        <v>0</v>
      </c>
      <c r="AX41" s="132">
        <v>0</v>
      </c>
      <c r="AY41" s="132">
        <v>0</v>
      </c>
      <c r="AZ41" s="118">
        <v>0</v>
      </c>
      <c r="BA41" s="118">
        <v>0</v>
      </c>
      <c r="BB41" s="132">
        <v>0</v>
      </c>
      <c r="BC41" s="132">
        <v>0</v>
      </c>
      <c r="BD41" s="118">
        <v>0</v>
      </c>
      <c r="BE41" s="118">
        <v>0</v>
      </c>
      <c r="BF41" s="132">
        <v>0</v>
      </c>
      <c r="BG41" s="132">
        <v>0</v>
      </c>
      <c r="BH41" s="118">
        <v>0</v>
      </c>
      <c r="BI41" s="118">
        <v>0</v>
      </c>
      <c r="BJ41" s="132">
        <v>0</v>
      </c>
      <c r="BK41" s="132">
        <v>0</v>
      </c>
      <c r="BL41" s="118">
        <v>0</v>
      </c>
      <c r="BM41" s="118">
        <v>0</v>
      </c>
      <c r="BN41" s="132">
        <v>0</v>
      </c>
      <c r="BO41" s="132">
        <v>0</v>
      </c>
      <c r="BP41" s="118">
        <v>0</v>
      </c>
      <c r="BQ41" s="118">
        <v>0</v>
      </c>
      <c r="BR41" s="132">
        <v>0</v>
      </c>
      <c r="BS41" s="132">
        <v>0</v>
      </c>
      <c r="BT41" s="118">
        <v>0</v>
      </c>
      <c r="BU41" s="118">
        <v>0</v>
      </c>
      <c r="BV41" s="132">
        <v>0</v>
      </c>
      <c r="BW41" s="132">
        <v>0</v>
      </c>
      <c r="BX41" s="118">
        <v>0</v>
      </c>
      <c r="BY41" s="118">
        <v>0</v>
      </c>
      <c r="BZ41" s="132">
        <v>0</v>
      </c>
      <c r="CA41" s="132">
        <v>0</v>
      </c>
      <c r="CB41" s="118">
        <v>0</v>
      </c>
      <c r="CC41" s="118">
        <v>0</v>
      </c>
      <c r="CD41" s="132">
        <v>0</v>
      </c>
      <c r="CE41" s="132">
        <v>0</v>
      </c>
      <c r="CF41" s="118">
        <v>0</v>
      </c>
      <c r="CG41" s="118">
        <v>0</v>
      </c>
      <c r="CH41" s="132">
        <v>0</v>
      </c>
      <c r="CI41" s="132">
        <v>0</v>
      </c>
      <c r="CJ41" s="118">
        <v>0</v>
      </c>
      <c r="CK41" s="118">
        <v>0</v>
      </c>
      <c r="CL41" s="132">
        <v>0</v>
      </c>
      <c r="CM41" s="132">
        <v>0</v>
      </c>
      <c r="CN41" s="118">
        <v>0</v>
      </c>
      <c r="CO41" s="118">
        <v>0</v>
      </c>
      <c r="CP41" s="132">
        <v>0</v>
      </c>
      <c r="CQ41" s="132">
        <v>0</v>
      </c>
      <c r="CR41" s="118">
        <v>0</v>
      </c>
      <c r="CS41" s="118">
        <v>0</v>
      </c>
      <c r="CT41" s="132">
        <v>0</v>
      </c>
      <c r="CU41" s="118">
        <v>0</v>
      </c>
      <c r="CV41" s="118">
        <v>0</v>
      </c>
      <c r="CW41" s="118">
        <v>0</v>
      </c>
      <c r="CX41" s="132">
        <v>0</v>
      </c>
      <c r="CY41" s="132">
        <v>0</v>
      </c>
      <c r="CZ41" s="118">
        <v>0</v>
      </c>
      <c r="DA41" s="118">
        <v>0</v>
      </c>
      <c r="DB41" s="132">
        <v>0</v>
      </c>
      <c r="DC41" s="132">
        <v>0</v>
      </c>
      <c r="DD41" s="118">
        <v>0</v>
      </c>
      <c r="DE41" s="118">
        <v>0</v>
      </c>
      <c r="DF41" s="132">
        <v>0</v>
      </c>
      <c r="DG41" s="132">
        <v>0</v>
      </c>
      <c r="DH41" s="118">
        <v>0</v>
      </c>
      <c r="DI41" s="118">
        <v>0</v>
      </c>
      <c r="DJ41" s="132">
        <v>0</v>
      </c>
      <c r="DK41" s="132">
        <v>0</v>
      </c>
      <c r="DL41" s="118">
        <v>0</v>
      </c>
      <c r="DM41" s="118">
        <v>0</v>
      </c>
      <c r="DN41" s="132">
        <v>0</v>
      </c>
      <c r="DO41" s="132">
        <v>0</v>
      </c>
      <c r="DP41" s="118">
        <v>0</v>
      </c>
      <c r="DQ41" s="118">
        <v>0</v>
      </c>
      <c r="DR41" s="132">
        <v>0</v>
      </c>
      <c r="DS41" s="132">
        <v>0</v>
      </c>
      <c r="DT41" s="118">
        <v>0</v>
      </c>
      <c r="DU41" s="118">
        <v>0</v>
      </c>
    </row>
    <row r="42" spans="1:125" s="120" customFormat="1" ht="12" customHeight="1">
      <c r="A42" s="129" t="s">
        <v>506</v>
      </c>
      <c r="B42" s="133">
        <v>36000</v>
      </c>
      <c r="C42" s="129" t="s">
        <v>398</v>
      </c>
      <c r="D42" s="118">
        <f t="shared" si="0"/>
        <v>2490108</v>
      </c>
      <c r="E42" s="118">
        <f t="shared" si="1"/>
        <v>711376</v>
      </c>
      <c r="F42" s="132">
        <v>7</v>
      </c>
      <c r="G42" s="132">
        <v>7</v>
      </c>
      <c r="H42" s="118">
        <v>1326327</v>
      </c>
      <c r="I42" s="118">
        <v>438198</v>
      </c>
      <c r="J42" s="132">
        <v>7</v>
      </c>
      <c r="K42" s="132">
        <v>7</v>
      </c>
      <c r="L42" s="118">
        <v>762619</v>
      </c>
      <c r="M42" s="118">
        <v>170220</v>
      </c>
      <c r="N42" s="132">
        <v>4</v>
      </c>
      <c r="O42" s="132">
        <v>4</v>
      </c>
      <c r="P42" s="118">
        <v>286035</v>
      </c>
      <c r="Q42" s="118">
        <v>70171</v>
      </c>
      <c r="R42" s="132">
        <v>3</v>
      </c>
      <c r="S42" s="132">
        <v>3</v>
      </c>
      <c r="T42" s="118">
        <v>115127</v>
      </c>
      <c r="U42" s="118">
        <v>32787</v>
      </c>
      <c r="V42" s="132">
        <v>0</v>
      </c>
      <c r="W42" s="132">
        <v>0</v>
      </c>
      <c r="X42" s="118">
        <v>0</v>
      </c>
      <c r="Y42" s="118">
        <v>0</v>
      </c>
      <c r="Z42" s="132">
        <v>0</v>
      </c>
      <c r="AA42" s="132">
        <v>0</v>
      </c>
      <c r="AB42" s="118">
        <v>0</v>
      </c>
      <c r="AC42" s="118">
        <v>0</v>
      </c>
      <c r="AD42" s="132">
        <v>0</v>
      </c>
      <c r="AE42" s="132">
        <v>0</v>
      </c>
      <c r="AF42" s="118">
        <v>0</v>
      </c>
      <c r="AG42" s="118">
        <v>0</v>
      </c>
      <c r="AH42" s="132">
        <v>0</v>
      </c>
      <c r="AI42" s="132">
        <v>0</v>
      </c>
      <c r="AJ42" s="118">
        <v>0</v>
      </c>
      <c r="AK42" s="118">
        <v>0</v>
      </c>
      <c r="AL42" s="132">
        <v>0</v>
      </c>
      <c r="AM42" s="132">
        <v>0</v>
      </c>
      <c r="AN42" s="118">
        <v>0</v>
      </c>
      <c r="AO42" s="118">
        <v>0</v>
      </c>
      <c r="AP42" s="132">
        <v>0</v>
      </c>
      <c r="AQ42" s="132">
        <v>0</v>
      </c>
      <c r="AR42" s="118">
        <v>0</v>
      </c>
      <c r="AS42" s="118">
        <v>0</v>
      </c>
      <c r="AT42" s="132">
        <v>0</v>
      </c>
      <c r="AU42" s="132">
        <v>0</v>
      </c>
      <c r="AV42" s="118">
        <v>0</v>
      </c>
      <c r="AW42" s="118">
        <v>0</v>
      </c>
      <c r="AX42" s="132">
        <v>0</v>
      </c>
      <c r="AY42" s="132">
        <v>0</v>
      </c>
      <c r="AZ42" s="118">
        <v>0</v>
      </c>
      <c r="BA42" s="118">
        <v>0</v>
      </c>
      <c r="BB42" s="132">
        <v>0</v>
      </c>
      <c r="BC42" s="132">
        <v>0</v>
      </c>
      <c r="BD42" s="118">
        <v>0</v>
      </c>
      <c r="BE42" s="118">
        <v>0</v>
      </c>
      <c r="BF42" s="132">
        <v>0</v>
      </c>
      <c r="BG42" s="132">
        <v>0</v>
      </c>
      <c r="BH42" s="118">
        <v>0</v>
      </c>
      <c r="BI42" s="118">
        <v>0</v>
      </c>
      <c r="BJ42" s="132">
        <v>0</v>
      </c>
      <c r="BK42" s="132">
        <v>0</v>
      </c>
      <c r="BL42" s="118">
        <v>0</v>
      </c>
      <c r="BM42" s="118">
        <v>0</v>
      </c>
      <c r="BN42" s="132">
        <v>0</v>
      </c>
      <c r="BO42" s="132">
        <v>0</v>
      </c>
      <c r="BP42" s="118">
        <v>0</v>
      </c>
      <c r="BQ42" s="118">
        <v>0</v>
      </c>
      <c r="BR42" s="132">
        <v>0</v>
      </c>
      <c r="BS42" s="132">
        <v>0</v>
      </c>
      <c r="BT42" s="118">
        <v>0</v>
      </c>
      <c r="BU42" s="118">
        <v>0</v>
      </c>
      <c r="BV42" s="132">
        <v>0</v>
      </c>
      <c r="BW42" s="132">
        <v>0</v>
      </c>
      <c r="BX42" s="118">
        <v>0</v>
      </c>
      <c r="BY42" s="118">
        <v>0</v>
      </c>
      <c r="BZ42" s="132">
        <v>0</v>
      </c>
      <c r="CA42" s="132">
        <v>0</v>
      </c>
      <c r="CB42" s="118">
        <v>0</v>
      </c>
      <c r="CC42" s="118">
        <v>0</v>
      </c>
      <c r="CD42" s="132">
        <v>0</v>
      </c>
      <c r="CE42" s="132">
        <v>0</v>
      </c>
      <c r="CF42" s="118">
        <v>0</v>
      </c>
      <c r="CG42" s="118">
        <v>0</v>
      </c>
      <c r="CH42" s="132">
        <v>0</v>
      </c>
      <c r="CI42" s="132">
        <v>0</v>
      </c>
      <c r="CJ42" s="118">
        <v>0</v>
      </c>
      <c r="CK42" s="118">
        <v>0</v>
      </c>
      <c r="CL42" s="132">
        <v>0</v>
      </c>
      <c r="CM42" s="132">
        <v>0</v>
      </c>
      <c r="CN42" s="118">
        <v>0</v>
      </c>
      <c r="CO42" s="118">
        <v>0</v>
      </c>
      <c r="CP42" s="132">
        <v>0</v>
      </c>
      <c r="CQ42" s="132">
        <v>0</v>
      </c>
      <c r="CR42" s="118">
        <v>0</v>
      </c>
      <c r="CS42" s="118">
        <v>0</v>
      </c>
      <c r="CT42" s="132">
        <v>0</v>
      </c>
      <c r="CU42" s="118">
        <v>0</v>
      </c>
      <c r="CV42" s="118">
        <v>0</v>
      </c>
      <c r="CW42" s="118">
        <v>0</v>
      </c>
      <c r="CX42" s="132">
        <v>0</v>
      </c>
      <c r="CY42" s="132">
        <v>0</v>
      </c>
      <c r="CZ42" s="118">
        <v>0</v>
      </c>
      <c r="DA42" s="118">
        <v>0</v>
      </c>
      <c r="DB42" s="132">
        <v>0</v>
      </c>
      <c r="DC42" s="132">
        <v>0</v>
      </c>
      <c r="DD42" s="118">
        <v>0</v>
      </c>
      <c r="DE42" s="118">
        <v>0</v>
      </c>
      <c r="DF42" s="132">
        <v>0</v>
      </c>
      <c r="DG42" s="132">
        <v>0</v>
      </c>
      <c r="DH42" s="118">
        <v>0</v>
      </c>
      <c r="DI42" s="118">
        <v>0</v>
      </c>
      <c r="DJ42" s="132">
        <v>0</v>
      </c>
      <c r="DK42" s="132">
        <v>0</v>
      </c>
      <c r="DL42" s="118">
        <v>0</v>
      </c>
      <c r="DM42" s="118">
        <v>0</v>
      </c>
      <c r="DN42" s="132">
        <v>0</v>
      </c>
      <c r="DO42" s="132">
        <v>0</v>
      </c>
      <c r="DP42" s="118">
        <v>0</v>
      </c>
      <c r="DQ42" s="118">
        <v>0</v>
      </c>
      <c r="DR42" s="132">
        <v>0</v>
      </c>
      <c r="DS42" s="132">
        <v>0</v>
      </c>
      <c r="DT42" s="118">
        <v>0</v>
      </c>
      <c r="DU42" s="118">
        <v>0</v>
      </c>
    </row>
    <row r="43" spans="1:125" s="120" customFormat="1" ht="12" customHeight="1">
      <c r="A43" s="129" t="s">
        <v>507</v>
      </c>
      <c r="B43" s="133">
        <v>37000</v>
      </c>
      <c r="C43" s="129" t="s">
        <v>398</v>
      </c>
      <c r="D43" s="118">
        <f t="shared" si="0"/>
        <v>2148990</v>
      </c>
      <c r="E43" s="118">
        <f t="shared" si="1"/>
        <v>893369</v>
      </c>
      <c r="F43" s="132">
        <v>8</v>
      </c>
      <c r="G43" s="132">
        <v>8</v>
      </c>
      <c r="H43" s="118">
        <v>1005245</v>
      </c>
      <c r="I43" s="118">
        <v>585245</v>
      </c>
      <c r="J43" s="132">
        <v>8</v>
      </c>
      <c r="K43" s="132">
        <v>8</v>
      </c>
      <c r="L43" s="118">
        <v>797031</v>
      </c>
      <c r="M43" s="118">
        <v>186384</v>
      </c>
      <c r="N43" s="132">
        <v>2</v>
      </c>
      <c r="O43" s="132">
        <v>2</v>
      </c>
      <c r="P43" s="118">
        <v>199017</v>
      </c>
      <c r="Q43" s="118">
        <v>28930</v>
      </c>
      <c r="R43" s="132">
        <v>1</v>
      </c>
      <c r="S43" s="132">
        <v>1</v>
      </c>
      <c r="T43" s="118">
        <v>105068</v>
      </c>
      <c r="U43" s="118">
        <v>45753</v>
      </c>
      <c r="V43" s="132">
        <v>1</v>
      </c>
      <c r="W43" s="132">
        <v>1</v>
      </c>
      <c r="X43" s="118">
        <v>42629</v>
      </c>
      <c r="Y43" s="118">
        <v>47057</v>
      </c>
      <c r="Z43" s="132">
        <v>0</v>
      </c>
      <c r="AA43" s="132">
        <v>0</v>
      </c>
      <c r="AB43" s="118">
        <v>0</v>
      </c>
      <c r="AC43" s="118">
        <v>0</v>
      </c>
      <c r="AD43" s="132">
        <v>0</v>
      </c>
      <c r="AE43" s="132">
        <v>0</v>
      </c>
      <c r="AF43" s="118">
        <v>0</v>
      </c>
      <c r="AG43" s="118">
        <v>0</v>
      </c>
      <c r="AH43" s="132">
        <v>0</v>
      </c>
      <c r="AI43" s="132">
        <v>0</v>
      </c>
      <c r="AJ43" s="118">
        <v>0</v>
      </c>
      <c r="AK43" s="118">
        <v>0</v>
      </c>
      <c r="AL43" s="132">
        <v>0</v>
      </c>
      <c r="AM43" s="132">
        <v>0</v>
      </c>
      <c r="AN43" s="118">
        <v>0</v>
      </c>
      <c r="AO43" s="118">
        <v>0</v>
      </c>
      <c r="AP43" s="132">
        <v>0</v>
      </c>
      <c r="AQ43" s="132">
        <v>0</v>
      </c>
      <c r="AR43" s="118">
        <v>0</v>
      </c>
      <c r="AS43" s="118">
        <v>0</v>
      </c>
      <c r="AT43" s="132">
        <v>0</v>
      </c>
      <c r="AU43" s="132">
        <v>0</v>
      </c>
      <c r="AV43" s="118">
        <v>0</v>
      </c>
      <c r="AW43" s="118">
        <v>0</v>
      </c>
      <c r="AX43" s="132">
        <v>0</v>
      </c>
      <c r="AY43" s="132">
        <v>0</v>
      </c>
      <c r="AZ43" s="118">
        <v>0</v>
      </c>
      <c r="BA43" s="118">
        <v>0</v>
      </c>
      <c r="BB43" s="132">
        <v>0</v>
      </c>
      <c r="BC43" s="132">
        <v>0</v>
      </c>
      <c r="BD43" s="118">
        <v>0</v>
      </c>
      <c r="BE43" s="118">
        <v>0</v>
      </c>
      <c r="BF43" s="132">
        <v>0</v>
      </c>
      <c r="BG43" s="132">
        <v>0</v>
      </c>
      <c r="BH43" s="118">
        <v>0</v>
      </c>
      <c r="BI43" s="118">
        <v>0</v>
      </c>
      <c r="BJ43" s="132">
        <v>0</v>
      </c>
      <c r="BK43" s="132">
        <v>0</v>
      </c>
      <c r="BL43" s="118">
        <v>0</v>
      </c>
      <c r="BM43" s="118">
        <v>0</v>
      </c>
      <c r="BN43" s="132">
        <v>0</v>
      </c>
      <c r="BO43" s="132">
        <v>0</v>
      </c>
      <c r="BP43" s="118">
        <v>0</v>
      </c>
      <c r="BQ43" s="118">
        <v>0</v>
      </c>
      <c r="BR43" s="132">
        <v>0</v>
      </c>
      <c r="BS43" s="132">
        <v>0</v>
      </c>
      <c r="BT43" s="118">
        <v>0</v>
      </c>
      <c r="BU43" s="118">
        <v>0</v>
      </c>
      <c r="BV43" s="132">
        <v>0</v>
      </c>
      <c r="BW43" s="132">
        <v>0</v>
      </c>
      <c r="BX43" s="118">
        <v>0</v>
      </c>
      <c r="BY43" s="118">
        <v>0</v>
      </c>
      <c r="BZ43" s="132">
        <v>0</v>
      </c>
      <c r="CA43" s="132">
        <v>0</v>
      </c>
      <c r="CB43" s="118">
        <v>0</v>
      </c>
      <c r="CC43" s="118">
        <v>0</v>
      </c>
      <c r="CD43" s="132">
        <v>0</v>
      </c>
      <c r="CE43" s="132">
        <v>0</v>
      </c>
      <c r="CF43" s="118">
        <v>0</v>
      </c>
      <c r="CG43" s="118">
        <v>0</v>
      </c>
      <c r="CH43" s="132">
        <v>0</v>
      </c>
      <c r="CI43" s="132">
        <v>0</v>
      </c>
      <c r="CJ43" s="118">
        <v>0</v>
      </c>
      <c r="CK43" s="118">
        <v>0</v>
      </c>
      <c r="CL43" s="132">
        <v>0</v>
      </c>
      <c r="CM43" s="132">
        <v>0</v>
      </c>
      <c r="CN43" s="118">
        <v>0</v>
      </c>
      <c r="CO43" s="118">
        <v>0</v>
      </c>
      <c r="CP43" s="132">
        <v>0</v>
      </c>
      <c r="CQ43" s="132">
        <v>0</v>
      </c>
      <c r="CR43" s="118">
        <v>0</v>
      </c>
      <c r="CS43" s="118">
        <v>0</v>
      </c>
      <c r="CT43" s="132">
        <v>0</v>
      </c>
      <c r="CU43" s="118">
        <v>0</v>
      </c>
      <c r="CV43" s="118">
        <v>0</v>
      </c>
      <c r="CW43" s="118">
        <v>0</v>
      </c>
      <c r="CX43" s="132">
        <v>0</v>
      </c>
      <c r="CY43" s="132">
        <v>0</v>
      </c>
      <c r="CZ43" s="118">
        <v>0</v>
      </c>
      <c r="DA43" s="118">
        <v>0</v>
      </c>
      <c r="DB43" s="132">
        <v>0</v>
      </c>
      <c r="DC43" s="132">
        <v>0</v>
      </c>
      <c r="DD43" s="118">
        <v>0</v>
      </c>
      <c r="DE43" s="118">
        <v>0</v>
      </c>
      <c r="DF43" s="132">
        <v>0</v>
      </c>
      <c r="DG43" s="132">
        <v>0</v>
      </c>
      <c r="DH43" s="118">
        <v>0</v>
      </c>
      <c r="DI43" s="118">
        <v>0</v>
      </c>
      <c r="DJ43" s="132">
        <v>0</v>
      </c>
      <c r="DK43" s="132">
        <v>0</v>
      </c>
      <c r="DL43" s="118">
        <v>0</v>
      </c>
      <c r="DM43" s="118">
        <v>0</v>
      </c>
      <c r="DN43" s="132">
        <v>0</v>
      </c>
      <c r="DO43" s="132">
        <v>0</v>
      </c>
      <c r="DP43" s="118">
        <v>0</v>
      </c>
      <c r="DQ43" s="118">
        <v>0</v>
      </c>
      <c r="DR43" s="132">
        <v>0</v>
      </c>
      <c r="DS43" s="132">
        <v>0</v>
      </c>
      <c r="DT43" s="118">
        <v>0</v>
      </c>
      <c r="DU43" s="118">
        <v>0</v>
      </c>
    </row>
    <row r="44" spans="1:125" s="120" customFormat="1" ht="12" customHeight="1">
      <c r="A44" s="129" t="s">
        <v>508</v>
      </c>
      <c r="B44" s="133">
        <v>38000</v>
      </c>
      <c r="C44" s="129" t="s">
        <v>398</v>
      </c>
      <c r="D44" s="118">
        <f t="shared" si="0"/>
        <v>557587</v>
      </c>
      <c r="E44" s="118">
        <f t="shared" si="1"/>
        <v>1211439</v>
      </c>
      <c r="F44" s="132">
        <v>7</v>
      </c>
      <c r="G44" s="132">
        <v>7</v>
      </c>
      <c r="H44" s="118">
        <v>304304</v>
      </c>
      <c r="I44" s="118">
        <v>885650</v>
      </c>
      <c r="J44" s="132">
        <v>7</v>
      </c>
      <c r="K44" s="132">
        <v>7</v>
      </c>
      <c r="L44" s="118">
        <v>163727</v>
      </c>
      <c r="M44" s="118">
        <v>231365</v>
      </c>
      <c r="N44" s="132">
        <v>4</v>
      </c>
      <c r="O44" s="132">
        <v>4</v>
      </c>
      <c r="P44" s="118">
        <v>80421</v>
      </c>
      <c r="Q44" s="118">
        <v>89291</v>
      </c>
      <c r="R44" s="132">
        <v>3</v>
      </c>
      <c r="S44" s="132">
        <v>3</v>
      </c>
      <c r="T44" s="118">
        <v>9135</v>
      </c>
      <c r="U44" s="118">
        <v>5133</v>
      </c>
      <c r="V44" s="132">
        <v>0</v>
      </c>
      <c r="W44" s="132">
        <v>0</v>
      </c>
      <c r="X44" s="118">
        <v>0</v>
      </c>
      <c r="Y44" s="118">
        <v>0</v>
      </c>
      <c r="Z44" s="132">
        <v>0</v>
      </c>
      <c r="AA44" s="132">
        <v>0</v>
      </c>
      <c r="AB44" s="118">
        <v>0</v>
      </c>
      <c r="AC44" s="118">
        <v>0</v>
      </c>
      <c r="AD44" s="132">
        <v>0</v>
      </c>
      <c r="AE44" s="132">
        <v>0</v>
      </c>
      <c r="AF44" s="118">
        <v>0</v>
      </c>
      <c r="AG44" s="118">
        <v>0</v>
      </c>
      <c r="AH44" s="132">
        <v>0</v>
      </c>
      <c r="AI44" s="132">
        <v>0</v>
      </c>
      <c r="AJ44" s="118">
        <v>0</v>
      </c>
      <c r="AK44" s="118">
        <v>0</v>
      </c>
      <c r="AL44" s="132">
        <v>0</v>
      </c>
      <c r="AM44" s="132">
        <v>0</v>
      </c>
      <c r="AN44" s="118">
        <v>0</v>
      </c>
      <c r="AO44" s="118">
        <v>0</v>
      </c>
      <c r="AP44" s="132">
        <v>0</v>
      </c>
      <c r="AQ44" s="132">
        <v>0</v>
      </c>
      <c r="AR44" s="118">
        <v>0</v>
      </c>
      <c r="AS44" s="118">
        <v>0</v>
      </c>
      <c r="AT44" s="132">
        <v>0</v>
      </c>
      <c r="AU44" s="132">
        <v>0</v>
      </c>
      <c r="AV44" s="118">
        <v>0</v>
      </c>
      <c r="AW44" s="118">
        <v>0</v>
      </c>
      <c r="AX44" s="132">
        <v>0</v>
      </c>
      <c r="AY44" s="132">
        <v>0</v>
      </c>
      <c r="AZ44" s="118">
        <v>0</v>
      </c>
      <c r="BA44" s="118">
        <v>0</v>
      </c>
      <c r="BB44" s="132">
        <v>0</v>
      </c>
      <c r="BC44" s="132">
        <v>0</v>
      </c>
      <c r="BD44" s="118">
        <v>0</v>
      </c>
      <c r="BE44" s="118">
        <v>0</v>
      </c>
      <c r="BF44" s="132">
        <v>0</v>
      </c>
      <c r="BG44" s="132">
        <v>0</v>
      </c>
      <c r="BH44" s="118">
        <v>0</v>
      </c>
      <c r="BI44" s="118">
        <v>0</v>
      </c>
      <c r="BJ44" s="132">
        <v>0</v>
      </c>
      <c r="BK44" s="132">
        <v>0</v>
      </c>
      <c r="BL44" s="118">
        <v>0</v>
      </c>
      <c r="BM44" s="118">
        <v>0</v>
      </c>
      <c r="BN44" s="132">
        <v>0</v>
      </c>
      <c r="BO44" s="132">
        <v>0</v>
      </c>
      <c r="BP44" s="118">
        <v>0</v>
      </c>
      <c r="BQ44" s="118">
        <v>0</v>
      </c>
      <c r="BR44" s="132">
        <v>0</v>
      </c>
      <c r="BS44" s="132">
        <v>0</v>
      </c>
      <c r="BT44" s="118">
        <v>0</v>
      </c>
      <c r="BU44" s="118">
        <v>0</v>
      </c>
      <c r="BV44" s="132">
        <v>0</v>
      </c>
      <c r="BW44" s="132">
        <v>0</v>
      </c>
      <c r="BX44" s="118">
        <v>0</v>
      </c>
      <c r="BY44" s="118">
        <v>0</v>
      </c>
      <c r="BZ44" s="132">
        <v>0</v>
      </c>
      <c r="CA44" s="132">
        <v>0</v>
      </c>
      <c r="CB44" s="118">
        <v>0</v>
      </c>
      <c r="CC44" s="118">
        <v>0</v>
      </c>
      <c r="CD44" s="132">
        <v>0</v>
      </c>
      <c r="CE44" s="132">
        <v>0</v>
      </c>
      <c r="CF44" s="118">
        <v>0</v>
      </c>
      <c r="CG44" s="118">
        <v>0</v>
      </c>
      <c r="CH44" s="132">
        <v>0</v>
      </c>
      <c r="CI44" s="132">
        <v>0</v>
      </c>
      <c r="CJ44" s="118">
        <v>0</v>
      </c>
      <c r="CK44" s="118">
        <v>0</v>
      </c>
      <c r="CL44" s="132">
        <v>0</v>
      </c>
      <c r="CM44" s="132">
        <v>0</v>
      </c>
      <c r="CN44" s="118">
        <v>0</v>
      </c>
      <c r="CO44" s="118">
        <v>0</v>
      </c>
      <c r="CP44" s="132">
        <v>0</v>
      </c>
      <c r="CQ44" s="132">
        <v>0</v>
      </c>
      <c r="CR44" s="118">
        <v>0</v>
      </c>
      <c r="CS44" s="118">
        <v>0</v>
      </c>
      <c r="CT44" s="132">
        <v>0</v>
      </c>
      <c r="CU44" s="118">
        <v>0</v>
      </c>
      <c r="CV44" s="118">
        <v>0</v>
      </c>
      <c r="CW44" s="118">
        <v>0</v>
      </c>
      <c r="CX44" s="132">
        <v>0</v>
      </c>
      <c r="CY44" s="132">
        <v>0</v>
      </c>
      <c r="CZ44" s="118">
        <v>0</v>
      </c>
      <c r="DA44" s="118">
        <v>0</v>
      </c>
      <c r="DB44" s="132">
        <v>0</v>
      </c>
      <c r="DC44" s="132">
        <v>0</v>
      </c>
      <c r="DD44" s="118">
        <v>0</v>
      </c>
      <c r="DE44" s="118">
        <v>0</v>
      </c>
      <c r="DF44" s="132">
        <v>0</v>
      </c>
      <c r="DG44" s="132">
        <v>0</v>
      </c>
      <c r="DH44" s="118">
        <v>0</v>
      </c>
      <c r="DI44" s="118">
        <v>0</v>
      </c>
      <c r="DJ44" s="132">
        <v>0</v>
      </c>
      <c r="DK44" s="132">
        <v>0</v>
      </c>
      <c r="DL44" s="118">
        <v>0</v>
      </c>
      <c r="DM44" s="118">
        <v>0</v>
      </c>
      <c r="DN44" s="132">
        <v>0</v>
      </c>
      <c r="DO44" s="132">
        <v>0</v>
      </c>
      <c r="DP44" s="118">
        <v>0</v>
      </c>
      <c r="DQ44" s="118">
        <v>0</v>
      </c>
      <c r="DR44" s="132">
        <v>0</v>
      </c>
      <c r="DS44" s="132">
        <v>0</v>
      </c>
      <c r="DT44" s="118">
        <v>0</v>
      </c>
      <c r="DU44" s="118">
        <v>0</v>
      </c>
    </row>
    <row r="45" spans="1:125" s="120" customFormat="1" ht="12" customHeight="1">
      <c r="A45" s="129" t="s">
        <v>509</v>
      </c>
      <c r="B45" s="133">
        <v>39000</v>
      </c>
      <c r="C45" s="129" t="s">
        <v>398</v>
      </c>
      <c r="D45" s="118">
        <f t="shared" si="0"/>
        <v>2531525</v>
      </c>
      <c r="E45" s="118">
        <f t="shared" si="1"/>
        <v>683153</v>
      </c>
      <c r="F45" s="132">
        <v>15</v>
      </c>
      <c r="G45" s="132">
        <v>15</v>
      </c>
      <c r="H45" s="118">
        <v>1057361</v>
      </c>
      <c r="I45" s="118">
        <v>363780</v>
      </c>
      <c r="J45" s="132">
        <v>15</v>
      </c>
      <c r="K45" s="132">
        <v>15</v>
      </c>
      <c r="L45" s="118">
        <v>688474</v>
      </c>
      <c r="M45" s="118">
        <v>191237</v>
      </c>
      <c r="N45" s="132">
        <v>10</v>
      </c>
      <c r="O45" s="132">
        <v>10</v>
      </c>
      <c r="P45" s="118">
        <v>464285</v>
      </c>
      <c r="Q45" s="118">
        <v>88678</v>
      </c>
      <c r="R45" s="132">
        <v>6</v>
      </c>
      <c r="S45" s="132">
        <v>6</v>
      </c>
      <c r="T45" s="118">
        <v>142762</v>
      </c>
      <c r="U45" s="118">
        <v>27580</v>
      </c>
      <c r="V45" s="132">
        <v>4</v>
      </c>
      <c r="W45" s="132">
        <v>4</v>
      </c>
      <c r="X45" s="118">
        <v>66426</v>
      </c>
      <c r="Y45" s="118">
        <v>11878</v>
      </c>
      <c r="Z45" s="132">
        <v>2</v>
      </c>
      <c r="AA45" s="132">
        <v>2</v>
      </c>
      <c r="AB45" s="118">
        <v>42428</v>
      </c>
      <c r="AC45" s="118">
        <v>0</v>
      </c>
      <c r="AD45" s="132">
        <v>1</v>
      </c>
      <c r="AE45" s="132">
        <v>1</v>
      </c>
      <c r="AF45" s="118">
        <v>13490</v>
      </c>
      <c r="AG45" s="118">
        <v>0</v>
      </c>
      <c r="AH45" s="132">
        <v>1</v>
      </c>
      <c r="AI45" s="132">
        <v>1</v>
      </c>
      <c r="AJ45" s="118">
        <v>18353</v>
      </c>
      <c r="AK45" s="118">
        <v>0</v>
      </c>
      <c r="AL45" s="132">
        <v>1</v>
      </c>
      <c r="AM45" s="132">
        <v>1</v>
      </c>
      <c r="AN45" s="118">
        <v>37946</v>
      </c>
      <c r="AO45" s="118">
        <v>0</v>
      </c>
      <c r="AP45" s="132">
        <v>0</v>
      </c>
      <c r="AQ45" s="132">
        <v>0</v>
      </c>
      <c r="AR45" s="118">
        <v>0</v>
      </c>
      <c r="AS45" s="118">
        <v>0</v>
      </c>
      <c r="AT45" s="132">
        <v>0</v>
      </c>
      <c r="AU45" s="132">
        <v>0</v>
      </c>
      <c r="AV45" s="118">
        <v>0</v>
      </c>
      <c r="AW45" s="118">
        <v>0</v>
      </c>
      <c r="AX45" s="132">
        <v>0</v>
      </c>
      <c r="AY45" s="132">
        <v>0</v>
      </c>
      <c r="AZ45" s="118">
        <v>0</v>
      </c>
      <c r="BA45" s="118">
        <v>0</v>
      </c>
      <c r="BB45" s="132">
        <v>0</v>
      </c>
      <c r="BC45" s="132">
        <v>0</v>
      </c>
      <c r="BD45" s="118">
        <v>0</v>
      </c>
      <c r="BE45" s="118">
        <v>0</v>
      </c>
      <c r="BF45" s="132">
        <v>0</v>
      </c>
      <c r="BG45" s="132">
        <v>0</v>
      </c>
      <c r="BH45" s="118">
        <v>0</v>
      </c>
      <c r="BI45" s="118">
        <v>0</v>
      </c>
      <c r="BJ45" s="132">
        <v>0</v>
      </c>
      <c r="BK45" s="132">
        <v>0</v>
      </c>
      <c r="BL45" s="118">
        <v>0</v>
      </c>
      <c r="BM45" s="118">
        <v>0</v>
      </c>
      <c r="BN45" s="132">
        <v>0</v>
      </c>
      <c r="BO45" s="132">
        <v>0</v>
      </c>
      <c r="BP45" s="118">
        <v>0</v>
      </c>
      <c r="BQ45" s="118">
        <v>0</v>
      </c>
      <c r="BR45" s="132">
        <v>0</v>
      </c>
      <c r="BS45" s="132">
        <v>0</v>
      </c>
      <c r="BT45" s="118">
        <v>0</v>
      </c>
      <c r="BU45" s="118">
        <v>0</v>
      </c>
      <c r="BV45" s="132">
        <v>0</v>
      </c>
      <c r="BW45" s="132">
        <v>0</v>
      </c>
      <c r="BX45" s="118">
        <v>0</v>
      </c>
      <c r="BY45" s="118">
        <v>0</v>
      </c>
      <c r="BZ45" s="132">
        <v>0</v>
      </c>
      <c r="CA45" s="132">
        <v>0</v>
      </c>
      <c r="CB45" s="118">
        <v>0</v>
      </c>
      <c r="CC45" s="118">
        <v>0</v>
      </c>
      <c r="CD45" s="132">
        <v>0</v>
      </c>
      <c r="CE45" s="132">
        <v>0</v>
      </c>
      <c r="CF45" s="118">
        <v>0</v>
      </c>
      <c r="CG45" s="118">
        <v>0</v>
      </c>
      <c r="CH45" s="132">
        <v>0</v>
      </c>
      <c r="CI45" s="132">
        <v>0</v>
      </c>
      <c r="CJ45" s="118">
        <v>0</v>
      </c>
      <c r="CK45" s="118">
        <v>0</v>
      </c>
      <c r="CL45" s="132">
        <v>0</v>
      </c>
      <c r="CM45" s="132">
        <v>0</v>
      </c>
      <c r="CN45" s="118">
        <v>0</v>
      </c>
      <c r="CO45" s="118">
        <v>0</v>
      </c>
      <c r="CP45" s="132">
        <v>0</v>
      </c>
      <c r="CQ45" s="132">
        <v>0</v>
      </c>
      <c r="CR45" s="118">
        <v>0</v>
      </c>
      <c r="CS45" s="118">
        <v>0</v>
      </c>
      <c r="CT45" s="132">
        <v>0</v>
      </c>
      <c r="CU45" s="118">
        <v>0</v>
      </c>
      <c r="CV45" s="118">
        <v>0</v>
      </c>
      <c r="CW45" s="118">
        <v>0</v>
      </c>
      <c r="CX45" s="132">
        <v>0</v>
      </c>
      <c r="CY45" s="132">
        <v>0</v>
      </c>
      <c r="CZ45" s="118">
        <v>0</v>
      </c>
      <c r="DA45" s="118">
        <v>0</v>
      </c>
      <c r="DB45" s="132">
        <v>0</v>
      </c>
      <c r="DC45" s="132">
        <v>0</v>
      </c>
      <c r="DD45" s="118">
        <v>0</v>
      </c>
      <c r="DE45" s="118">
        <v>0</v>
      </c>
      <c r="DF45" s="132">
        <v>0</v>
      </c>
      <c r="DG45" s="132">
        <v>0</v>
      </c>
      <c r="DH45" s="118">
        <v>0</v>
      </c>
      <c r="DI45" s="118">
        <v>0</v>
      </c>
      <c r="DJ45" s="132">
        <v>0</v>
      </c>
      <c r="DK45" s="132">
        <v>0</v>
      </c>
      <c r="DL45" s="118">
        <v>0</v>
      </c>
      <c r="DM45" s="118">
        <v>0</v>
      </c>
      <c r="DN45" s="132">
        <v>0</v>
      </c>
      <c r="DO45" s="132">
        <v>0</v>
      </c>
      <c r="DP45" s="118">
        <v>0</v>
      </c>
      <c r="DQ45" s="118">
        <v>0</v>
      </c>
      <c r="DR45" s="132">
        <v>0</v>
      </c>
      <c r="DS45" s="132">
        <v>0</v>
      </c>
      <c r="DT45" s="118">
        <v>0</v>
      </c>
      <c r="DU45" s="118">
        <v>0</v>
      </c>
    </row>
    <row r="46" spans="1:125" s="120" customFormat="1" ht="12" customHeight="1">
      <c r="A46" s="129" t="s">
        <v>510</v>
      </c>
      <c r="B46" s="133">
        <v>40000</v>
      </c>
      <c r="C46" s="129" t="s">
        <v>398</v>
      </c>
      <c r="D46" s="118">
        <f t="shared" si="0"/>
        <v>13397020</v>
      </c>
      <c r="E46" s="118">
        <f t="shared" si="1"/>
        <v>2775041</v>
      </c>
      <c r="F46" s="132">
        <v>25</v>
      </c>
      <c r="G46" s="132">
        <v>25</v>
      </c>
      <c r="H46" s="118">
        <v>5797105</v>
      </c>
      <c r="I46" s="118">
        <v>1299473</v>
      </c>
      <c r="J46" s="132">
        <v>25</v>
      </c>
      <c r="K46" s="132">
        <v>25</v>
      </c>
      <c r="L46" s="118">
        <v>3596485</v>
      </c>
      <c r="M46" s="118">
        <v>855177</v>
      </c>
      <c r="N46" s="132">
        <v>14</v>
      </c>
      <c r="O46" s="132">
        <v>14</v>
      </c>
      <c r="P46" s="118">
        <v>1968341</v>
      </c>
      <c r="Q46" s="118">
        <v>322765</v>
      </c>
      <c r="R46" s="132">
        <v>8</v>
      </c>
      <c r="S46" s="132">
        <v>8</v>
      </c>
      <c r="T46" s="118">
        <v>1505858</v>
      </c>
      <c r="U46" s="118">
        <v>209765</v>
      </c>
      <c r="V46" s="132">
        <v>5</v>
      </c>
      <c r="W46" s="132">
        <v>5</v>
      </c>
      <c r="X46" s="118">
        <v>372459</v>
      </c>
      <c r="Y46" s="118">
        <v>64183</v>
      </c>
      <c r="Z46" s="132">
        <v>2</v>
      </c>
      <c r="AA46" s="132">
        <v>2</v>
      </c>
      <c r="AB46" s="118">
        <v>156772</v>
      </c>
      <c r="AC46" s="118">
        <v>23678</v>
      </c>
      <c r="AD46" s="132">
        <v>0</v>
      </c>
      <c r="AE46" s="132">
        <v>0</v>
      </c>
      <c r="AF46" s="118">
        <v>0</v>
      </c>
      <c r="AG46" s="118">
        <v>0</v>
      </c>
      <c r="AH46" s="132">
        <v>0</v>
      </c>
      <c r="AI46" s="132">
        <v>0</v>
      </c>
      <c r="AJ46" s="118">
        <v>0</v>
      </c>
      <c r="AK46" s="118">
        <v>0</v>
      </c>
      <c r="AL46" s="132">
        <v>0</v>
      </c>
      <c r="AM46" s="132">
        <v>0</v>
      </c>
      <c r="AN46" s="118">
        <v>0</v>
      </c>
      <c r="AO46" s="118">
        <v>0</v>
      </c>
      <c r="AP46" s="132">
        <v>0</v>
      </c>
      <c r="AQ46" s="132">
        <v>0</v>
      </c>
      <c r="AR46" s="118">
        <v>0</v>
      </c>
      <c r="AS46" s="118">
        <v>0</v>
      </c>
      <c r="AT46" s="132">
        <v>0</v>
      </c>
      <c r="AU46" s="132">
        <v>0</v>
      </c>
      <c r="AV46" s="118">
        <v>0</v>
      </c>
      <c r="AW46" s="118">
        <v>0</v>
      </c>
      <c r="AX46" s="132">
        <v>0</v>
      </c>
      <c r="AY46" s="132">
        <v>0</v>
      </c>
      <c r="AZ46" s="118">
        <v>0</v>
      </c>
      <c r="BA46" s="118">
        <v>0</v>
      </c>
      <c r="BB46" s="132">
        <v>0</v>
      </c>
      <c r="BC46" s="132">
        <v>0</v>
      </c>
      <c r="BD46" s="118">
        <v>0</v>
      </c>
      <c r="BE46" s="118">
        <v>0</v>
      </c>
      <c r="BF46" s="132">
        <v>0</v>
      </c>
      <c r="BG46" s="132">
        <v>0</v>
      </c>
      <c r="BH46" s="118">
        <v>0</v>
      </c>
      <c r="BI46" s="118">
        <v>0</v>
      </c>
      <c r="BJ46" s="132">
        <v>0</v>
      </c>
      <c r="BK46" s="132">
        <v>0</v>
      </c>
      <c r="BL46" s="118">
        <v>0</v>
      </c>
      <c r="BM46" s="118">
        <v>0</v>
      </c>
      <c r="BN46" s="132">
        <v>0</v>
      </c>
      <c r="BO46" s="132">
        <v>0</v>
      </c>
      <c r="BP46" s="118">
        <v>0</v>
      </c>
      <c r="BQ46" s="118">
        <v>0</v>
      </c>
      <c r="BR46" s="132">
        <v>0</v>
      </c>
      <c r="BS46" s="132">
        <v>0</v>
      </c>
      <c r="BT46" s="118">
        <v>0</v>
      </c>
      <c r="BU46" s="118">
        <v>0</v>
      </c>
      <c r="BV46" s="132">
        <v>0</v>
      </c>
      <c r="BW46" s="132">
        <v>0</v>
      </c>
      <c r="BX46" s="118">
        <v>0</v>
      </c>
      <c r="BY46" s="118">
        <v>0</v>
      </c>
      <c r="BZ46" s="132">
        <v>0</v>
      </c>
      <c r="CA46" s="132">
        <v>0</v>
      </c>
      <c r="CB46" s="118">
        <v>0</v>
      </c>
      <c r="CC46" s="118">
        <v>0</v>
      </c>
      <c r="CD46" s="132">
        <v>0</v>
      </c>
      <c r="CE46" s="132">
        <v>0</v>
      </c>
      <c r="CF46" s="118">
        <v>0</v>
      </c>
      <c r="CG46" s="118">
        <v>0</v>
      </c>
      <c r="CH46" s="132">
        <v>0</v>
      </c>
      <c r="CI46" s="132">
        <v>0</v>
      </c>
      <c r="CJ46" s="118">
        <v>0</v>
      </c>
      <c r="CK46" s="118">
        <v>0</v>
      </c>
      <c r="CL46" s="132">
        <v>0</v>
      </c>
      <c r="CM46" s="132">
        <v>0</v>
      </c>
      <c r="CN46" s="118">
        <v>0</v>
      </c>
      <c r="CO46" s="118">
        <v>0</v>
      </c>
      <c r="CP46" s="132">
        <v>0</v>
      </c>
      <c r="CQ46" s="132">
        <v>0</v>
      </c>
      <c r="CR46" s="118">
        <v>0</v>
      </c>
      <c r="CS46" s="118">
        <v>0</v>
      </c>
      <c r="CT46" s="132">
        <v>0</v>
      </c>
      <c r="CU46" s="118">
        <v>0</v>
      </c>
      <c r="CV46" s="118">
        <v>0</v>
      </c>
      <c r="CW46" s="118">
        <v>0</v>
      </c>
      <c r="CX46" s="132">
        <v>0</v>
      </c>
      <c r="CY46" s="132">
        <v>0</v>
      </c>
      <c r="CZ46" s="118">
        <v>0</v>
      </c>
      <c r="DA46" s="118">
        <v>0</v>
      </c>
      <c r="DB46" s="132">
        <v>0</v>
      </c>
      <c r="DC46" s="132">
        <v>0</v>
      </c>
      <c r="DD46" s="118">
        <v>0</v>
      </c>
      <c r="DE46" s="118">
        <v>0</v>
      </c>
      <c r="DF46" s="132">
        <v>0</v>
      </c>
      <c r="DG46" s="132">
        <v>0</v>
      </c>
      <c r="DH46" s="118">
        <v>0</v>
      </c>
      <c r="DI46" s="118">
        <v>0</v>
      </c>
      <c r="DJ46" s="132">
        <v>0</v>
      </c>
      <c r="DK46" s="132">
        <v>0</v>
      </c>
      <c r="DL46" s="118">
        <v>0</v>
      </c>
      <c r="DM46" s="118">
        <v>0</v>
      </c>
      <c r="DN46" s="132">
        <v>0</v>
      </c>
      <c r="DO46" s="132">
        <v>0</v>
      </c>
      <c r="DP46" s="118">
        <v>0</v>
      </c>
      <c r="DQ46" s="118">
        <v>0</v>
      </c>
      <c r="DR46" s="132">
        <v>0</v>
      </c>
      <c r="DS46" s="132">
        <v>0</v>
      </c>
      <c r="DT46" s="118">
        <v>0</v>
      </c>
      <c r="DU46" s="118">
        <v>0</v>
      </c>
    </row>
    <row r="47" spans="1:125" s="120" customFormat="1" ht="12" customHeight="1">
      <c r="A47" s="129" t="s">
        <v>511</v>
      </c>
      <c r="B47" s="133">
        <v>41000</v>
      </c>
      <c r="C47" s="129" t="s">
        <v>398</v>
      </c>
      <c r="D47" s="118">
        <f t="shared" si="0"/>
        <v>2216923</v>
      </c>
      <c r="E47" s="118">
        <f t="shared" si="1"/>
        <v>1347607</v>
      </c>
      <c r="F47" s="132">
        <v>9</v>
      </c>
      <c r="G47" s="132">
        <v>9</v>
      </c>
      <c r="H47" s="118">
        <v>1013379</v>
      </c>
      <c r="I47" s="118">
        <v>550576</v>
      </c>
      <c r="J47" s="132">
        <v>9</v>
      </c>
      <c r="K47" s="132">
        <v>9</v>
      </c>
      <c r="L47" s="118">
        <v>479128</v>
      </c>
      <c r="M47" s="118">
        <v>351129</v>
      </c>
      <c r="N47" s="132">
        <v>8</v>
      </c>
      <c r="O47" s="132">
        <v>8</v>
      </c>
      <c r="P47" s="118">
        <v>481445</v>
      </c>
      <c r="Q47" s="118">
        <v>164269</v>
      </c>
      <c r="R47" s="132">
        <v>4</v>
      </c>
      <c r="S47" s="132">
        <v>4</v>
      </c>
      <c r="T47" s="118">
        <v>46320</v>
      </c>
      <c r="U47" s="118">
        <v>156647</v>
      </c>
      <c r="V47" s="132">
        <v>3</v>
      </c>
      <c r="W47" s="132">
        <v>3</v>
      </c>
      <c r="X47" s="118">
        <v>48793</v>
      </c>
      <c r="Y47" s="118">
        <v>93623</v>
      </c>
      <c r="Z47" s="132">
        <v>3</v>
      </c>
      <c r="AA47" s="132">
        <v>3</v>
      </c>
      <c r="AB47" s="118">
        <v>93594</v>
      </c>
      <c r="AC47" s="118">
        <v>31363</v>
      </c>
      <c r="AD47" s="132">
        <v>2</v>
      </c>
      <c r="AE47" s="132">
        <v>2</v>
      </c>
      <c r="AF47" s="118">
        <v>32875</v>
      </c>
      <c r="AG47" s="118">
        <v>0</v>
      </c>
      <c r="AH47" s="132">
        <v>1</v>
      </c>
      <c r="AI47" s="132">
        <v>1</v>
      </c>
      <c r="AJ47" s="118">
        <v>14639</v>
      </c>
      <c r="AK47" s="118">
        <v>0</v>
      </c>
      <c r="AL47" s="132">
        <v>1</v>
      </c>
      <c r="AM47" s="132">
        <v>1</v>
      </c>
      <c r="AN47" s="118">
        <v>6750</v>
      </c>
      <c r="AO47" s="118">
        <v>0</v>
      </c>
      <c r="AP47" s="132">
        <v>0</v>
      </c>
      <c r="AQ47" s="132">
        <v>0</v>
      </c>
      <c r="AR47" s="118">
        <v>0</v>
      </c>
      <c r="AS47" s="118">
        <v>0</v>
      </c>
      <c r="AT47" s="132">
        <v>0</v>
      </c>
      <c r="AU47" s="132">
        <v>0</v>
      </c>
      <c r="AV47" s="118">
        <v>0</v>
      </c>
      <c r="AW47" s="118">
        <v>0</v>
      </c>
      <c r="AX47" s="132">
        <v>0</v>
      </c>
      <c r="AY47" s="132">
        <v>0</v>
      </c>
      <c r="AZ47" s="118">
        <v>0</v>
      </c>
      <c r="BA47" s="118">
        <v>0</v>
      </c>
      <c r="BB47" s="132">
        <v>0</v>
      </c>
      <c r="BC47" s="132">
        <v>0</v>
      </c>
      <c r="BD47" s="118">
        <v>0</v>
      </c>
      <c r="BE47" s="118">
        <v>0</v>
      </c>
      <c r="BF47" s="132">
        <v>0</v>
      </c>
      <c r="BG47" s="132">
        <v>0</v>
      </c>
      <c r="BH47" s="118">
        <v>0</v>
      </c>
      <c r="BI47" s="118">
        <v>0</v>
      </c>
      <c r="BJ47" s="132">
        <v>0</v>
      </c>
      <c r="BK47" s="132">
        <v>0</v>
      </c>
      <c r="BL47" s="118">
        <v>0</v>
      </c>
      <c r="BM47" s="118">
        <v>0</v>
      </c>
      <c r="BN47" s="132">
        <v>0</v>
      </c>
      <c r="BO47" s="132">
        <v>0</v>
      </c>
      <c r="BP47" s="118">
        <v>0</v>
      </c>
      <c r="BQ47" s="118">
        <v>0</v>
      </c>
      <c r="BR47" s="132">
        <v>0</v>
      </c>
      <c r="BS47" s="132">
        <v>0</v>
      </c>
      <c r="BT47" s="118">
        <v>0</v>
      </c>
      <c r="BU47" s="118">
        <v>0</v>
      </c>
      <c r="BV47" s="132">
        <v>0</v>
      </c>
      <c r="BW47" s="132">
        <v>0</v>
      </c>
      <c r="BX47" s="118">
        <v>0</v>
      </c>
      <c r="BY47" s="118">
        <v>0</v>
      </c>
      <c r="BZ47" s="132">
        <v>0</v>
      </c>
      <c r="CA47" s="132">
        <v>0</v>
      </c>
      <c r="CB47" s="118">
        <v>0</v>
      </c>
      <c r="CC47" s="118">
        <v>0</v>
      </c>
      <c r="CD47" s="132">
        <v>0</v>
      </c>
      <c r="CE47" s="132">
        <v>0</v>
      </c>
      <c r="CF47" s="118">
        <v>0</v>
      </c>
      <c r="CG47" s="118">
        <v>0</v>
      </c>
      <c r="CH47" s="132">
        <v>0</v>
      </c>
      <c r="CI47" s="132">
        <v>0</v>
      </c>
      <c r="CJ47" s="118">
        <v>0</v>
      </c>
      <c r="CK47" s="118">
        <v>0</v>
      </c>
      <c r="CL47" s="132">
        <v>0</v>
      </c>
      <c r="CM47" s="132">
        <v>0</v>
      </c>
      <c r="CN47" s="118">
        <v>0</v>
      </c>
      <c r="CO47" s="118">
        <v>0</v>
      </c>
      <c r="CP47" s="132">
        <v>0</v>
      </c>
      <c r="CQ47" s="132">
        <v>0</v>
      </c>
      <c r="CR47" s="118">
        <v>0</v>
      </c>
      <c r="CS47" s="118">
        <v>0</v>
      </c>
      <c r="CT47" s="132">
        <v>0</v>
      </c>
      <c r="CU47" s="118">
        <v>0</v>
      </c>
      <c r="CV47" s="118">
        <v>0</v>
      </c>
      <c r="CW47" s="118">
        <v>0</v>
      </c>
      <c r="CX47" s="132">
        <v>0</v>
      </c>
      <c r="CY47" s="132">
        <v>0</v>
      </c>
      <c r="CZ47" s="118">
        <v>0</v>
      </c>
      <c r="DA47" s="118">
        <v>0</v>
      </c>
      <c r="DB47" s="132">
        <v>0</v>
      </c>
      <c r="DC47" s="132">
        <v>0</v>
      </c>
      <c r="DD47" s="118">
        <v>0</v>
      </c>
      <c r="DE47" s="118">
        <v>0</v>
      </c>
      <c r="DF47" s="132">
        <v>0</v>
      </c>
      <c r="DG47" s="132">
        <v>0</v>
      </c>
      <c r="DH47" s="118">
        <v>0</v>
      </c>
      <c r="DI47" s="118">
        <v>0</v>
      </c>
      <c r="DJ47" s="132">
        <v>0</v>
      </c>
      <c r="DK47" s="132">
        <v>0</v>
      </c>
      <c r="DL47" s="118">
        <v>0</v>
      </c>
      <c r="DM47" s="118">
        <v>0</v>
      </c>
      <c r="DN47" s="132">
        <v>0</v>
      </c>
      <c r="DO47" s="132">
        <v>0</v>
      </c>
      <c r="DP47" s="118">
        <v>0</v>
      </c>
      <c r="DQ47" s="118">
        <v>0</v>
      </c>
      <c r="DR47" s="132">
        <v>0</v>
      </c>
      <c r="DS47" s="132">
        <v>0</v>
      </c>
      <c r="DT47" s="118">
        <v>0</v>
      </c>
      <c r="DU47" s="118">
        <v>0</v>
      </c>
    </row>
    <row r="48" spans="1:125" s="120" customFormat="1" ht="12" customHeight="1">
      <c r="A48" s="129" t="s">
        <v>512</v>
      </c>
      <c r="B48" s="133">
        <v>42000</v>
      </c>
      <c r="C48" s="129" t="s">
        <v>398</v>
      </c>
      <c r="D48" s="118">
        <f t="shared" si="0"/>
        <v>2600495</v>
      </c>
      <c r="E48" s="118">
        <f t="shared" si="1"/>
        <v>815041</v>
      </c>
      <c r="F48" s="132">
        <v>10</v>
      </c>
      <c r="G48" s="132">
        <v>10</v>
      </c>
      <c r="H48" s="118">
        <v>1040002</v>
      </c>
      <c r="I48" s="118">
        <v>416687</v>
      </c>
      <c r="J48" s="132">
        <v>10</v>
      </c>
      <c r="K48" s="132">
        <v>10</v>
      </c>
      <c r="L48" s="118">
        <v>1182722</v>
      </c>
      <c r="M48" s="118">
        <v>360684</v>
      </c>
      <c r="N48" s="132">
        <v>3</v>
      </c>
      <c r="O48" s="132">
        <v>3</v>
      </c>
      <c r="P48" s="118">
        <v>356979</v>
      </c>
      <c r="Q48" s="118">
        <v>37670</v>
      </c>
      <c r="R48" s="132">
        <v>1</v>
      </c>
      <c r="S48" s="132">
        <v>1</v>
      </c>
      <c r="T48" s="118">
        <v>20792</v>
      </c>
      <c r="U48" s="118">
        <v>0</v>
      </c>
      <c r="V48" s="132">
        <v>0</v>
      </c>
      <c r="W48" s="132">
        <v>0</v>
      </c>
      <c r="X48" s="118">
        <v>0</v>
      </c>
      <c r="Y48" s="118">
        <v>0</v>
      </c>
      <c r="Z48" s="132">
        <v>0</v>
      </c>
      <c r="AA48" s="132">
        <v>0</v>
      </c>
      <c r="AB48" s="118">
        <v>0</v>
      </c>
      <c r="AC48" s="118">
        <v>0</v>
      </c>
      <c r="AD48" s="132">
        <v>0</v>
      </c>
      <c r="AE48" s="132">
        <v>0</v>
      </c>
      <c r="AF48" s="118">
        <v>0</v>
      </c>
      <c r="AG48" s="118">
        <v>0</v>
      </c>
      <c r="AH48" s="132">
        <v>0</v>
      </c>
      <c r="AI48" s="132">
        <v>0</v>
      </c>
      <c r="AJ48" s="118">
        <v>0</v>
      </c>
      <c r="AK48" s="118">
        <v>0</v>
      </c>
      <c r="AL48" s="132">
        <v>0</v>
      </c>
      <c r="AM48" s="132">
        <v>0</v>
      </c>
      <c r="AN48" s="118">
        <v>0</v>
      </c>
      <c r="AO48" s="118">
        <v>0</v>
      </c>
      <c r="AP48" s="132">
        <v>0</v>
      </c>
      <c r="AQ48" s="132">
        <v>0</v>
      </c>
      <c r="AR48" s="118">
        <v>0</v>
      </c>
      <c r="AS48" s="118">
        <v>0</v>
      </c>
      <c r="AT48" s="132">
        <v>0</v>
      </c>
      <c r="AU48" s="132">
        <v>0</v>
      </c>
      <c r="AV48" s="118">
        <v>0</v>
      </c>
      <c r="AW48" s="118">
        <v>0</v>
      </c>
      <c r="AX48" s="132">
        <v>0</v>
      </c>
      <c r="AY48" s="132">
        <v>0</v>
      </c>
      <c r="AZ48" s="118">
        <v>0</v>
      </c>
      <c r="BA48" s="118">
        <v>0</v>
      </c>
      <c r="BB48" s="132">
        <v>0</v>
      </c>
      <c r="BC48" s="132">
        <v>0</v>
      </c>
      <c r="BD48" s="118">
        <v>0</v>
      </c>
      <c r="BE48" s="118">
        <v>0</v>
      </c>
      <c r="BF48" s="132">
        <v>0</v>
      </c>
      <c r="BG48" s="132">
        <v>0</v>
      </c>
      <c r="BH48" s="118">
        <v>0</v>
      </c>
      <c r="BI48" s="118">
        <v>0</v>
      </c>
      <c r="BJ48" s="132">
        <v>0</v>
      </c>
      <c r="BK48" s="132">
        <v>0</v>
      </c>
      <c r="BL48" s="118">
        <v>0</v>
      </c>
      <c r="BM48" s="118">
        <v>0</v>
      </c>
      <c r="BN48" s="132">
        <v>0</v>
      </c>
      <c r="BO48" s="132">
        <v>0</v>
      </c>
      <c r="BP48" s="118">
        <v>0</v>
      </c>
      <c r="BQ48" s="118">
        <v>0</v>
      </c>
      <c r="BR48" s="132">
        <v>0</v>
      </c>
      <c r="BS48" s="132">
        <v>0</v>
      </c>
      <c r="BT48" s="118">
        <v>0</v>
      </c>
      <c r="BU48" s="118">
        <v>0</v>
      </c>
      <c r="BV48" s="132">
        <v>0</v>
      </c>
      <c r="BW48" s="132">
        <v>0</v>
      </c>
      <c r="BX48" s="118">
        <v>0</v>
      </c>
      <c r="BY48" s="118">
        <v>0</v>
      </c>
      <c r="BZ48" s="132">
        <v>0</v>
      </c>
      <c r="CA48" s="132">
        <v>0</v>
      </c>
      <c r="CB48" s="118">
        <v>0</v>
      </c>
      <c r="CC48" s="118">
        <v>0</v>
      </c>
      <c r="CD48" s="132">
        <v>0</v>
      </c>
      <c r="CE48" s="132">
        <v>0</v>
      </c>
      <c r="CF48" s="118">
        <v>0</v>
      </c>
      <c r="CG48" s="118">
        <v>0</v>
      </c>
      <c r="CH48" s="132">
        <v>0</v>
      </c>
      <c r="CI48" s="132">
        <v>0</v>
      </c>
      <c r="CJ48" s="118">
        <v>0</v>
      </c>
      <c r="CK48" s="118">
        <v>0</v>
      </c>
      <c r="CL48" s="132">
        <v>0</v>
      </c>
      <c r="CM48" s="132">
        <v>0</v>
      </c>
      <c r="CN48" s="118">
        <v>0</v>
      </c>
      <c r="CO48" s="118">
        <v>0</v>
      </c>
      <c r="CP48" s="132">
        <v>0</v>
      </c>
      <c r="CQ48" s="132">
        <v>0</v>
      </c>
      <c r="CR48" s="118">
        <v>0</v>
      </c>
      <c r="CS48" s="118">
        <v>0</v>
      </c>
      <c r="CT48" s="132">
        <v>0</v>
      </c>
      <c r="CU48" s="118">
        <v>0</v>
      </c>
      <c r="CV48" s="118">
        <v>0</v>
      </c>
      <c r="CW48" s="118">
        <v>0</v>
      </c>
      <c r="CX48" s="132">
        <v>0</v>
      </c>
      <c r="CY48" s="132">
        <v>0</v>
      </c>
      <c r="CZ48" s="118">
        <v>0</v>
      </c>
      <c r="DA48" s="118">
        <v>0</v>
      </c>
      <c r="DB48" s="132">
        <v>0</v>
      </c>
      <c r="DC48" s="132">
        <v>0</v>
      </c>
      <c r="DD48" s="118">
        <v>0</v>
      </c>
      <c r="DE48" s="118">
        <v>0</v>
      </c>
      <c r="DF48" s="132">
        <v>0</v>
      </c>
      <c r="DG48" s="132">
        <v>0</v>
      </c>
      <c r="DH48" s="118">
        <v>0</v>
      </c>
      <c r="DI48" s="118">
        <v>0</v>
      </c>
      <c r="DJ48" s="132">
        <v>0</v>
      </c>
      <c r="DK48" s="132">
        <v>0</v>
      </c>
      <c r="DL48" s="118">
        <v>0</v>
      </c>
      <c r="DM48" s="118">
        <v>0</v>
      </c>
      <c r="DN48" s="132">
        <v>0</v>
      </c>
      <c r="DO48" s="132">
        <v>0</v>
      </c>
      <c r="DP48" s="118">
        <v>0</v>
      </c>
      <c r="DQ48" s="118">
        <v>0</v>
      </c>
      <c r="DR48" s="132">
        <v>0</v>
      </c>
      <c r="DS48" s="132">
        <v>0</v>
      </c>
      <c r="DT48" s="118">
        <v>0</v>
      </c>
      <c r="DU48" s="118">
        <v>0</v>
      </c>
    </row>
    <row r="49" spans="1:125" s="120" customFormat="1" ht="12" customHeight="1">
      <c r="A49" s="129" t="s">
        <v>513</v>
      </c>
      <c r="B49" s="133">
        <v>43000</v>
      </c>
      <c r="C49" s="129" t="s">
        <v>398</v>
      </c>
      <c r="D49" s="118">
        <f t="shared" si="0"/>
        <v>5904098</v>
      </c>
      <c r="E49" s="118">
        <f t="shared" si="1"/>
        <v>2050792</v>
      </c>
      <c r="F49" s="132">
        <v>14</v>
      </c>
      <c r="G49" s="132">
        <v>14</v>
      </c>
      <c r="H49" s="118">
        <v>2688427</v>
      </c>
      <c r="I49" s="118">
        <v>830591</v>
      </c>
      <c r="J49" s="132">
        <v>14</v>
      </c>
      <c r="K49" s="132">
        <v>14</v>
      </c>
      <c r="L49" s="118">
        <v>1346201</v>
      </c>
      <c r="M49" s="118">
        <v>516707</v>
      </c>
      <c r="N49" s="132">
        <v>10</v>
      </c>
      <c r="O49" s="132">
        <v>10</v>
      </c>
      <c r="P49" s="118">
        <v>856184</v>
      </c>
      <c r="Q49" s="118">
        <v>347609</v>
      </c>
      <c r="R49" s="132">
        <v>7</v>
      </c>
      <c r="S49" s="132">
        <v>7</v>
      </c>
      <c r="T49" s="118">
        <v>511055</v>
      </c>
      <c r="U49" s="118">
        <v>127852</v>
      </c>
      <c r="V49" s="132">
        <v>3</v>
      </c>
      <c r="W49" s="132">
        <v>3</v>
      </c>
      <c r="X49" s="118">
        <v>151615</v>
      </c>
      <c r="Y49" s="118">
        <v>85803</v>
      </c>
      <c r="Z49" s="132">
        <v>2</v>
      </c>
      <c r="AA49" s="132">
        <v>2</v>
      </c>
      <c r="AB49" s="118">
        <v>149014</v>
      </c>
      <c r="AC49" s="118">
        <v>61393</v>
      </c>
      <c r="AD49" s="132">
        <v>2</v>
      </c>
      <c r="AE49" s="132">
        <v>2</v>
      </c>
      <c r="AF49" s="118">
        <v>16920</v>
      </c>
      <c r="AG49" s="118">
        <v>30378</v>
      </c>
      <c r="AH49" s="132">
        <v>1</v>
      </c>
      <c r="AI49" s="132">
        <v>1</v>
      </c>
      <c r="AJ49" s="118">
        <v>29861</v>
      </c>
      <c r="AK49" s="118">
        <v>7825</v>
      </c>
      <c r="AL49" s="132">
        <v>1</v>
      </c>
      <c r="AM49" s="132">
        <v>1</v>
      </c>
      <c r="AN49" s="118">
        <v>31442</v>
      </c>
      <c r="AO49" s="118">
        <v>15369</v>
      </c>
      <c r="AP49" s="132">
        <v>1</v>
      </c>
      <c r="AQ49" s="132">
        <v>1</v>
      </c>
      <c r="AR49" s="118">
        <v>123379</v>
      </c>
      <c r="AS49" s="118">
        <v>27265</v>
      </c>
      <c r="AT49" s="132">
        <v>0</v>
      </c>
      <c r="AU49" s="132">
        <v>0</v>
      </c>
      <c r="AV49" s="118">
        <v>0</v>
      </c>
      <c r="AW49" s="118">
        <v>0</v>
      </c>
      <c r="AX49" s="132">
        <v>0</v>
      </c>
      <c r="AY49" s="132">
        <v>0</v>
      </c>
      <c r="AZ49" s="118">
        <v>0</v>
      </c>
      <c r="BA49" s="118">
        <v>0</v>
      </c>
      <c r="BB49" s="132">
        <v>0</v>
      </c>
      <c r="BC49" s="132">
        <v>0</v>
      </c>
      <c r="BD49" s="118">
        <v>0</v>
      </c>
      <c r="BE49" s="118">
        <v>0</v>
      </c>
      <c r="BF49" s="132">
        <v>0</v>
      </c>
      <c r="BG49" s="132">
        <v>0</v>
      </c>
      <c r="BH49" s="118">
        <v>0</v>
      </c>
      <c r="BI49" s="118">
        <v>0</v>
      </c>
      <c r="BJ49" s="132">
        <v>0</v>
      </c>
      <c r="BK49" s="132">
        <v>0</v>
      </c>
      <c r="BL49" s="118">
        <v>0</v>
      </c>
      <c r="BM49" s="118">
        <v>0</v>
      </c>
      <c r="BN49" s="132">
        <v>0</v>
      </c>
      <c r="BO49" s="132">
        <v>0</v>
      </c>
      <c r="BP49" s="118">
        <v>0</v>
      </c>
      <c r="BQ49" s="118">
        <v>0</v>
      </c>
      <c r="BR49" s="132">
        <v>0</v>
      </c>
      <c r="BS49" s="132">
        <v>0</v>
      </c>
      <c r="BT49" s="118">
        <v>0</v>
      </c>
      <c r="BU49" s="118">
        <v>0</v>
      </c>
      <c r="BV49" s="132">
        <v>0</v>
      </c>
      <c r="BW49" s="132">
        <v>0</v>
      </c>
      <c r="BX49" s="118">
        <v>0</v>
      </c>
      <c r="BY49" s="118">
        <v>0</v>
      </c>
      <c r="BZ49" s="132">
        <v>0</v>
      </c>
      <c r="CA49" s="132">
        <v>0</v>
      </c>
      <c r="CB49" s="118">
        <v>0</v>
      </c>
      <c r="CC49" s="118">
        <v>0</v>
      </c>
      <c r="CD49" s="132">
        <v>0</v>
      </c>
      <c r="CE49" s="132">
        <v>0</v>
      </c>
      <c r="CF49" s="118">
        <v>0</v>
      </c>
      <c r="CG49" s="118">
        <v>0</v>
      </c>
      <c r="CH49" s="132">
        <v>0</v>
      </c>
      <c r="CI49" s="132">
        <v>0</v>
      </c>
      <c r="CJ49" s="118">
        <v>0</v>
      </c>
      <c r="CK49" s="118">
        <v>0</v>
      </c>
      <c r="CL49" s="132">
        <v>0</v>
      </c>
      <c r="CM49" s="132">
        <v>0</v>
      </c>
      <c r="CN49" s="118">
        <v>0</v>
      </c>
      <c r="CO49" s="118">
        <v>0</v>
      </c>
      <c r="CP49" s="132">
        <v>0</v>
      </c>
      <c r="CQ49" s="132">
        <v>0</v>
      </c>
      <c r="CR49" s="118">
        <v>0</v>
      </c>
      <c r="CS49" s="118">
        <v>0</v>
      </c>
      <c r="CT49" s="132">
        <v>0</v>
      </c>
      <c r="CU49" s="118">
        <v>0</v>
      </c>
      <c r="CV49" s="118">
        <v>0</v>
      </c>
      <c r="CW49" s="118">
        <v>0</v>
      </c>
      <c r="CX49" s="132">
        <v>0</v>
      </c>
      <c r="CY49" s="132">
        <v>0</v>
      </c>
      <c r="CZ49" s="118">
        <v>0</v>
      </c>
      <c r="DA49" s="118">
        <v>0</v>
      </c>
      <c r="DB49" s="132">
        <v>0</v>
      </c>
      <c r="DC49" s="132">
        <v>0</v>
      </c>
      <c r="DD49" s="118">
        <v>0</v>
      </c>
      <c r="DE49" s="118">
        <v>0</v>
      </c>
      <c r="DF49" s="132">
        <v>0</v>
      </c>
      <c r="DG49" s="132">
        <v>0</v>
      </c>
      <c r="DH49" s="118">
        <v>0</v>
      </c>
      <c r="DI49" s="118">
        <v>0</v>
      </c>
      <c r="DJ49" s="132">
        <v>0</v>
      </c>
      <c r="DK49" s="132">
        <v>0</v>
      </c>
      <c r="DL49" s="118">
        <v>0</v>
      </c>
      <c r="DM49" s="118">
        <v>0</v>
      </c>
      <c r="DN49" s="132">
        <v>0</v>
      </c>
      <c r="DO49" s="132">
        <v>0</v>
      </c>
      <c r="DP49" s="118">
        <v>0</v>
      </c>
      <c r="DQ49" s="118">
        <v>0</v>
      </c>
      <c r="DR49" s="132">
        <v>0</v>
      </c>
      <c r="DS49" s="132">
        <v>0</v>
      </c>
      <c r="DT49" s="118">
        <v>0</v>
      </c>
      <c r="DU49" s="118">
        <v>0</v>
      </c>
    </row>
    <row r="50" spans="1:125" s="120" customFormat="1" ht="12" customHeight="1">
      <c r="A50" s="129" t="s">
        <v>462</v>
      </c>
      <c r="B50" s="133">
        <v>44000</v>
      </c>
      <c r="C50" s="129" t="s">
        <v>398</v>
      </c>
      <c r="D50" s="118">
        <f t="shared" si="0"/>
        <v>1294662</v>
      </c>
      <c r="E50" s="118">
        <f t="shared" si="1"/>
        <v>460313</v>
      </c>
      <c r="F50" s="132">
        <v>4</v>
      </c>
      <c r="G50" s="132">
        <v>4</v>
      </c>
      <c r="H50" s="118">
        <v>655657</v>
      </c>
      <c r="I50" s="118">
        <v>191466</v>
      </c>
      <c r="J50" s="132">
        <v>4</v>
      </c>
      <c r="K50" s="132">
        <v>4</v>
      </c>
      <c r="L50" s="118">
        <v>542119</v>
      </c>
      <c r="M50" s="118">
        <v>268847</v>
      </c>
      <c r="N50" s="132">
        <v>1</v>
      </c>
      <c r="O50" s="132">
        <v>1</v>
      </c>
      <c r="P50" s="118">
        <v>96886</v>
      </c>
      <c r="Q50" s="118">
        <v>0</v>
      </c>
      <c r="R50" s="132">
        <v>0</v>
      </c>
      <c r="S50" s="132">
        <v>0</v>
      </c>
      <c r="T50" s="118">
        <v>0</v>
      </c>
      <c r="U50" s="118">
        <v>0</v>
      </c>
      <c r="V50" s="132">
        <v>0</v>
      </c>
      <c r="W50" s="132">
        <v>0</v>
      </c>
      <c r="X50" s="118">
        <v>0</v>
      </c>
      <c r="Y50" s="118">
        <v>0</v>
      </c>
      <c r="Z50" s="132">
        <v>0</v>
      </c>
      <c r="AA50" s="132">
        <v>0</v>
      </c>
      <c r="AB50" s="118">
        <v>0</v>
      </c>
      <c r="AC50" s="118">
        <v>0</v>
      </c>
      <c r="AD50" s="132">
        <v>0</v>
      </c>
      <c r="AE50" s="132">
        <v>0</v>
      </c>
      <c r="AF50" s="118">
        <v>0</v>
      </c>
      <c r="AG50" s="118">
        <v>0</v>
      </c>
      <c r="AH50" s="132">
        <v>0</v>
      </c>
      <c r="AI50" s="132">
        <v>0</v>
      </c>
      <c r="AJ50" s="118">
        <v>0</v>
      </c>
      <c r="AK50" s="118">
        <v>0</v>
      </c>
      <c r="AL50" s="132">
        <v>0</v>
      </c>
      <c r="AM50" s="132">
        <v>0</v>
      </c>
      <c r="AN50" s="118">
        <v>0</v>
      </c>
      <c r="AO50" s="118">
        <v>0</v>
      </c>
      <c r="AP50" s="132">
        <v>0</v>
      </c>
      <c r="AQ50" s="132">
        <v>0</v>
      </c>
      <c r="AR50" s="118">
        <v>0</v>
      </c>
      <c r="AS50" s="118">
        <v>0</v>
      </c>
      <c r="AT50" s="132">
        <v>0</v>
      </c>
      <c r="AU50" s="132">
        <v>0</v>
      </c>
      <c r="AV50" s="118">
        <v>0</v>
      </c>
      <c r="AW50" s="118">
        <v>0</v>
      </c>
      <c r="AX50" s="132">
        <v>0</v>
      </c>
      <c r="AY50" s="132">
        <v>0</v>
      </c>
      <c r="AZ50" s="118">
        <v>0</v>
      </c>
      <c r="BA50" s="118">
        <v>0</v>
      </c>
      <c r="BB50" s="132">
        <v>0</v>
      </c>
      <c r="BC50" s="132">
        <v>0</v>
      </c>
      <c r="BD50" s="118">
        <v>0</v>
      </c>
      <c r="BE50" s="118">
        <v>0</v>
      </c>
      <c r="BF50" s="132">
        <v>0</v>
      </c>
      <c r="BG50" s="132">
        <v>0</v>
      </c>
      <c r="BH50" s="118">
        <v>0</v>
      </c>
      <c r="BI50" s="118">
        <v>0</v>
      </c>
      <c r="BJ50" s="132">
        <v>0</v>
      </c>
      <c r="BK50" s="132">
        <v>0</v>
      </c>
      <c r="BL50" s="118">
        <v>0</v>
      </c>
      <c r="BM50" s="118">
        <v>0</v>
      </c>
      <c r="BN50" s="132">
        <v>0</v>
      </c>
      <c r="BO50" s="132">
        <v>0</v>
      </c>
      <c r="BP50" s="118">
        <v>0</v>
      </c>
      <c r="BQ50" s="118">
        <v>0</v>
      </c>
      <c r="BR50" s="132">
        <v>0</v>
      </c>
      <c r="BS50" s="132">
        <v>0</v>
      </c>
      <c r="BT50" s="118">
        <v>0</v>
      </c>
      <c r="BU50" s="118">
        <v>0</v>
      </c>
      <c r="BV50" s="132">
        <v>0</v>
      </c>
      <c r="BW50" s="132">
        <v>0</v>
      </c>
      <c r="BX50" s="118">
        <v>0</v>
      </c>
      <c r="BY50" s="118">
        <v>0</v>
      </c>
      <c r="BZ50" s="132">
        <v>0</v>
      </c>
      <c r="CA50" s="132">
        <v>0</v>
      </c>
      <c r="CB50" s="118">
        <v>0</v>
      </c>
      <c r="CC50" s="118">
        <v>0</v>
      </c>
      <c r="CD50" s="132">
        <v>0</v>
      </c>
      <c r="CE50" s="132">
        <v>0</v>
      </c>
      <c r="CF50" s="118">
        <v>0</v>
      </c>
      <c r="CG50" s="118">
        <v>0</v>
      </c>
      <c r="CH50" s="132">
        <v>0</v>
      </c>
      <c r="CI50" s="132">
        <v>0</v>
      </c>
      <c r="CJ50" s="118">
        <v>0</v>
      </c>
      <c r="CK50" s="118">
        <v>0</v>
      </c>
      <c r="CL50" s="132">
        <v>0</v>
      </c>
      <c r="CM50" s="132">
        <v>0</v>
      </c>
      <c r="CN50" s="118">
        <v>0</v>
      </c>
      <c r="CO50" s="118">
        <v>0</v>
      </c>
      <c r="CP50" s="132">
        <v>0</v>
      </c>
      <c r="CQ50" s="132">
        <v>0</v>
      </c>
      <c r="CR50" s="118">
        <v>0</v>
      </c>
      <c r="CS50" s="118">
        <v>0</v>
      </c>
      <c r="CT50" s="132">
        <v>0</v>
      </c>
      <c r="CU50" s="118">
        <v>0</v>
      </c>
      <c r="CV50" s="118">
        <v>0</v>
      </c>
      <c r="CW50" s="118">
        <v>0</v>
      </c>
      <c r="CX50" s="132">
        <v>0</v>
      </c>
      <c r="CY50" s="132">
        <v>0</v>
      </c>
      <c r="CZ50" s="118">
        <v>0</v>
      </c>
      <c r="DA50" s="118">
        <v>0</v>
      </c>
      <c r="DB50" s="132">
        <v>0</v>
      </c>
      <c r="DC50" s="132">
        <v>0</v>
      </c>
      <c r="DD50" s="118">
        <v>0</v>
      </c>
      <c r="DE50" s="118">
        <v>0</v>
      </c>
      <c r="DF50" s="132">
        <v>0</v>
      </c>
      <c r="DG50" s="132">
        <v>0</v>
      </c>
      <c r="DH50" s="118">
        <v>0</v>
      </c>
      <c r="DI50" s="118">
        <v>0</v>
      </c>
      <c r="DJ50" s="132">
        <v>0</v>
      </c>
      <c r="DK50" s="132">
        <v>0</v>
      </c>
      <c r="DL50" s="118">
        <v>0</v>
      </c>
      <c r="DM50" s="118">
        <v>0</v>
      </c>
      <c r="DN50" s="132">
        <v>0</v>
      </c>
      <c r="DO50" s="132">
        <v>0</v>
      </c>
      <c r="DP50" s="118">
        <v>0</v>
      </c>
      <c r="DQ50" s="118">
        <v>0</v>
      </c>
      <c r="DR50" s="132">
        <v>0</v>
      </c>
      <c r="DS50" s="132">
        <v>0</v>
      </c>
      <c r="DT50" s="118">
        <v>0</v>
      </c>
      <c r="DU50" s="118">
        <v>0</v>
      </c>
    </row>
    <row r="51" spans="1:125" s="120" customFormat="1" ht="12" customHeight="1">
      <c r="A51" s="129" t="s">
        <v>373</v>
      </c>
      <c r="B51" s="133">
        <v>45000</v>
      </c>
      <c r="C51" s="129" t="s">
        <v>398</v>
      </c>
      <c r="D51" s="118">
        <f t="shared" si="0"/>
        <v>1110769</v>
      </c>
      <c r="E51" s="118">
        <f t="shared" si="1"/>
        <v>794322</v>
      </c>
      <c r="F51" s="132">
        <v>10</v>
      </c>
      <c r="G51" s="132">
        <v>10</v>
      </c>
      <c r="H51" s="118">
        <v>540531</v>
      </c>
      <c r="I51" s="118">
        <v>542598</v>
      </c>
      <c r="J51" s="132">
        <v>10</v>
      </c>
      <c r="K51" s="132">
        <v>10</v>
      </c>
      <c r="L51" s="118">
        <v>283469</v>
      </c>
      <c r="M51" s="118">
        <v>215789</v>
      </c>
      <c r="N51" s="132">
        <v>4</v>
      </c>
      <c r="O51" s="132">
        <v>4</v>
      </c>
      <c r="P51" s="118">
        <v>135743</v>
      </c>
      <c r="Q51" s="118">
        <v>35935</v>
      </c>
      <c r="R51" s="132">
        <v>2</v>
      </c>
      <c r="S51" s="132">
        <v>2</v>
      </c>
      <c r="T51" s="118">
        <v>26670</v>
      </c>
      <c r="U51" s="118">
        <v>0</v>
      </c>
      <c r="V51" s="132">
        <v>2</v>
      </c>
      <c r="W51" s="132">
        <v>2</v>
      </c>
      <c r="X51" s="118">
        <v>40360</v>
      </c>
      <c r="Y51" s="118">
        <v>0</v>
      </c>
      <c r="Z51" s="132">
        <v>1</v>
      </c>
      <c r="AA51" s="132">
        <v>1</v>
      </c>
      <c r="AB51" s="118">
        <v>53609</v>
      </c>
      <c r="AC51" s="118">
        <v>0</v>
      </c>
      <c r="AD51" s="132">
        <v>1</v>
      </c>
      <c r="AE51" s="132">
        <v>1</v>
      </c>
      <c r="AF51" s="118">
        <v>30387</v>
      </c>
      <c r="AG51" s="118">
        <v>0</v>
      </c>
      <c r="AH51" s="132">
        <v>0</v>
      </c>
      <c r="AI51" s="132">
        <v>0</v>
      </c>
      <c r="AJ51" s="118">
        <v>0</v>
      </c>
      <c r="AK51" s="118">
        <v>0</v>
      </c>
      <c r="AL51" s="132">
        <v>0</v>
      </c>
      <c r="AM51" s="132">
        <v>0</v>
      </c>
      <c r="AN51" s="118">
        <v>0</v>
      </c>
      <c r="AO51" s="118">
        <v>0</v>
      </c>
      <c r="AP51" s="132">
        <v>0</v>
      </c>
      <c r="AQ51" s="132">
        <v>0</v>
      </c>
      <c r="AR51" s="118">
        <v>0</v>
      </c>
      <c r="AS51" s="118">
        <v>0</v>
      </c>
      <c r="AT51" s="132">
        <v>0</v>
      </c>
      <c r="AU51" s="132">
        <v>0</v>
      </c>
      <c r="AV51" s="118">
        <v>0</v>
      </c>
      <c r="AW51" s="118">
        <v>0</v>
      </c>
      <c r="AX51" s="132">
        <v>0</v>
      </c>
      <c r="AY51" s="132">
        <v>0</v>
      </c>
      <c r="AZ51" s="118">
        <v>0</v>
      </c>
      <c r="BA51" s="118">
        <v>0</v>
      </c>
      <c r="BB51" s="132">
        <v>0</v>
      </c>
      <c r="BC51" s="132">
        <v>0</v>
      </c>
      <c r="BD51" s="118">
        <v>0</v>
      </c>
      <c r="BE51" s="118">
        <v>0</v>
      </c>
      <c r="BF51" s="132">
        <v>0</v>
      </c>
      <c r="BG51" s="132">
        <v>0</v>
      </c>
      <c r="BH51" s="118">
        <v>0</v>
      </c>
      <c r="BI51" s="118">
        <v>0</v>
      </c>
      <c r="BJ51" s="132">
        <v>0</v>
      </c>
      <c r="BK51" s="132">
        <v>0</v>
      </c>
      <c r="BL51" s="118">
        <v>0</v>
      </c>
      <c r="BM51" s="118">
        <v>0</v>
      </c>
      <c r="BN51" s="132">
        <v>0</v>
      </c>
      <c r="BO51" s="132">
        <v>0</v>
      </c>
      <c r="BP51" s="118">
        <v>0</v>
      </c>
      <c r="BQ51" s="118">
        <v>0</v>
      </c>
      <c r="BR51" s="132">
        <v>0</v>
      </c>
      <c r="BS51" s="132">
        <v>0</v>
      </c>
      <c r="BT51" s="118">
        <v>0</v>
      </c>
      <c r="BU51" s="118">
        <v>0</v>
      </c>
      <c r="BV51" s="132">
        <v>0</v>
      </c>
      <c r="BW51" s="132">
        <v>0</v>
      </c>
      <c r="BX51" s="118">
        <v>0</v>
      </c>
      <c r="BY51" s="118">
        <v>0</v>
      </c>
      <c r="BZ51" s="132">
        <v>0</v>
      </c>
      <c r="CA51" s="132">
        <v>0</v>
      </c>
      <c r="CB51" s="118">
        <v>0</v>
      </c>
      <c r="CC51" s="118">
        <v>0</v>
      </c>
      <c r="CD51" s="132">
        <v>0</v>
      </c>
      <c r="CE51" s="132">
        <v>0</v>
      </c>
      <c r="CF51" s="118">
        <v>0</v>
      </c>
      <c r="CG51" s="118">
        <v>0</v>
      </c>
      <c r="CH51" s="132">
        <v>0</v>
      </c>
      <c r="CI51" s="132">
        <v>0</v>
      </c>
      <c r="CJ51" s="118">
        <v>0</v>
      </c>
      <c r="CK51" s="118">
        <v>0</v>
      </c>
      <c r="CL51" s="132">
        <v>0</v>
      </c>
      <c r="CM51" s="132">
        <v>0</v>
      </c>
      <c r="CN51" s="118">
        <v>0</v>
      </c>
      <c r="CO51" s="118">
        <v>0</v>
      </c>
      <c r="CP51" s="132">
        <v>0</v>
      </c>
      <c r="CQ51" s="132">
        <v>0</v>
      </c>
      <c r="CR51" s="118">
        <v>0</v>
      </c>
      <c r="CS51" s="118">
        <v>0</v>
      </c>
      <c r="CT51" s="132">
        <v>0</v>
      </c>
      <c r="CU51" s="118">
        <v>0</v>
      </c>
      <c r="CV51" s="118">
        <v>0</v>
      </c>
      <c r="CW51" s="118">
        <v>0</v>
      </c>
      <c r="CX51" s="132">
        <v>0</v>
      </c>
      <c r="CY51" s="132">
        <v>0</v>
      </c>
      <c r="CZ51" s="118">
        <v>0</v>
      </c>
      <c r="DA51" s="118">
        <v>0</v>
      </c>
      <c r="DB51" s="132">
        <v>0</v>
      </c>
      <c r="DC51" s="132">
        <v>0</v>
      </c>
      <c r="DD51" s="118">
        <v>0</v>
      </c>
      <c r="DE51" s="118">
        <v>0</v>
      </c>
      <c r="DF51" s="132">
        <v>0</v>
      </c>
      <c r="DG51" s="132">
        <v>0</v>
      </c>
      <c r="DH51" s="118">
        <v>0</v>
      </c>
      <c r="DI51" s="118">
        <v>0</v>
      </c>
      <c r="DJ51" s="132">
        <v>0</v>
      </c>
      <c r="DK51" s="132">
        <v>0</v>
      </c>
      <c r="DL51" s="118">
        <v>0</v>
      </c>
      <c r="DM51" s="118">
        <v>0</v>
      </c>
      <c r="DN51" s="132">
        <v>0</v>
      </c>
      <c r="DO51" s="132">
        <v>0</v>
      </c>
      <c r="DP51" s="118">
        <v>0</v>
      </c>
      <c r="DQ51" s="118">
        <v>0</v>
      </c>
      <c r="DR51" s="132">
        <v>0</v>
      </c>
      <c r="DS51" s="132">
        <v>0</v>
      </c>
      <c r="DT51" s="118">
        <v>0</v>
      </c>
      <c r="DU51" s="118">
        <v>0</v>
      </c>
    </row>
    <row r="52" spans="1:125" s="120" customFormat="1" ht="12" customHeight="1">
      <c r="A52" s="129" t="s">
        <v>374</v>
      </c>
      <c r="B52" s="133">
        <v>46000</v>
      </c>
      <c r="C52" s="129" t="s">
        <v>398</v>
      </c>
      <c r="D52" s="118">
        <f t="shared" si="0"/>
        <v>3601934</v>
      </c>
      <c r="E52" s="118">
        <f t="shared" si="1"/>
        <v>1308400</v>
      </c>
      <c r="F52" s="132">
        <v>15</v>
      </c>
      <c r="G52" s="132">
        <v>15</v>
      </c>
      <c r="H52" s="118">
        <v>1798553</v>
      </c>
      <c r="I52" s="118">
        <v>677867</v>
      </c>
      <c r="J52" s="132">
        <v>15</v>
      </c>
      <c r="K52" s="132">
        <v>15</v>
      </c>
      <c r="L52" s="118">
        <v>761837</v>
      </c>
      <c r="M52" s="118">
        <v>374921</v>
      </c>
      <c r="N52" s="132">
        <v>9</v>
      </c>
      <c r="O52" s="132">
        <v>9</v>
      </c>
      <c r="P52" s="118">
        <v>593568</v>
      </c>
      <c r="Q52" s="118">
        <v>210931</v>
      </c>
      <c r="R52" s="132">
        <v>3</v>
      </c>
      <c r="S52" s="132">
        <v>3</v>
      </c>
      <c r="T52" s="118">
        <v>280345</v>
      </c>
      <c r="U52" s="118">
        <v>44681</v>
      </c>
      <c r="V52" s="132">
        <v>1</v>
      </c>
      <c r="W52" s="132">
        <v>1</v>
      </c>
      <c r="X52" s="118">
        <v>52665</v>
      </c>
      <c r="Y52" s="118">
        <v>0</v>
      </c>
      <c r="Z52" s="132">
        <v>1</v>
      </c>
      <c r="AA52" s="132">
        <v>1</v>
      </c>
      <c r="AB52" s="118">
        <v>114966</v>
      </c>
      <c r="AC52" s="118">
        <v>0</v>
      </c>
      <c r="AD52" s="132">
        <v>0</v>
      </c>
      <c r="AE52" s="132">
        <v>0</v>
      </c>
      <c r="AF52" s="118">
        <v>0</v>
      </c>
      <c r="AG52" s="118">
        <v>0</v>
      </c>
      <c r="AH52" s="132">
        <v>0</v>
      </c>
      <c r="AI52" s="132">
        <v>0</v>
      </c>
      <c r="AJ52" s="118">
        <v>0</v>
      </c>
      <c r="AK52" s="118">
        <v>0</v>
      </c>
      <c r="AL52" s="132">
        <v>0</v>
      </c>
      <c r="AM52" s="132">
        <v>0</v>
      </c>
      <c r="AN52" s="118">
        <v>0</v>
      </c>
      <c r="AO52" s="118">
        <v>0</v>
      </c>
      <c r="AP52" s="132">
        <v>0</v>
      </c>
      <c r="AQ52" s="132">
        <v>0</v>
      </c>
      <c r="AR52" s="118">
        <v>0</v>
      </c>
      <c r="AS52" s="118">
        <v>0</v>
      </c>
      <c r="AT52" s="132">
        <v>0</v>
      </c>
      <c r="AU52" s="132">
        <v>0</v>
      </c>
      <c r="AV52" s="118">
        <v>0</v>
      </c>
      <c r="AW52" s="118">
        <v>0</v>
      </c>
      <c r="AX52" s="132">
        <v>0</v>
      </c>
      <c r="AY52" s="132">
        <v>0</v>
      </c>
      <c r="AZ52" s="118">
        <v>0</v>
      </c>
      <c r="BA52" s="118">
        <v>0</v>
      </c>
      <c r="BB52" s="132">
        <v>0</v>
      </c>
      <c r="BC52" s="132">
        <v>0</v>
      </c>
      <c r="BD52" s="118">
        <v>0</v>
      </c>
      <c r="BE52" s="118">
        <v>0</v>
      </c>
      <c r="BF52" s="132">
        <v>0</v>
      </c>
      <c r="BG52" s="132">
        <v>0</v>
      </c>
      <c r="BH52" s="118">
        <v>0</v>
      </c>
      <c r="BI52" s="118">
        <v>0</v>
      </c>
      <c r="BJ52" s="132">
        <v>0</v>
      </c>
      <c r="BK52" s="132">
        <v>0</v>
      </c>
      <c r="BL52" s="118">
        <v>0</v>
      </c>
      <c r="BM52" s="118">
        <v>0</v>
      </c>
      <c r="BN52" s="132">
        <v>0</v>
      </c>
      <c r="BO52" s="132">
        <v>0</v>
      </c>
      <c r="BP52" s="118">
        <v>0</v>
      </c>
      <c r="BQ52" s="118">
        <v>0</v>
      </c>
      <c r="BR52" s="132">
        <v>0</v>
      </c>
      <c r="BS52" s="132">
        <v>0</v>
      </c>
      <c r="BT52" s="118">
        <v>0</v>
      </c>
      <c r="BU52" s="118">
        <v>0</v>
      </c>
      <c r="BV52" s="132">
        <v>0</v>
      </c>
      <c r="BW52" s="132">
        <v>0</v>
      </c>
      <c r="BX52" s="118">
        <v>0</v>
      </c>
      <c r="BY52" s="118">
        <v>0</v>
      </c>
      <c r="BZ52" s="132">
        <v>0</v>
      </c>
      <c r="CA52" s="132">
        <v>0</v>
      </c>
      <c r="CB52" s="118">
        <v>0</v>
      </c>
      <c r="CC52" s="118">
        <v>0</v>
      </c>
      <c r="CD52" s="132">
        <v>0</v>
      </c>
      <c r="CE52" s="132">
        <v>0</v>
      </c>
      <c r="CF52" s="118">
        <v>0</v>
      </c>
      <c r="CG52" s="118">
        <v>0</v>
      </c>
      <c r="CH52" s="132">
        <v>0</v>
      </c>
      <c r="CI52" s="132">
        <v>0</v>
      </c>
      <c r="CJ52" s="118">
        <v>0</v>
      </c>
      <c r="CK52" s="118">
        <v>0</v>
      </c>
      <c r="CL52" s="132">
        <v>0</v>
      </c>
      <c r="CM52" s="132">
        <v>0</v>
      </c>
      <c r="CN52" s="118">
        <v>0</v>
      </c>
      <c r="CO52" s="118">
        <v>0</v>
      </c>
      <c r="CP52" s="132">
        <v>0</v>
      </c>
      <c r="CQ52" s="132">
        <v>0</v>
      </c>
      <c r="CR52" s="118">
        <v>0</v>
      </c>
      <c r="CS52" s="118">
        <v>0</v>
      </c>
      <c r="CT52" s="132">
        <v>0</v>
      </c>
      <c r="CU52" s="118">
        <v>0</v>
      </c>
      <c r="CV52" s="118">
        <v>0</v>
      </c>
      <c r="CW52" s="118">
        <v>0</v>
      </c>
      <c r="CX52" s="132">
        <v>0</v>
      </c>
      <c r="CY52" s="132">
        <v>0</v>
      </c>
      <c r="CZ52" s="118">
        <v>0</v>
      </c>
      <c r="DA52" s="118">
        <v>0</v>
      </c>
      <c r="DB52" s="132">
        <v>0</v>
      </c>
      <c r="DC52" s="132">
        <v>0</v>
      </c>
      <c r="DD52" s="118">
        <v>0</v>
      </c>
      <c r="DE52" s="118">
        <v>0</v>
      </c>
      <c r="DF52" s="132">
        <v>0</v>
      </c>
      <c r="DG52" s="132">
        <v>0</v>
      </c>
      <c r="DH52" s="118">
        <v>0</v>
      </c>
      <c r="DI52" s="118">
        <v>0</v>
      </c>
      <c r="DJ52" s="132">
        <v>0</v>
      </c>
      <c r="DK52" s="132">
        <v>0</v>
      </c>
      <c r="DL52" s="118">
        <v>0</v>
      </c>
      <c r="DM52" s="118">
        <v>0</v>
      </c>
      <c r="DN52" s="132">
        <v>0</v>
      </c>
      <c r="DO52" s="132">
        <v>0</v>
      </c>
      <c r="DP52" s="118">
        <v>0</v>
      </c>
      <c r="DQ52" s="118">
        <v>0</v>
      </c>
      <c r="DR52" s="132">
        <v>0</v>
      </c>
      <c r="DS52" s="132">
        <v>0</v>
      </c>
      <c r="DT52" s="118">
        <v>0</v>
      </c>
      <c r="DU52" s="118">
        <v>0</v>
      </c>
    </row>
    <row r="53" spans="1:125" s="120" customFormat="1" ht="12" customHeight="1">
      <c r="A53" s="129" t="s">
        <v>409</v>
      </c>
      <c r="B53" s="133">
        <v>47000</v>
      </c>
      <c r="C53" s="129" t="s">
        <v>398</v>
      </c>
      <c r="D53" s="118">
        <f t="shared" si="0"/>
        <v>5110795</v>
      </c>
      <c r="E53" s="118">
        <f t="shared" si="1"/>
        <v>498758</v>
      </c>
      <c r="F53" s="132">
        <v>12</v>
      </c>
      <c r="G53" s="132">
        <v>12</v>
      </c>
      <c r="H53" s="118">
        <v>3083560</v>
      </c>
      <c r="I53" s="118">
        <v>251279</v>
      </c>
      <c r="J53" s="132">
        <v>12</v>
      </c>
      <c r="K53" s="132">
        <v>12</v>
      </c>
      <c r="L53" s="118">
        <v>1743887</v>
      </c>
      <c r="M53" s="118">
        <v>180014</v>
      </c>
      <c r="N53" s="132">
        <v>4</v>
      </c>
      <c r="O53" s="132">
        <v>4</v>
      </c>
      <c r="P53" s="118">
        <v>283348</v>
      </c>
      <c r="Q53" s="118">
        <v>67465</v>
      </c>
      <c r="R53" s="132">
        <v>0</v>
      </c>
      <c r="S53" s="132">
        <v>0</v>
      </c>
      <c r="T53" s="118">
        <v>0</v>
      </c>
      <c r="U53" s="118">
        <v>0</v>
      </c>
      <c r="V53" s="132">
        <v>0</v>
      </c>
      <c r="W53" s="132">
        <v>0</v>
      </c>
      <c r="X53" s="118">
        <v>0</v>
      </c>
      <c r="Y53" s="118">
        <v>0</v>
      </c>
      <c r="Z53" s="132">
        <v>0</v>
      </c>
      <c r="AA53" s="132">
        <v>0</v>
      </c>
      <c r="AB53" s="118">
        <v>0</v>
      </c>
      <c r="AC53" s="118">
        <v>0</v>
      </c>
      <c r="AD53" s="132">
        <v>0</v>
      </c>
      <c r="AE53" s="132">
        <v>0</v>
      </c>
      <c r="AF53" s="118">
        <v>0</v>
      </c>
      <c r="AG53" s="118">
        <v>0</v>
      </c>
      <c r="AH53" s="132">
        <v>0</v>
      </c>
      <c r="AI53" s="132">
        <v>0</v>
      </c>
      <c r="AJ53" s="118">
        <v>0</v>
      </c>
      <c r="AK53" s="118">
        <v>0</v>
      </c>
      <c r="AL53" s="132">
        <v>0</v>
      </c>
      <c r="AM53" s="132">
        <v>0</v>
      </c>
      <c r="AN53" s="118">
        <v>0</v>
      </c>
      <c r="AO53" s="118">
        <v>0</v>
      </c>
      <c r="AP53" s="132">
        <v>0</v>
      </c>
      <c r="AQ53" s="132">
        <v>0</v>
      </c>
      <c r="AR53" s="118">
        <v>0</v>
      </c>
      <c r="AS53" s="118">
        <v>0</v>
      </c>
      <c r="AT53" s="132">
        <v>0</v>
      </c>
      <c r="AU53" s="132">
        <v>0</v>
      </c>
      <c r="AV53" s="118">
        <v>0</v>
      </c>
      <c r="AW53" s="118">
        <v>0</v>
      </c>
      <c r="AX53" s="132">
        <v>0</v>
      </c>
      <c r="AY53" s="132">
        <v>0</v>
      </c>
      <c r="AZ53" s="118">
        <v>0</v>
      </c>
      <c r="BA53" s="118">
        <v>0</v>
      </c>
      <c r="BB53" s="132">
        <v>0</v>
      </c>
      <c r="BC53" s="132">
        <v>0</v>
      </c>
      <c r="BD53" s="118">
        <v>0</v>
      </c>
      <c r="BE53" s="118">
        <v>0</v>
      </c>
      <c r="BF53" s="132">
        <v>0</v>
      </c>
      <c r="BG53" s="132">
        <v>0</v>
      </c>
      <c r="BH53" s="118">
        <v>0</v>
      </c>
      <c r="BI53" s="118">
        <v>0</v>
      </c>
      <c r="BJ53" s="132">
        <v>0</v>
      </c>
      <c r="BK53" s="132">
        <v>0</v>
      </c>
      <c r="BL53" s="118">
        <v>0</v>
      </c>
      <c r="BM53" s="118">
        <v>0</v>
      </c>
      <c r="BN53" s="132">
        <v>0</v>
      </c>
      <c r="BO53" s="132">
        <v>0</v>
      </c>
      <c r="BP53" s="118">
        <v>0</v>
      </c>
      <c r="BQ53" s="118">
        <v>0</v>
      </c>
      <c r="BR53" s="132">
        <v>0</v>
      </c>
      <c r="BS53" s="132">
        <v>0</v>
      </c>
      <c r="BT53" s="118">
        <v>0</v>
      </c>
      <c r="BU53" s="118">
        <v>0</v>
      </c>
      <c r="BV53" s="132">
        <v>0</v>
      </c>
      <c r="BW53" s="132">
        <v>0</v>
      </c>
      <c r="BX53" s="118">
        <v>0</v>
      </c>
      <c r="BY53" s="118">
        <v>0</v>
      </c>
      <c r="BZ53" s="132">
        <v>0</v>
      </c>
      <c r="CA53" s="132">
        <v>0</v>
      </c>
      <c r="CB53" s="118">
        <v>0</v>
      </c>
      <c r="CC53" s="118">
        <v>0</v>
      </c>
      <c r="CD53" s="132">
        <v>0</v>
      </c>
      <c r="CE53" s="132">
        <v>0</v>
      </c>
      <c r="CF53" s="118">
        <v>0</v>
      </c>
      <c r="CG53" s="118">
        <v>0</v>
      </c>
      <c r="CH53" s="132">
        <v>0</v>
      </c>
      <c r="CI53" s="132">
        <v>0</v>
      </c>
      <c r="CJ53" s="118">
        <v>0</v>
      </c>
      <c r="CK53" s="118">
        <v>0</v>
      </c>
      <c r="CL53" s="132">
        <v>0</v>
      </c>
      <c r="CM53" s="132">
        <v>0</v>
      </c>
      <c r="CN53" s="118">
        <v>0</v>
      </c>
      <c r="CO53" s="118">
        <v>0</v>
      </c>
      <c r="CP53" s="132">
        <v>0</v>
      </c>
      <c r="CQ53" s="132">
        <v>0</v>
      </c>
      <c r="CR53" s="118">
        <v>0</v>
      </c>
      <c r="CS53" s="118">
        <v>0</v>
      </c>
      <c r="CT53" s="132">
        <v>0</v>
      </c>
      <c r="CU53" s="118">
        <v>0</v>
      </c>
      <c r="CV53" s="118">
        <v>0</v>
      </c>
      <c r="CW53" s="118">
        <v>0</v>
      </c>
      <c r="CX53" s="132">
        <v>0</v>
      </c>
      <c r="CY53" s="132">
        <v>0</v>
      </c>
      <c r="CZ53" s="118">
        <v>0</v>
      </c>
      <c r="DA53" s="118">
        <v>0</v>
      </c>
      <c r="DB53" s="132">
        <v>0</v>
      </c>
      <c r="DC53" s="132">
        <v>0</v>
      </c>
      <c r="DD53" s="118">
        <v>0</v>
      </c>
      <c r="DE53" s="118">
        <v>0</v>
      </c>
      <c r="DF53" s="132">
        <v>0</v>
      </c>
      <c r="DG53" s="132">
        <v>0</v>
      </c>
      <c r="DH53" s="118">
        <v>0</v>
      </c>
      <c r="DI53" s="118">
        <v>0</v>
      </c>
      <c r="DJ53" s="132">
        <v>0</v>
      </c>
      <c r="DK53" s="132">
        <v>0</v>
      </c>
      <c r="DL53" s="118">
        <v>0</v>
      </c>
      <c r="DM53" s="118">
        <v>0</v>
      </c>
      <c r="DN53" s="132">
        <v>0</v>
      </c>
      <c r="DO53" s="132">
        <v>0</v>
      </c>
      <c r="DP53" s="118">
        <v>0</v>
      </c>
      <c r="DQ53" s="118">
        <v>0</v>
      </c>
      <c r="DR53" s="132">
        <v>0</v>
      </c>
      <c r="DS53" s="132">
        <v>0</v>
      </c>
      <c r="DT53" s="118">
        <v>0</v>
      </c>
      <c r="DU53" s="118">
        <v>0</v>
      </c>
    </row>
    <row r="54" spans="1:125" s="120" customFormat="1" ht="12" customHeight="1">
      <c r="A54" s="134" t="s">
        <v>20</v>
      </c>
      <c r="B54" s="138" t="s">
        <v>9</v>
      </c>
      <c r="C54" s="134" t="s">
        <v>21</v>
      </c>
      <c r="D54" s="136">
        <f aca="true" t="shared" si="2" ref="D54:AI54">SUM(D7:D53)</f>
        <v>255756668</v>
      </c>
      <c r="E54" s="136">
        <f t="shared" si="2"/>
        <v>72005766</v>
      </c>
      <c r="F54" s="136">
        <f t="shared" si="2"/>
        <v>579</v>
      </c>
      <c r="G54" s="139">
        <f t="shared" si="2"/>
        <v>579</v>
      </c>
      <c r="H54" s="136">
        <f t="shared" si="2"/>
        <v>118547717</v>
      </c>
      <c r="I54" s="136">
        <f t="shared" si="2"/>
        <v>37702417</v>
      </c>
      <c r="J54" s="136">
        <f t="shared" si="2"/>
        <v>579</v>
      </c>
      <c r="K54" s="139">
        <f t="shared" si="2"/>
        <v>579</v>
      </c>
      <c r="L54" s="136">
        <f t="shared" si="2"/>
        <v>59585712</v>
      </c>
      <c r="M54" s="136">
        <f t="shared" si="2"/>
        <v>18543647</v>
      </c>
      <c r="N54" s="136">
        <f t="shared" si="2"/>
        <v>350</v>
      </c>
      <c r="O54" s="139">
        <f t="shared" si="2"/>
        <v>350</v>
      </c>
      <c r="P54" s="136">
        <f t="shared" si="2"/>
        <v>28239115</v>
      </c>
      <c r="Q54" s="136">
        <f t="shared" si="2"/>
        <v>7533918</v>
      </c>
      <c r="R54" s="136">
        <f t="shared" si="2"/>
        <v>197</v>
      </c>
      <c r="S54" s="139">
        <f t="shared" si="2"/>
        <v>197</v>
      </c>
      <c r="T54" s="136">
        <f t="shared" si="2"/>
        <v>11648661</v>
      </c>
      <c r="U54" s="136">
        <f t="shared" si="2"/>
        <v>3841148</v>
      </c>
      <c r="V54" s="136">
        <f t="shared" si="2"/>
        <v>104</v>
      </c>
      <c r="W54" s="139">
        <f t="shared" si="2"/>
        <v>104</v>
      </c>
      <c r="X54" s="136">
        <f t="shared" si="2"/>
        <v>4886402</v>
      </c>
      <c r="Y54" s="136">
        <f t="shared" si="2"/>
        <v>2098347</v>
      </c>
      <c r="Z54" s="136">
        <f t="shared" si="2"/>
        <v>51</v>
      </c>
      <c r="AA54" s="139">
        <f t="shared" si="2"/>
        <v>51</v>
      </c>
      <c r="AB54" s="136">
        <f t="shared" si="2"/>
        <v>3081497</v>
      </c>
      <c r="AC54" s="136">
        <f t="shared" si="2"/>
        <v>865467</v>
      </c>
      <c r="AD54" s="136">
        <f t="shared" si="2"/>
        <v>32</v>
      </c>
      <c r="AE54" s="139">
        <f t="shared" si="2"/>
        <v>32</v>
      </c>
      <c r="AF54" s="136">
        <f t="shared" si="2"/>
        <v>1850241</v>
      </c>
      <c r="AG54" s="136">
        <f t="shared" si="2"/>
        <v>574109</v>
      </c>
      <c r="AH54" s="136">
        <f t="shared" si="2"/>
        <v>26</v>
      </c>
      <c r="AI54" s="139">
        <f t="shared" si="2"/>
        <v>26</v>
      </c>
      <c r="AJ54" s="136">
        <f aca="true" t="shared" si="3" ref="AJ54:BO54">SUM(AJ7:AJ53)</f>
        <v>2233974</v>
      </c>
      <c r="AK54" s="136">
        <f t="shared" si="3"/>
        <v>359539</v>
      </c>
      <c r="AL54" s="136">
        <f t="shared" si="3"/>
        <v>16</v>
      </c>
      <c r="AM54" s="139">
        <f t="shared" si="3"/>
        <v>16</v>
      </c>
      <c r="AN54" s="136">
        <f t="shared" si="3"/>
        <v>2067347</v>
      </c>
      <c r="AO54" s="136">
        <f t="shared" si="3"/>
        <v>131795</v>
      </c>
      <c r="AP54" s="136">
        <f t="shared" si="3"/>
        <v>11</v>
      </c>
      <c r="AQ54" s="139">
        <f t="shared" si="3"/>
        <v>11</v>
      </c>
      <c r="AR54" s="136">
        <f t="shared" si="3"/>
        <v>1419067</v>
      </c>
      <c r="AS54" s="136">
        <f t="shared" si="3"/>
        <v>101630</v>
      </c>
      <c r="AT54" s="136">
        <f t="shared" si="3"/>
        <v>6</v>
      </c>
      <c r="AU54" s="139">
        <f t="shared" si="3"/>
        <v>6</v>
      </c>
      <c r="AV54" s="136">
        <f t="shared" si="3"/>
        <v>2429173</v>
      </c>
      <c r="AW54" s="136">
        <f t="shared" si="3"/>
        <v>33325</v>
      </c>
      <c r="AX54" s="136">
        <f t="shared" si="3"/>
        <v>6</v>
      </c>
      <c r="AY54" s="139">
        <f t="shared" si="3"/>
        <v>6</v>
      </c>
      <c r="AZ54" s="136">
        <f t="shared" si="3"/>
        <v>2878534</v>
      </c>
      <c r="BA54" s="136">
        <f t="shared" si="3"/>
        <v>36196</v>
      </c>
      <c r="BB54" s="136">
        <f t="shared" si="3"/>
        <v>5</v>
      </c>
      <c r="BC54" s="139">
        <f t="shared" si="3"/>
        <v>5</v>
      </c>
      <c r="BD54" s="136">
        <f t="shared" si="3"/>
        <v>1348471</v>
      </c>
      <c r="BE54" s="136">
        <f t="shared" si="3"/>
        <v>31694</v>
      </c>
      <c r="BF54" s="136">
        <f t="shared" si="3"/>
        <v>4</v>
      </c>
      <c r="BG54" s="139">
        <f t="shared" si="3"/>
        <v>4</v>
      </c>
      <c r="BH54" s="136">
        <f t="shared" si="3"/>
        <v>1088468</v>
      </c>
      <c r="BI54" s="136">
        <f t="shared" si="3"/>
        <v>13391</v>
      </c>
      <c r="BJ54" s="136">
        <f t="shared" si="3"/>
        <v>3</v>
      </c>
      <c r="BK54" s="139">
        <f t="shared" si="3"/>
        <v>3</v>
      </c>
      <c r="BL54" s="136">
        <f t="shared" si="3"/>
        <v>1505750</v>
      </c>
      <c r="BM54" s="136">
        <f t="shared" si="3"/>
        <v>17071</v>
      </c>
      <c r="BN54" s="136">
        <f t="shared" si="3"/>
        <v>3</v>
      </c>
      <c r="BO54" s="139">
        <f t="shared" si="3"/>
        <v>3</v>
      </c>
      <c r="BP54" s="136">
        <f aca="true" t="shared" si="4" ref="BP54:CU54">SUM(BP7:BP53)</f>
        <v>1048974</v>
      </c>
      <c r="BQ54" s="136">
        <f t="shared" si="4"/>
        <v>15185</v>
      </c>
      <c r="BR54" s="136">
        <f t="shared" si="4"/>
        <v>3</v>
      </c>
      <c r="BS54" s="139">
        <f t="shared" si="4"/>
        <v>3</v>
      </c>
      <c r="BT54" s="136">
        <f t="shared" si="4"/>
        <v>1028999</v>
      </c>
      <c r="BU54" s="136">
        <f t="shared" si="4"/>
        <v>23317</v>
      </c>
      <c r="BV54" s="136">
        <f t="shared" si="4"/>
        <v>3</v>
      </c>
      <c r="BW54" s="139">
        <f t="shared" si="4"/>
        <v>3</v>
      </c>
      <c r="BX54" s="136">
        <f t="shared" si="4"/>
        <v>823965</v>
      </c>
      <c r="BY54" s="136">
        <f t="shared" si="4"/>
        <v>7958</v>
      </c>
      <c r="BZ54" s="136">
        <f t="shared" si="4"/>
        <v>3</v>
      </c>
      <c r="CA54" s="139">
        <f t="shared" si="4"/>
        <v>3</v>
      </c>
      <c r="CB54" s="136">
        <f t="shared" si="4"/>
        <v>1796811</v>
      </c>
      <c r="CC54" s="136">
        <f t="shared" si="4"/>
        <v>17828</v>
      </c>
      <c r="CD54" s="136">
        <f t="shared" si="4"/>
        <v>2</v>
      </c>
      <c r="CE54" s="139">
        <f t="shared" si="4"/>
        <v>2</v>
      </c>
      <c r="CF54" s="136">
        <f t="shared" si="4"/>
        <v>2095838</v>
      </c>
      <c r="CG54" s="136">
        <f t="shared" si="4"/>
        <v>15315</v>
      </c>
      <c r="CH54" s="136">
        <f t="shared" si="4"/>
        <v>2</v>
      </c>
      <c r="CI54" s="139">
        <f t="shared" si="4"/>
        <v>2</v>
      </c>
      <c r="CJ54" s="136">
        <f t="shared" si="4"/>
        <v>2240808</v>
      </c>
      <c r="CK54" s="136">
        <f t="shared" si="4"/>
        <v>17390</v>
      </c>
      <c r="CL54" s="136">
        <f t="shared" si="4"/>
        <v>2</v>
      </c>
      <c r="CM54" s="139">
        <f t="shared" si="4"/>
        <v>2</v>
      </c>
      <c r="CN54" s="136">
        <f t="shared" si="4"/>
        <v>1440711</v>
      </c>
      <c r="CO54" s="136">
        <f t="shared" si="4"/>
        <v>9749</v>
      </c>
      <c r="CP54" s="136">
        <f t="shared" si="4"/>
        <v>2</v>
      </c>
      <c r="CQ54" s="139">
        <f t="shared" si="4"/>
        <v>2</v>
      </c>
      <c r="CR54" s="136">
        <f t="shared" si="4"/>
        <v>1943028</v>
      </c>
      <c r="CS54" s="136">
        <f t="shared" si="4"/>
        <v>15330</v>
      </c>
      <c r="CT54" s="136">
        <f t="shared" si="4"/>
        <v>1</v>
      </c>
      <c r="CU54" s="136">
        <f t="shared" si="4"/>
        <v>1</v>
      </c>
      <c r="CV54" s="136">
        <f aca="true" t="shared" si="5" ref="CV54:DU54">SUM(CV7:CV53)</f>
        <v>99405</v>
      </c>
      <c r="CW54" s="136">
        <f t="shared" si="5"/>
        <v>0</v>
      </c>
      <c r="CX54" s="136">
        <f t="shared" si="5"/>
        <v>1</v>
      </c>
      <c r="CY54" s="139">
        <f t="shared" si="5"/>
        <v>1</v>
      </c>
      <c r="CZ54" s="136">
        <f t="shared" si="5"/>
        <v>358354</v>
      </c>
      <c r="DA54" s="136">
        <f t="shared" si="5"/>
        <v>0</v>
      </c>
      <c r="DB54" s="136">
        <f t="shared" si="5"/>
        <v>1</v>
      </c>
      <c r="DC54" s="139">
        <f t="shared" si="5"/>
        <v>1</v>
      </c>
      <c r="DD54" s="136">
        <f t="shared" si="5"/>
        <v>69646</v>
      </c>
      <c r="DE54" s="136">
        <f t="shared" si="5"/>
        <v>0</v>
      </c>
      <c r="DF54" s="136">
        <f t="shared" si="5"/>
        <v>0</v>
      </c>
      <c r="DG54" s="139">
        <f t="shared" si="5"/>
        <v>0</v>
      </c>
      <c r="DH54" s="136">
        <f t="shared" si="5"/>
        <v>0</v>
      </c>
      <c r="DI54" s="136">
        <f t="shared" si="5"/>
        <v>0</v>
      </c>
      <c r="DJ54" s="136">
        <f t="shared" si="5"/>
        <v>0</v>
      </c>
      <c r="DK54" s="139">
        <f t="shared" si="5"/>
        <v>0</v>
      </c>
      <c r="DL54" s="136">
        <f t="shared" si="5"/>
        <v>0</v>
      </c>
      <c r="DM54" s="136">
        <f t="shared" si="5"/>
        <v>0</v>
      </c>
      <c r="DN54" s="136">
        <f t="shared" si="5"/>
        <v>0</v>
      </c>
      <c r="DO54" s="139">
        <f t="shared" si="5"/>
        <v>0</v>
      </c>
      <c r="DP54" s="136">
        <f t="shared" si="5"/>
        <v>0</v>
      </c>
      <c r="DQ54" s="136">
        <f t="shared" si="5"/>
        <v>0</v>
      </c>
      <c r="DR54" s="136">
        <f t="shared" si="5"/>
        <v>0</v>
      </c>
      <c r="DS54" s="139">
        <f t="shared" si="5"/>
        <v>0</v>
      </c>
      <c r="DT54" s="136">
        <f t="shared" si="5"/>
        <v>0</v>
      </c>
      <c r="DU54" s="136">
        <f t="shared" si="5"/>
        <v>0</v>
      </c>
    </row>
  </sheetData>
  <sheetProtection/>
  <autoFilter ref="A6:DU53"/>
  <mergeCells count="126">
    <mergeCell ref="E4:E5"/>
    <mergeCell ref="F4:F6"/>
    <mergeCell ref="D2:E3"/>
    <mergeCell ref="G4:G6"/>
    <mergeCell ref="A2:A6"/>
    <mergeCell ref="B2:B6"/>
    <mergeCell ref="C2:C6"/>
    <mergeCell ref="D4:D5"/>
    <mergeCell ref="L4:L5"/>
    <mergeCell ref="M4:M5"/>
    <mergeCell ref="N4:N6"/>
    <mergeCell ref="O4:O6"/>
    <mergeCell ref="H4:H5"/>
    <mergeCell ref="I4:I5"/>
    <mergeCell ref="J4:J6"/>
    <mergeCell ref="K4:K6"/>
    <mergeCell ref="T4:T5"/>
    <mergeCell ref="U4:U5"/>
    <mergeCell ref="V4:V6"/>
    <mergeCell ref="W4:W6"/>
    <mergeCell ref="P4:P5"/>
    <mergeCell ref="Q4:Q5"/>
    <mergeCell ref="R4:R6"/>
    <mergeCell ref="S4:S6"/>
    <mergeCell ref="AB4:AB5"/>
    <mergeCell ref="AC4:AC5"/>
    <mergeCell ref="AD4:AD6"/>
    <mergeCell ref="AE4:AE6"/>
    <mergeCell ref="X4:X5"/>
    <mergeCell ref="Y4:Y5"/>
    <mergeCell ref="Z4:Z6"/>
    <mergeCell ref="AA4:AA6"/>
    <mergeCell ref="AJ4:AJ5"/>
    <mergeCell ref="AK4:AK5"/>
    <mergeCell ref="AL4:AL6"/>
    <mergeCell ref="AM4:AM6"/>
    <mergeCell ref="AF4:AF5"/>
    <mergeCell ref="AG4:AG5"/>
    <mergeCell ref="AH4:AH6"/>
    <mergeCell ref="AI4:AI6"/>
    <mergeCell ref="AR4:AR5"/>
    <mergeCell ref="AS4:AS5"/>
    <mergeCell ref="AT4:AT6"/>
    <mergeCell ref="AU4:AU6"/>
    <mergeCell ref="AN4:AN5"/>
    <mergeCell ref="AO4:AO5"/>
    <mergeCell ref="AP4:AP6"/>
    <mergeCell ref="AQ4:AQ6"/>
    <mergeCell ref="AZ4:AZ5"/>
    <mergeCell ref="BA4:BA5"/>
    <mergeCell ref="BB4:BB6"/>
    <mergeCell ref="BC4:BC6"/>
    <mergeCell ref="AV4:AV5"/>
    <mergeCell ref="AW4:AW5"/>
    <mergeCell ref="AX4:AX6"/>
    <mergeCell ref="AY4:AY6"/>
    <mergeCell ref="BH4:BH5"/>
    <mergeCell ref="BI4:BI5"/>
    <mergeCell ref="BJ4:BJ6"/>
    <mergeCell ref="BK4:BK6"/>
    <mergeCell ref="BD4:BD5"/>
    <mergeCell ref="BE4:BE5"/>
    <mergeCell ref="BF4:BF6"/>
    <mergeCell ref="BG4:BG6"/>
    <mergeCell ref="BP4:BP5"/>
    <mergeCell ref="BQ4:BQ5"/>
    <mergeCell ref="BR4:BR6"/>
    <mergeCell ref="BS4:BS6"/>
    <mergeCell ref="BL4:BL5"/>
    <mergeCell ref="BM4:BM5"/>
    <mergeCell ref="BN4:BN6"/>
    <mergeCell ref="BO4:BO6"/>
    <mergeCell ref="BX4:BX5"/>
    <mergeCell ref="BY4:BY5"/>
    <mergeCell ref="BZ4:BZ6"/>
    <mergeCell ref="CA4:CA6"/>
    <mergeCell ref="BT4:BT5"/>
    <mergeCell ref="BU4:BU5"/>
    <mergeCell ref="BV4:BV6"/>
    <mergeCell ref="BW4:BW6"/>
    <mergeCell ref="CF4:CF5"/>
    <mergeCell ref="CG4:CG5"/>
    <mergeCell ref="CH4:CH6"/>
    <mergeCell ref="CI4:CI6"/>
    <mergeCell ref="CB4:CB5"/>
    <mergeCell ref="CC4:CC5"/>
    <mergeCell ref="CD4:CD6"/>
    <mergeCell ref="CE4:CE6"/>
    <mergeCell ref="CJ4:CJ5"/>
    <mergeCell ref="CK4:CK5"/>
    <mergeCell ref="CL4:CL6"/>
    <mergeCell ref="CY4:CY6"/>
    <mergeCell ref="CU4:CU6"/>
    <mergeCell ref="CV4:CV5"/>
    <mergeCell ref="CW4:CW5"/>
    <mergeCell ref="CX4:CX6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DE4:DE5"/>
    <mergeCell ref="DI4:DI5"/>
    <mergeCell ref="DB4:DB6"/>
    <mergeCell ref="DC4:DC6"/>
    <mergeCell ref="DD4:DD5"/>
    <mergeCell ref="DF4:DF6"/>
    <mergeCell ref="DG4:DG6"/>
    <mergeCell ref="DH4:DH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189</v>
      </c>
      <c r="D2" s="25" t="s">
        <v>529</v>
      </c>
      <c r="E2" s="117" t="s">
        <v>530</v>
      </c>
      <c r="F2" s="3"/>
      <c r="G2" s="3"/>
      <c r="H2" s="3"/>
      <c r="I2" s="3"/>
      <c r="J2" s="3"/>
      <c r="K2" s="3"/>
      <c r="L2" s="3" t="str">
        <f>LEFT(D2,2)</f>
        <v>48</v>
      </c>
      <c r="M2" s="3" t="e">
        <f>IF(L2&lt;&gt;"",VLOOKUP(L2,$AK$6:$AL$52,2,FALSE),"-")</f>
        <v>#N/A</v>
      </c>
      <c r="N2" s="3"/>
      <c r="O2" s="3"/>
      <c r="AC2" s="5">
        <f>IF(VALUE(D2)=0,0,1)</f>
        <v>1</v>
      </c>
      <c r="AD2" s="35" t="str">
        <f>IF(AC2=0,"",VLOOKUP(D2,'廃棄物事業経費（歳入）'!B7:C669,2,FALSE))</f>
        <v>合計</v>
      </c>
      <c r="AE2" s="35"/>
      <c r="AF2" s="36">
        <f>IF(AC2=0,1,IF(ISERROR(AD2),1,0))</f>
        <v>0</v>
      </c>
      <c r="AH2" s="99" t="s">
        <v>295</v>
      </c>
      <c r="AI2" s="2">
        <f>IF(AC2=0,0,VLOOKUP(D2,AH5:AI3000,2,FALSE))</f>
        <v>54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294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139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190</v>
      </c>
      <c r="C6" s="190"/>
      <c r="D6" s="191"/>
      <c r="E6" s="13" t="s">
        <v>170</v>
      </c>
      <c r="F6" s="14" t="s">
        <v>171</v>
      </c>
      <c r="H6" s="167" t="s">
        <v>191</v>
      </c>
      <c r="I6" s="192"/>
      <c r="J6" s="192"/>
      <c r="K6" s="180"/>
      <c r="L6" s="13" t="s">
        <v>170</v>
      </c>
      <c r="M6" s="13" t="s">
        <v>171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192</v>
      </c>
      <c r="AL6" s="28" t="s">
        <v>140</v>
      </c>
    </row>
    <row r="7" spans="2:38" ht="19.5" customHeight="1">
      <c r="B7" s="181" t="s">
        <v>175</v>
      </c>
      <c r="C7" s="187"/>
      <c r="D7" s="187"/>
      <c r="E7" s="17">
        <f aca="true" t="shared" si="0" ref="E7:E12">AF7</f>
        <v>50661842</v>
      </c>
      <c r="F7" s="17">
        <f aca="true" t="shared" si="1" ref="F7:F12">AF14</f>
        <v>5860160</v>
      </c>
      <c r="H7" s="175" t="s">
        <v>187</v>
      </c>
      <c r="I7" s="175" t="s">
        <v>193</v>
      </c>
      <c r="J7" s="167" t="s">
        <v>177</v>
      </c>
      <c r="K7" s="168"/>
      <c r="L7" s="17">
        <f aca="true" t="shared" si="2" ref="L7:L12">AF21</f>
        <v>1538525</v>
      </c>
      <c r="M7" s="17">
        <f aca="true" t="shared" si="3" ref="M7:M12">AF42</f>
        <v>687828</v>
      </c>
      <c r="AC7" s="15" t="s">
        <v>175</v>
      </c>
      <c r="AD7" s="40" t="s">
        <v>194</v>
      </c>
      <c r="AE7" s="39" t="s">
        <v>195</v>
      </c>
      <c r="AF7" s="35">
        <f ca="1">IF(AF$2=0,INDIRECT("'"&amp;AD7&amp;"'!"&amp;AE7&amp;$AI$2),0)</f>
        <v>50661842</v>
      </c>
      <c r="AG7" s="39"/>
      <c r="AH7" s="99" t="str">
        <f>+'廃棄物事業経費（歳入）'!B7</f>
        <v>01000</v>
      </c>
      <c r="AI7" s="2">
        <v>7</v>
      </c>
      <c r="AK7" s="26" t="s">
        <v>196</v>
      </c>
      <c r="AL7" s="28" t="s">
        <v>141</v>
      </c>
    </row>
    <row r="8" spans="2:38" ht="19.5" customHeight="1">
      <c r="B8" s="181" t="s">
        <v>197</v>
      </c>
      <c r="C8" s="187"/>
      <c r="D8" s="187"/>
      <c r="E8" s="17">
        <f t="shared" si="0"/>
        <v>8631607</v>
      </c>
      <c r="F8" s="17">
        <f t="shared" si="1"/>
        <v>1386373</v>
      </c>
      <c r="H8" s="178"/>
      <c r="I8" s="178"/>
      <c r="J8" s="167" t="s">
        <v>178</v>
      </c>
      <c r="K8" s="180"/>
      <c r="L8" s="17">
        <f t="shared" si="2"/>
        <v>151144080</v>
      </c>
      <c r="M8" s="17">
        <f t="shared" si="3"/>
        <v>16992135</v>
      </c>
      <c r="AC8" s="15" t="s">
        <v>197</v>
      </c>
      <c r="AD8" s="40" t="s">
        <v>194</v>
      </c>
      <c r="AE8" s="39" t="s">
        <v>198</v>
      </c>
      <c r="AF8" s="35">
        <f aca="true" ca="1" t="shared" si="4" ref="AF8:AF38">IF(AF$2=0,INDIRECT("'"&amp;AD8&amp;"'!"&amp;AE8&amp;$AI$2),0)</f>
        <v>8631607</v>
      </c>
      <c r="AG8" s="39"/>
      <c r="AH8" s="99" t="str">
        <f>+'廃棄物事業経費（歳入）'!B8</f>
        <v>02000</v>
      </c>
      <c r="AI8" s="2">
        <v>8</v>
      </c>
      <c r="AK8" s="26" t="s">
        <v>199</v>
      </c>
      <c r="AL8" s="28" t="s">
        <v>142</v>
      </c>
    </row>
    <row r="9" spans="2:38" ht="19.5" customHeight="1">
      <c r="B9" s="181" t="s">
        <v>176</v>
      </c>
      <c r="C9" s="187"/>
      <c r="D9" s="187"/>
      <c r="E9" s="17">
        <f t="shared" si="0"/>
        <v>82205666</v>
      </c>
      <c r="F9" s="17">
        <f t="shared" si="1"/>
        <v>6513666</v>
      </c>
      <c r="H9" s="178"/>
      <c r="I9" s="178"/>
      <c r="J9" s="167" t="s">
        <v>179</v>
      </c>
      <c r="K9" s="168"/>
      <c r="L9" s="17">
        <f t="shared" si="2"/>
        <v>24031086</v>
      </c>
      <c r="M9" s="17">
        <f t="shared" si="3"/>
        <v>367257</v>
      </c>
      <c r="AC9" s="15" t="s">
        <v>176</v>
      </c>
      <c r="AD9" s="40" t="s">
        <v>194</v>
      </c>
      <c r="AE9" s="39" t="s">
        <v>200</v>
      </c>
      <c r="AF9" s="35">
        <f ca="1" t="shared" si="4"/>
        <v>82205666</v>
      </c>
      <c r="AG9" s="39"/>
      <c r="AH9" s="99" t="str">
        <f>+'廃棄物事業経費（歳入）'!B9</f>
        <v>03000</v>
      </c>
      <c r="AI9" s="2">
        <v>9</v>
      </c>
      <c r="AK9" s="26" t="s">
        <v>201</v>
      </c>
      <c r="AL9" s="28" t="s">
        <v>143</v>
      </c>
    </row>
    <row r="10" spans="2:38" ht="19.5" customHeight="1">
      <c r="B10" s="181" t="s">
        <v>202</v>
      </c>
      <c r="C10" s="187"/>
      <c r="D10" s="187"/>
      <c r="E10" s="17">
        <f t="shared" si="0"/>
        <v>231862890</v>
      </c>
      <c r="F10" s="17">
        <f t="shared" si="1"/>
        <v>29946159</v>
      </c>
      <c r="H10" s="178"/>
      <c r="I10" s="179"/>
      <c r="J10" s="167" t="s">
        <v>137</v>
      </c>
      <c r="K10" s="168"/>
      <c r="L10" s="17">
        <f t="shared" si="2"/>
        <v>8482691</v>
      </c>
      <c r="M10" s="17">
        <f t="shared" si="3"/>
        <v>903764</v>
      </c>
      <c r="AC10" s="15" t="s">
        <v>202</v>
      </c>
      <c r="AD10" s="40" t="s">
        <v>194</v>
      </c>
      <c r="AE10" s="39" t="s">
        <v>203</v>
      </c>
      <c r="AF10" s="35">
        <f ca="1" t="shared" si="4"/>
        <v>231862890</v>
      </c>
      <c r="AG10" s="39"/>
      <c r="AH10" s="99" t="str">
        <f>+'廃棄物事業経費（歳入）'!B10</f>
        <v>04000</v>
      </c>
      <c r="AI10" s="2">
        <v>10</v>
      </c>
      <c r="AK10" s="26" t="s">
        <v>204</v>
      </c>
      <c r="AL10" s="28" t="s">
        <v>144</v>
      </c>
    </row>
    <row r="11" spans="2:38" ht="19.5" customHeight="1">
      <c r="B11" s="181" t="s">
        <v>205</v>
      </c>
      <c r="C11" s="187"/>
      <c r="D11" s="187"/>
      <c r="E11" s="17">
        <f t="shared" si="0"/>
        <v>255756668</v>
      </c>
      <c r="F11" s="17">
        <f t="shared" si="1"/>
        <v>72005766</v>
      </c>
      <c r="H11" s="178"/>
      <c r="I11" s="188" t="s">
        <v>173</v>
      </c>
      <c r="J11" s="188"/>
      <c r="K11" s="188"/>
      <c r="L11" s="17">
        <f t="shared" si="2"/>
        <v>3768811</v>
      </c>
      <c r="M11" s="17">
        <f t="shared" si="3"/>
        <v>395928</v>
      </c>
      <c r="AC11" s="15" t="s">
        <v>205</v>
      </c>
      <c r="AD11" s="40" t="s">
        <v>194</v>
      </c>
      <c r="AE11" s="39" t="s">
        <v>206</v>
      </c>
      <c r="AF11" s="35">
        <f ca="1" t="shared" si="4"/>
        <v>255756668</v>
      </c>
      <c r="AG11" s="39"/>
      <c r="AH11" s="99" t="str">
        <f>+'廃棄物事業経費（歳入）'!B11</f>
        <v>05000</v>
      </c>
      <c r="AI11" s="2">
        <v>11</v>
      </c>
      <c r="AK11" s="26" t="s">
        <v>207</v>
      </c>
      <c r="AL11" s="28" t="s">
        <v>145</v>
      </c>
    </row>
    <row r="12" spans="2:38" ht="19.5" customHeight="1">
      <c r="B12" s="181" t="s">
        <v>137</v>
      </c>
      <c r="C12" s="187"/>
      <c r="D12" s="187"/>
      <c r="E12" s="17">
        <f t="shared" si="0"/>
        <v>113558010</v>
      </c>
      <c r="F12" s="17">
        <f t="shared" si="1"/>
        <v>5905146</v>
      </c>
      <c r="H12" s="178"/>
      <c r="I12" s="188" t="s">
        <v>208</v>
      </c>
      <c r="J12" s="188"/>
      <c r="K12" s="188"/>
      <c r="L12" s="17">
        <f t="shared" si="2"/>
        <v>20810219</v>
      </c>
      <c r="M12" s="17">
        <f t="shared" si="3"/>
        <v>4118593</v>
      </c>
      <c r="AC12" s="15" t="s">
        <v>137</v>
      </c>
      <c r="AD12" s="40" t="s">
        <v>194</v>
      </c>
      <c r="AE12" s="39" t="s">
        <v>209</v>
      </c>
      <c r="AF12" s="35">
        <f ca="1" t="shared" si="4"/>
        <v>113558010</v>
      </c>
      <c r="AG12" s="39"/>
      <c r="AH12" s="99" t="str">
        <f>+'廃棄物事業経費（歳入）'!B12</f>
        <v>06000</v>
      </c>
      <c r="AI12" s="2">
        <v>12</v>
      </c>
      <c r="AK12" s="26" t="s">
        <v>210</v>
      </c>
      <c r="AL12" s="28" t="s">
        <v>146</v>
      </c>
    </row>
    <row r="13" spans="2:38" ht="19.5" customHeight="1">
      <c r="B13" s="183" t="s">
        <v>211</v>
      </c>
      <c r="C13" s="189"/>
      <c r="D13" s="189"/>
      <c r="E13" s="18">
        <f>SUM(E7:E12)</f>
        <v>742676683</v>
      </c>
      <c r="F13" s="18">
        <f>SUM(F7:F12)</f>
        <v>121617270</v>
      </c>
      <c r="H13" s="178"/>
      <c r="I13" s="172" t="s">
        <v>188</v>
      </c>
      <c r="J13" s="173"/>
      <c r="K13" s="174"/>
      <c r="L13" s="19">
        <f>SUM(L7:L12)</f>
        <v>209775412</v>
      </c>
      <c r="M13" s="19">
        <f>SUM(M7:M12)</f>
        <v>23465505</v>
      </c>
      <c r="AC13" s="15" t="s">
        <v>172</v>
      </c>
      <c r="AD13" s="40" t="s">
        <v>194</v>
      </c>
      <c r="AE13" s="39" t="s">
        <v>212</v>
      </c>
      <c r="AF13" s="35">
        <f ca="1" t="shared" si="4"/>
        <v>1352056246</v>
      </c>
      <c r="AG13" s="39"/>
      <c r="AH13" s="99" t="str">
        <f>+'廃棄物事業経費（歳入）'!B13</f>
        <v>07000</v>
      </c>
      <c r="AI13" s="2">
        <v>13</v>
      </c>
      <c r="AK13" s="26" t="s">
        <v>213</v>
      </c>
      <c r="AL13" s="28" t="s">
        <v>147</v>
      </c>
    </row>
    <row r="14" spans="2:38" ht="19.5" customHeight="1">
      <c r="B14" s="20"/>
      <c r="C14" s="185" t="s">
        <v>214</v>
      </c>
      <c r="D14" s="186"/>
      <c r="E14" s="22">
        <f>E13-E11</f>
        <v>486920015</v>
      </c>
      <c r="F14" s="22">
        <f>F13-F11</f>
        <v>49611504</v>
      </c>
      <c r="H14" s="179"/>
      <c r="I14" s="20"/>
      <c r="J14" s="24"/>
      <c r="K14" s="21" t="s">
        <v>214</v>
      </c>
      <c r="L14" s="23">
        <f>L13-L12</f>
        <v>188965193</v>
      </c>
      <c r="M14" s="23">
        <f>M13-M12</f>
        <v>19346912</v>
      </c>
      <c r="AC14" s="15" t="s">
        <v>175</v>
      </c>
      <c r="AD14" s="40" t="s">
        <v>194</v>
      </c>
      <c r="AE14" s="39" t="s">
        <v>215</v>
      </c>
      <c r="AF14" s="35">
        <f ca="1" t="shared" si="4"/>
        <v>5860160</v>
      </c>
      <c r="AG14" s="39"/>
      <c r="AH14" s="99" t="str">
        <f>+'廃棄物事業経費（歳入）'!B14</f>
        <v>08000</v>
      </c>
      <c r="AI14" s="2">
        <v>14</v>
      </c>
      <c r="AK14" s="26" t="s">
        <v>216</v>
      </c>
      <c r="AL14" s="28" t="s">
        <v>148</v>
      </c>
    </row>
    <row r="15" spans="2:38" ht="19.5" customHeight="1">
      <c r="B15" s="181" t="s">
        <v>172</v>
      </c>
      <c r="C15" s="187"/>
      <c r="D15" s="187"/>
      <c r="E15" s="17">
        <f>AF13</f>
        <v>1352056246</v>
      </c>
      <c r="F15" s="17">
        <f>AF20</f>
        <v>172001545</v>
      </c>
      <c r="H15" s="175" t="s">
        <v>217</v>
      </c>
      <c r="I15" s="175" t="s">
        <v>218</v>
      </c>
      <c r="J15" s="16" t="s">
        <v>180</v>
      </c>
      <c r="K15" s="27"/>
      <c r="L15" s="17">
        <f aca="true" t="shared" si="5" ref="L15:L28">AF27</f>
        <v>157940147</v>
      </c>
      <c r="M15" s="17">
        <f aca="true" t="shared" si="6" ref="M15:M28">AF48</f>
        <v>27605161</v>
      </c>
      <c r="AC15" s="15" t="s">
        <v>197</v>
      </c>
      <c r="AD15" s="40" t="s">
        <v>194</v>
      </c>
      <c r="AE15" s="39" t="s">
        <v>219</v>
      </c>
      <c r="AF15" s="35">
        <f ca="1" t="shared" si="4"/>
        <v>1386373</v>
      </c>
      <c r="AG15" s="39"/>
      <c r="AH15" s="99" t="str">
        <f>+'廃棄物事業経費（歳入）'!B15</f>
        <v>09000</v>
      </c>
      <c r="AI15" s="2">
        <v>15</v>
      </c>
      <c r="AK15" s="26" t="s">
        <v>220</v>
      </c>
      <c r="AL15" s="28" t="s">
        <v>149</v>
      </c>
    </row>
    <row r="16" spans="2:38" ht="19.5" customHeight="1">
      <c r="B16" s="183" t="s">
        <v>138</v>
      </c>
      <c r="C16" s="184"/>
      <c r="D16" s="184"/>
      <c r="E16" s="18">
        <f>SUM(E13,E15)</f>
        <v>2094732929</v>
      </c>
      <c r="F16" s="18">
        <f>SUM(F13,F15)</f>
        <v>293618815</v>
      </c>
      <c r="H16" s="176"/>
      <c r="I16" s="178"/>
      <c r="J16" s="178" t="s">
        <v>221</v>
      </c>
      <c r="K16" s="13" t="s">
        <v>181</v>
      </c>
      <c r="L16" s="17">
        <f t="shared" si="5"/>
        <v>244766153</v>
      </c>
      <c r="M16" s="17">
        <f t="shared" si="6"/>
        <v>7894082</v>
      </c>
      <c r="AC16" s="15" t="s">
        <v>176</v>
      </c>
      <c r="AD16" s="40" t="s">
        <v>194</v>
      </c>
      <c r="AE16" s="39" t="s">
        <v>222</v>
      </c>
      <c r="AF16" s="35">
        <f ca="1" t="shared" si="4"/>
        <v>6513666</v>
      </c>
      <c r="AG16" s="39"/>
      <c r="AH16" s="99" t="str">
        <f>+'廃棄物事業経費（歳入）'!B16</f>
        <v>10000</v>
      </c>
      <c r="AI16" s="2">
        <v>16</v>
      </c>
      <c r="AK16" s="26" t="s">
        <v>223</v>
      </c>
      <c r="AL16" s="28" t="s">
        <v>150</v>
      </c>
    </row>
    <row r="17" spans="2:38" ht="19.5" customHeight="1">
      <c r="B17" s="20"/>
      <c r="C17" s="185" t="s">
        <v>214</v>
      </c>
      <c r="D17" s="186"/>
      <c r="E17" s="22">
        <f>SUM(E14:E15)</f>
        <v>1838976261</v>
      </c>
      <c r="F17" s="22">
        <f>SUM(F14:F15)</f>
        <v>221613049</v>
      </c>
      <c r="H17" s="176"/>
      <c r="I17" s="178"/>
      <c r="J17" s="178"/>
      <c r="K17" s="13" t="s">
        <v>182</v>
      </c>
      <c r="L17" s="17">
        <f t="shared" si="5"/>
        <v>78852249</v>
      </c>
      <c r="M17" s="17">
        <f t="shared" si="6"/>
        <v>11265736</v>
      </c>
      <c r="AC17" s="15" t="s">
        <v>202</v>
      </c>
      <c r="AD17" s="40" t="s">
        <v>194</v>
      </c>
      <c r="AE17" s="39" t="s">
        <v>224</v>
      </c>
      <c r="AF17" s="35">
        <f ca="1" t="shared" si="4"/>
        <v>29946159</v>
      </c>
      <c r="AG17" s="39"/>
      <c r="AH17" s="99" t="str">
        <f>+'廃棄物事業経費（歳入）'!B17</f>
        <v>11000</v>
      </c>
      <c r="AI17" s="2">
        <v>17</v>
      </c>
      <c r="AK17" s="26" t="s">
        <v>225</v>
      </c>
      <c r="AL17" s="28" t="s">
        <v>151</v>
      </c>
    </row>
    <row r="18" spans="8:38" ht="19.5" customHeight="1">
      <c r="H18" s="176"/>
      <c r="I18" s="179"/>
      <c r="J18" s="179"/>
      <c r="K18" s="13" t="s">
        <v>183</v>
      </c>
      <c r="L18" s="17">
        <f t="shared" si="5"/>
        <v>6905046</v>
      </c>
      <c r="M18" s="17">
        <f t="shared" si="6"/>
        <v>486300</v>
      </c>
      <c r="AC18" s="15" t="s">
        <v>205</v>
      </c>
      <c r="AD18" s="40" t="s">
        <v>194</v>
      </c>
      <c r="AE18" s="39" t="s">
        <v>226</v>
      </c>
      <c r="AF18" s="35">
        <f ca="1" t="shared" si="4"/>
        <v>72005766</v>
      </c>
      <c r="AG18" s="39"/>
      <c r="AH18" s="99" t="str">
        <f>+'廃棄物事業経費（歳入）'!B18</f>
        <v>12000</v>
      </c>
      <c r="AI18" s="2">
        <v>18</v>
      </c>
      <c r="AK18" s="26" t="s">
        <v>227</v>
      </c>
      <c r="AL18" s="28" t="s">
        <v>152</v>
      </c>
    </row>
    <row r="19" spans="8:38" ht="19.5" customHeight="1">
      <c r="H19" s="176"/>
      <c r="I19" s="175" t="s">
        <v>228</v>
      </c>
      <c r="J19" s="167" t="s">
        <v>184</v>
      </c>
      <c r="K19" s="168"/>
      <c r="L19" s="17">
        <f t="shared" si="5"/>
        <v>64791746</v>
      </c>
      <c r="M19" s="17">
        <f t="shared" si="6"/>
        <v>3704140</v>
      </c>
      <c r="AC19" s="15" t="s">
        <v>137</v>
      </c>
      <c r="AD19" s="40" t="s">
        <v>194</v>
      </c>
      <c r="AE19" s="39" t="s">
        <v>229</v>
      </c>
      <c r="AF19" s="35">
        <f ca="1" t="shared" si="4"/>
        <v>5905146</v>
      </c>
      <c r="AG19" s="39"/>
      <c r="AH19" s="99" t="str">
        <f>+'廃棄物事業経費（歳入）'!B19</f>
        <v>13000</v>
      </c>
      <c r="AI19" s="2">
        <v>19</v>
      </c>
      <c r="AK19" s="26" t="s">
        <v>230</v>
      </c>
      <c r="AL19" s="28" t="s">
        <v>153</v>
      </c>
    </row>
    <row r="20" spans="2:38" ht="19.5" customHeight="1">
      <c r="B20" s="181" t="s">
        <v>231</v>
      </c>
      <c r="C20" s="182"/>
      <c r="D20" s="182"/>
      <c r="E20" s="29">
        <f>E11</f>
        <v>255756668</v>
      </c>
      <c r="F20" s="29">
        <f>F11</f>
        <v>72005766</v>
      </c>
      <c r="H20" s="176"/>
      <c r="I20" s="178"/>
      <c r="J20" s="167" t="s">
        <v>185</v>
      </c>
      <c r="K20" s="168"/>
      <c r="L20" s="17">
        <f t="shared" si="5"/>
        <v>268864411</v>
      </c>
      <c r="M20" s="17">
        <f t="shared" si="6"/>
        <v>61808163</v>
      </c>
      <c r="AC20" s="15" t="s">
        <v>172</v>
      </c>
      <c r="AD20" s="40" t="s">
        <v>194</v>
      </c>
      <c r="AE20" s="39" t="s">
        <v>232</v>
      </c>
      <c r="AF20" s="35">
        <f ca="1" t="shared" si="4"/>
        <v>172001545</v>
      </c>
      <c r="AG20" s="39"/>
      <c r="AH20" s="99" t="str">
        <f>+'廃棄物事業経費（歳入）'!B20</f>
        <v>14000</v>
      </c>
      <c r="AI20" s="2">
        <v>20</v>
      </c>
      <c r="AK20" s="26" t="s">
        <v>233</v>
      </c>
      <c r="AL20" s="28" t="s">
        <v>154</v>
      </c>
    </row>
    <row r="21" spans="2:38" ht="19.5" customHeight="1">
      <c r="B21" s="181" t="s">
        <v>234</v>
      </c>
      <c r="C21" s="181"/>
      <c r="D21" s="181"/>
      <c r="E21" s="29">
        <f>L12+L27</f>
        <v>255756668</v>
      </c>
      <c r="F21" s="29">
        <f>M12+M27</f>
        <v>72005766</v>
      </c>
      <c r="H21" s="176"/>
      <c r="I21" s="179"/>
      <c r="J21" s="167" t="s">
        <v>186</v>
      </c>
      <c r="K21" s="168"/>
      <c r="L21" s="17">
        <f t="shared" si="5"/>
        <v>36714120</v>
      </c>
      <c r="M21" s="17">
        <f t="shared" si="6"/>
        <v>1777196</v>
      </c>
      <c r="AB21" s="28" t="s">
        <v>170</v>
      </c>
      <c r="AC21" s="15" t="s">
        <v>235</v>
      </c>
      <c r="AD21" s="40" t="s">
        <v>236</v>
      </c>
      <c r="AE21" s="39" t="s">
        <v>195</v>
      </c>
      <c r="AF21" s="35">
        <f ca="1" t="shared" si="4"/>
        <v>1538525</v>
      </c>
      <c r="AG21" s="39"/>
      <c r="AH21" s="99" t="str">
        <f>+'廃棄物事業経費（歳入）'!B21</f>
        <v>15000</v>
      </c>
      <c r="AI21" s="2">
        <v>21</v>
      </c>
      <c r="AK21" s="26" t="s">
        <v>237</v>
      </c>
      <c r="AL21" s="28" t="s">
        <v>155</v>
      </c>
    </row>
    <row r="22" spans="2:38" ht="19.5" customHeight="1">
      <c r="B22" s="30"/>
      <c r="C22" s="31"/>
      <c r="D22" s="31"/>
      <c r="E22" s="32"/>
      <c r="F22" s="32"/>
      <c r="H22" s="176"/>
      <c r="I22" s="167" t="s">
        <v>174</v>
      </c>
      <c r="J22" s="171"/>
      <c r="K22" s="168"/>
      <c r="L22" s="17">
        <f t="shared" si="5"/>
        <v>4855254</v>
      </c>
      <c r="M22" s="17">
        <f t="shared" si="6"/>
        <v>436715</v>
      </c>
      <c r="AB22" s="28" t="s">
        <v>170</v>
      </c>
      <c r="AC22" s="15" t="s">
        <v>238</v>
      </c>
      <c r="AD22" s="40" t="s">
        <v>236</v>
      </c>
      <c r="AE22" s="39" t="s">
        <v>198</v>
      </c>
      <c r="AF22" s="35">
        <f ca="1" t="shared" si="4"/>
        <v>151144080</v>
      </c>
      <c r="AH22" s="99" t="str">
        <f>+'廃棄物事業経費（歳入）'!B22</f>
        <v>16000</v>
      </c>
      <c r="AI22" s="2">
        <v>22</v>
      </c>
      <c r="AK22" s="26" t="s">
        <v>239</v>
      </c>
      <c r="AL22" s="28" t="s">
        <v>156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240</v>
      </c>
      <c r="J23" s="172" t="s">
        <v>184</v>
      </c>
      <c r="K23" s="174"/>
      <c r="L23" s="17">
        <f t="shared" si="5"/>
        <v>300959042</v>
      </c>
      <c r="M23" s="17">
        <f t="shared" si="6"/>
        <v>27864772</v>
      </c>
      <c r="AB23" s="28" t="s">
        <v>170</v>
      </c>
      <c r="AC23" s="1" t="s">
        <v>241</v>
      </c>
      <c r="AD23" s="40" t="s">
        <v>236</v>
      </c>
      <c r="AE23" s="34" t="s">
        <v>200</v>
      </c>
      <c r="AF23" s="35">
        <f ca="1" t="shared" si="4"/>
        <v>24031086</v>
      </c>
      <c r="AH23" s="99" t="str">
        <f>+'廃棄物事業経費（歳入）'!B23</f>
        <v>17000</v>
      </c>
      <c r="AI23" s="2">
        <v>23</v>
      </c>
      <c r="AK23" s="26" t="s">
        <v>242</v>
      </c>
      <c r="AL23" s="28" t="s">
        <v>157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7" t="s">
        <v>185</v>
      </c>
      <c r="K24" s="168"/>
      <c r="L24" s="17">
        <f t="shared" si="5"/>
        <v>294341739</v>
      </c>
      <c r="M24" s="17">
        <f t="shared" si="6"/>
        <v>35824099</v>
      </c>
      <c r="AB24" s="28" t="s">
        <v>170</v>
      </c>
      <c r="AC24" s="15" t="s">
        <v>137</v>
      </c>
      <c r="AD24" s="40" t="s">
        <v>236</v>
      </c>
      <c r="AE24" s="39" t="s">
        <v>203</v>
      </c>
      <c r="AF24" s="35">
        <f ca="1" t="shared" si="4"/>
        <v>8482691</v>
      </c>
      <c r="AH24" s="99" t="str">
        <f>+'廃棄物事業経費（歳入）'!B24</f>
        <v>18000</v>
      </c>
      <c r="AI24" s="2">
        <v>24</v>
      </c>
      <c r="AK24" s="26" t="s">
        <v>243</v>
      </c>
      <c r="AL24" s="28" t="s">
        <v>158</v>
      </c>
    </row>
    <row r="25" spans="8:38" ht="19.5" customHeight="1">
      <c r="H25" s="176"/>
      <c r="I25" s="178"/>
      <c r="J25" s="167" t="s">
        <v>186</v>
      </c>
      <c r="K25" s="168"/>
      <c r="L25" s="17">
        <f t="shared" si="5"/>
        <v>43035598</v>
      </c>
      <c r="M25" s="17">
        <f t="shared" si="6"/>
        <v>3470010</v>
      </c>
      <c r="AB25" s="28" t="s">
        <v>170</v>
      </c>
      <c r="AC25" s="15" t="s">
        <v>173</v>
      </c>
      <c r="AD25" s="40" t="s">
        <v>236</v>
      </c>
      <c r="AE25" s="39" t="s">
        <v>206</v>
      </c>
      <c r="AF25" s="35">
        <f ca="1" t="shared" si="4"/>
        <v>3768811</v>
      </c>
      <c r="AH25" s="99" t="str">
        <f>+'廃棄物事業経費（歳入）'!B25</f>
        <v>19000</v>
      </c>
      <c r="AI25" s="2">
        <v>25</v>
      </c>
      <c r="AK25" s="26" t="s">
        <v>244</v>
      </c>
      <c r="AL25" s="28" t="s">
        <v>159</v>
      </c>
    </row>
    <row r="26" spans="8:38" ht="19.5" customHeight="1">
      <c r="H26" s="176"/>
      <c r="I26" s="179"/>
      <c r="J26" s="169" t="s">
        <v>137</v>
      </c>
      <c r="K26" s="170"/>
      <c r="L26" s="17">
        <f t="shared" si="5"/>
        <v>22765553</v>
      </c>
      <c r="M26" s="17">
        <f t="shared" si="6"/>
        <v>3867615</v>
      </c>
      <c r="AB26" s="28" t="s">
        <v>170</v>
      </c>
      <c r="AC26" s="1" t="s">
        <v>208</v>
      </c>
      <c r="AD26" s="40" t="s">
        <v>236</v>
      </c>
      <c r="AE26" s="34" t="s">
        <v>209</v>
      </c>
      <c r="AF26" s="35">
        <f ca="1" t="shared" si="4"/>
        <v>20810219</v>
      </c>
      <c r="AH26" s="99" t="str">
        <f>+'廃棄物事業経費（歳入）'!B26</f>
        <v>20000</v>
      </c>
      <c r="AI26" s="2">
        <v>26</v>
      </c>
      <c r="AK26" s="26" t="s">
        <v>245</v>
      </c>
      <c r="AL26" s="28" t="s">
        <v>160</v>
      </c>
    </row>
    <row r="27" spans="8:38" ht="19.5" customHeight="1">
      <c r="H27" s="176"/>
      <c r="I27" s="167" t="s">
        <v>208</v>
      </c>
      <c r="J27" s="171"/>
      <c r="K27" s="168"/>
      <c r="L27" s="17">
        <f t="shared" si="5"/>
        <v>234946449</v>
      </c>
      <c r="M27" s="17">
        <f t="shared" si="6"/>
        <v>67887173</v>
      </c>
      <c r="AB27" s="28" t="s">
        <v>170</v>
      </c>
      <c r="AC27" s="1" t="s">
        <v>246</v>
      </c>
      <c r="AD27" s="40" t="s">
        <v>236</v>
      </c>
      <c r="AE27" s="34" t="s">
        <v>247</v>
      </c>
      <c r="AF27" s="35">
        <f ca="1" t="shared" si="4"/>
        <v>157940147</v>
      </c>
      <c r="AH27" s="99" t="str">
        <f>+'廃棄物事業経費（歳入）'!B27</f>
        <v>21000</v>
      </c>
      <c r="AI27" s="2">
        <v>27</v>
      </c>
      <c r="AK27" s="26" t="s">
        <v>248</v>
      </c>
      <c r="AL27" s="28" t="s">
        <v>161</v>
      </c>
    </row>
    <row r="28" spans="8:38" ht="19.5" customHeight="1">
      <c r="H28" s="176"/>
      <c r="I28" s="167" t="s">
        <v>169</v>
      </c>
      <c r="J28" s="171"/>
      <c r="K28" s="168"/>
      <c r="L28" s="17">
        <f t="shared" si="5"/>
        <v>1173198</v>
      </c>
      <c r="M28" s="17">
        <f t="shared" si="6"/>
        <v>227319</v>
      </c>
      <c r="AB28" s="28" t="s">
        <v>170</v>
      </c>
      <c r="AC28" s="1" t="s">
        <v>249</v>
      </c>
      <c r="AD28" s="40" t="s">
        <v>236</v>
      </c>
      <c r="AE28" s="34" t="s">
        <v>215</v>
      </c>
      <c r="AF28" s="35">
        <f ca="1" t="shared" si="4"/>
        <v>244766153</v>
      </c>
      <c r="AH28" s="99" t="str">
        <f>+'廃棄物事業経費（歳入）'!B28</f>
        <v>22000</v>
      </c>
      <c r="AI28" s="2">
        <v>28</v>
      </c>
      <c r="AK28" s="26" t="s">
        <v>250</v>
      </c>
      <c r="AL28" s="28" t="s">
        <v>162</v>
      </c>
    </row>
    <row r="29" spans="8:38" ht="19.5" customHeight="1">
      <c r="H29" s="176"/>
      <c r="I29" s="172" t="s">
        <v>188</v>
      </c>
      <c r="J29" s="173"/>
      <c r="K29" s="174"/>
      <c r="L29" s="19">
        <f>SUM(L15:L28)</f>
        <v>1760910705</v>
      </c>
      <c r="M29" s="19">
        <f>SUM(M15:M28)</f>
        <v>254118481</v>
      </c>
      <c r="AB29" s="28" t="s">
        <v>170</v>
      </c>
      <c r="AC29" s="1" t="s">
        <v>251</v>
      </c>
      <c r="AD29" s="40" t="s">
        <v>236</v>
      </c>
      <c r="AE29" s="34" t="s">
        <v>219</v>
      </c>
      <c r="AF29" s="35">
        <f ca="1" t="shared" si="4"/>
        <v>78852249</v>
      </c>
      <c r="AH29" s="99" t="str">
        <f>+'廃棄物事業経費（歳入）'!B29</f>
        <v>23000</v>
      </c>
      <c r="AI29" s="2">
        <v>29</v>
      </c>
      <c r="AK29" s="26" t="s">
        <v>252</v>
      </c>
      <c r="AL29" s="28" t="s">
        <v>163</v>
      </c>
    </row>
    <row r="30" spans="8:38" ht="19.5" customHeight="1">
      <c r="H30" s="177"/>
      <c r="I30" s="20"/>
      <c r="J30" s="24"/>
      <c r="K30" s="21" t="s">
        <v>214</v>
      </c>
      <c r="L30" s="23">
        <f>L29-L27</f>
        <v>1525964256</v>
      </c>
      <c r="M30" s="23">
        <f>M29-M27</f>
        <v>186231308</v>
      </c>
      <c r="AB30" s="28" t="s">
        <v>170</v>
      </c>
      <c r="AC30" s="1" t="s">
        <v>253</v>
      </c>
      <c r="AD30" s="40" t="s">
        <v>236</v>
      </c>
      <c r="AE30" s="34" t="s">
        <v>222</v>
      </c>
      <c r="AF30" s="35">
        <f ca="1" t="shared" si="4"/>
        <v>6905046</v>
      </c>
      <c r="AH30" s="99" t="str">
        <f>+'廃棄物事業経費（歳入）'!B30</f>
        <v>24000</v>
      </c>
      <c r="AI30" s="2">
        <v>30</v>
      </c>
      <c r="AK30" s="26" t="s">
        <v>254</v>
      </c>
      <c r="AL30" s="28" t="s">
        <v>164</v>
      </c>
    </row>
    <row r="31" spans="8:38" ht="19.5" customHeight="1">
      <c r="H31" s="167" t="s">
        <v>137</v>
      </c>
      <c r="I31" s="171"/>
      <c r="J31" s="171"/>
      <c r="K31" s="168"/>
      <c r="L31" s="17">
        <f>AF41</f>
        <v>124046812</v>
      </c>
      <c r="M31" s="17">
        <f>AF62</f>
        <v>16034829</v>
      </c>
      <c r="AB31" s="28" t="s">
        <v>170</v>
      </c>
      <c r="AC31" s="1" t="s">
        <v>255</v>
      </c>
      <c r="AD31" s="40" t="s">
        <v>236</v>
      </c>
      <c r="AE31" s="34" t="s">
        <v>226</v>
      </c>
      <c r="AF31" s="35">
        <f ca="1" t="shared" si="4"/>
        <v>64791746</v>
      </c>
      <c r="AH31" s="99" t="str">
        <f>+'廃棄物事業経費（歳入）'!B31</f>
        <v>25000</v>
      </c>
      <c r="AI31" s="2">
        <v>31</v>
      </c>
      <c r="AK31" s="26" t="s">
        <v>256</v>
      </c>
      <c r="AL31" s="28" t="s">
        <v>165</v>
      </c>
    </row>
    <row r="32" spans="8:38" ht="19.5" customHeight="1">
      <c r="H32" s="172" t="s">
        <v>138</v>
      </c>
      <c r="I32" s="173"/>
      <c r="J32" s="173"/>
      <c r="K32" s="174"/>
      <c r="L32" s="19">
        <f>SUM(L13,L29,L31)</f>
        <v>2094732929</v>
      </c>
      <c r="M32" s="19">
        <f>SUM(M13,M29,M31)</f>
        <v>293618815</v>
      </c>
      <c r="AB32" s="28" t="s">
        <v>170</v>
      </c>
      <c r="AC32" s="1" t="s">
        <v>257</v>
      </c>
      <c r="AD32" s="40" t="s">
        <v>236</v>
      </c>
      <c r="AE32" s="34" t="s">
        <v>229</v>
      </c>
      <c r="AF32" s="35">
        <f ca="1" t="shared" si="4"/>
        <v>268864411</v>
      </c>
      <c r="AH32" s="99" t="str">
        <f>+'廃棄物事業経費（歳入）'!B32</f>
        <v>26000</v>
      </c>
      <c r="AI32" s="2">
        <v>32</v>
      </c>
      <c r="AK32" s="26" t="s">
        <v>258</v>
      </c>
      <c r="AL32" s="28" t="s">
        <v>166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214</v>
      </c>
      <c r="L33" s="23">
        <f>SUM(L14,L30,L31)</f>
        <v>1838976261</v>
      </c>
      <c r="M33" s="23">
        <f>SUM(M14,M30,M31)</f>
        <v>221613049</v>
      </c>
      <c r="AB33" s="28" t="s">
        <v>170</v>
      </c>
      <c r="AC33" s="1" t="s">
        <v>259</v>
      </c>
      <c r="AD33" s="40" t="s">
        <v>236</v>
      </c>
      <c r="AE33" s="34" t="s">
        <v>232</v>
      </c>
      <c r="AF33" s="35">
        <f ca="1" t="shared" si="4"/>
        <v>36714120</v>
      </c>
      <c r="AH33" s="99" t="str">
        <f>+'廃棄物事業経費（歳入）'!B33</f>
        <v>27000</v>
      </c>
      <c r="AI33" s="2">
        <v>33</v>
      </c>
      <c r="AK33" s="26" t="s">
        <v>260</v>
      </c>
      <c r="AL33" s="28" t="s">
        <v>167</v>
      </c>
    </row>
    <row r="34" spans="2:38" ht="14.25">
      <c r="B34" s="28"/>
      <c r="C34" s="28"/>
      <c r="D34" s="28"/>
      <c r="E34" s="28"/>
      <c r="F34" s="28"/>
      <c r="G34" s="28"/>
      <c r="AB34" s="28" t="s">
        <v>170</v>
      </c>
      <c r="AC34" s="15" t="s">
        <v>174</v>
      </c>
      <c r="AD34" s="40" t="s">
        <v>236</v>
      </c>
      <c r="AE34" s="34" t="s">
        <v>261</v>
      </c>
      <c r="AF34" s="35">
        <f ca="1" t="shared" si="4"/>
        <v>4855254</v>
      </c>
      <c r="AH34" s="99" t="str">
        <f>+'廃棄物事業経費（歳入）'!B34</f>
        <v>28000</v>
      </c>
      <c r="AI34" s="2">
        <v>34</v>
      </c>
      <c r="AK34" s="26" t="s">
        <v>262</v>
      </c>
      <c r="AL34" s="28" t="s">
        <v>168</v>
      </c>
    </row>
    <row r="35" spans="28:38" ht="14.25" hidden="1">
      <c r="AB35" s="28" t="s">
        <v>170</v>
      </c>
      <c r="AC35" s="1" t="s">
        <v>263</v>
      </c>
      <c r="AD35" s="40" t="s">
        <v>236</v>
      </c>
      <c r="AE35" s="34" t="s">
        <v>264</v>
      </c>
      <c r="AF35" s="35">
        <f ca="1" t="shared" si="4"/>
        <v>300959042</v>
      </c>
      <c r="AH35" s="99" t="str">
        <f>+'廃棄物事業経費（歳入）'!B35</f>
        <v>29000</v>
      </c>
      <c r="AI35" s="2">
        <v>35</v>
      </c>
      <c r="AK35" s="26" t="s">
        <v>410</v>
      </c>
      <c r="AL35" s="28" t="s">
        <v>428</v>
      </c>
    </row>
    <row r="36" spans="28:38" ht="14.25" hidden="1">
      <c r="AB36" s="28" t="s">
        <v>170</v>
      </c>
      <c r="AC36" s="1" t="s">
        <v>265</v>
      </c>
      <c r="AD36" s="40" t="s">
        <v>236</v>
      </c>
      <c r="AE36" s="34" t="s">
        <v>266</v>
      </c>
      <c r="AF36" s="35">
        <f ca="1" t="shared" si="4"/>
        <v>294341739</v>
      </c>
      <c r="AH36" s="99" t="str">
        <f>+'廃棄物事業経費（歳入）'!B36</f>
        <v>30000</v>
      </c>
      <c r="AI36" s="2">
        <v>36</v>
      </c>
      <c r="AK36" s="26" t="s">
        <v>411</v>
      </c>
      <c r="AL36" s="28" t="s">
        <v>429</v>
      </c>
    </row>
    <row r="37" spans="28:38" ht="14.25" hidden="1">
      <c r="AB37" s="28" t="s">
        <v>170</v>
      </c>
      <c r="AC37" s="1" t="s">
        <v>267</v>
      </c>
      <c r="AD37" s="40" t="s">
        <v>236</v>
      </c>
      <c r="AE37" s="34" t="s">
        <v>268</v>
      </c>
      <c r="AF37" s="35">
        <f ca="1" t="shared" si="4"/>
        <v>43035598</v>
      </c>
      <c r="AH37" s="99" t="str">
        <f>+'廃棄物事業経費（歳入）'!B37</f>
        <v>31000</v>
      </c>
      <c r="AI37" s="2">
        <v>37</v>
      </c>
      <c r="AK37" s="26" t="s">
        <v>412</v>
      </c>
      <c r="AL37" s="28" t="s">
        <v>430</v>
      </c>
    </row>
    <row r="38" spans="28:38" ht="14.25" hidden="1">
      <c r="AB38" s="28" t="s">
        <v>170</v>
      </c>
      <c r="AC38" s="1" t="s">
        <v>137</v>
      </c>
      <c r="AD38" s="40" t="s">
        <v>236</v>
      </c>
      <c r="AE38" s="34" t="s">
        <v>269</v>
      </c>
      <c r="AF38" s="34">
        <f ca="1" t="shared" si="4"/>
        <v>22765553</v>
      </c>
      <c r="AH38" s="99" t="str">
        <f>+'廃棄物事業経費（歳入）'!B38</f>
        <v>32000</v>
      </c>
      <c r="AI38" s="2">
        <v>38</v>
      </c>
      <c r="AK38" s="26" t="s">
        <v>413</v>
      </c>
      <c r="AL38" s="28" t="s">
        <v>431</v>
      </c>
    </row>
    <row r="39" spans="28:38" ht="14.25" hidden="1">
      <c r="AB39" s="28" t="s">
        <v>170</v>
      </c>
      <c r="AC39" s="1" t="s">
        <v>208</v>
      </c>
      <c r="AD39" s="40" t="s">
        <v>236</v>
      </c>
      <c r="AE39" s="34" t="s">
        <v>270</v>
      </c>
      <c r="AF39" s="34">
        <f aca="true" ca="1" t="shared" si="7" ref="AF39:AF62">IF(AF$2=0,INDIRECT("'"&amp;AD39&amp;"'!"&amp;AE39&amp;$AI$2),0)</f>
        <v>234946449</v>
      </c>
      <c r="AH39" s="99" t="str">
        <f>+'廃棄物事業経費（歳入）'!B39</f>
        <v>33000</v>
      </c>
      <c r="AI39" s="2">
        <v>39</v>
      </c>
      <c r="AK39" s="26" t="s">
        <v>414</v>
      </c>
      <c r="AL39" s="28" t="s">
        <v>432</v>
      </c>
    </row>
    <row r="40" spans="28:38" ht="14.25" hidden="1">
      <c r="AB40" s="28" t="s">
        <v>170</v>
      </c>
      <c r="AC40" s="1" t="s">
        <v>169</v>
      </c>
      <c r="AD40" s="40" t="s">
        <v>236</v>
      </c>
      <c r="AE40" s="34" t="s">
        <v>271</v>
      </c>
      <c r="AF40" s="34">
        <f ca="1" t="shared" si="7"/>
        <v>1173198</v>
      </c>
      <c r="AH40" s="99" t="str">
        <f>+'廃棄物事業経費（歳入）'!B40</f>
        <v>34000</v>
      </c>
      <c r="AI40" s="2">
        <v>40</v>
      </c>
      <c r="AK40" s="26" t="s">
        <v>415</v>
      </c>
      <c r="AL40" s="28" t="s">
        <v>433</v>
      </c>
    </row>
    <row r="41" spans="28:38" ht="14.25" hidden="1">
      <c r="AB41" s="28" t="s">
        <v>170</v>
      </c>
      <c r="AC41" s="1" t="s">
        <v>137</v>
      </c>
      <c r="AD41" s="40" t="s">
        <v>236</v>
      </c>
      <c r="AE41" s="34" t="s">
        <v>272</v>
      </c>
      <c r="AF41" s="34">
        <f ca="1" t="shared" si="7"/>
        <v>124046812</v>
      </c>
      <c r="AH41" s="99" t="str">
        <f>+'廃棄物事業経費（歳入）'!B41</f>
        <v>35000</v>
      </c>
      <c r="AI41" s="2">
        <v>41</v>
      </c>
      <c r="AK41" s="26" t="s">
        <v>416</v>
      </c>
      <c r="AL41" s="28" t="s">
        <v>434</v>
      </c>
    </row>
    <row r="42" spans="28:38" ht="14.25" hidden="1">
      <c r="AB42" s="28" t="s">
        <v>171</v>
      </c>
      <c r="AC42" s="15" t="s">
        <v>235</v>
      </c>
      <c r="AD42" s="40" t="s">
        <v>236</v>
      </c>
      <c r="AE42" s="34" t="s">
        <v>273</v>
      </c>
      <c r="AF42" s="34">
        <f ca="1" t="shared" si="7"/>
        <v>687828</v>
      </c>
      <c r="AH42" s="99" t="str">
        <f>+'廃棄物事業経費（歳入）'!B42</f>
        <v>36000</v>
      </c>
      <c r="AI42" s="2">
        <v>42</v>
      </c>
      <c r="AK42" s="26" t="s">
        <v>417</v>
      </c>
      <c r="AL42" s="28" t="s">
        <v>435</v>
      </c>
    </row>
    <row r="43" spans="28:38" ht="14.25" hidden="1">
      <c r="AB43" s="28" t="s">
        <v>171</v>
      </c>
      <c r="AC43" s="15" t="s">
        <v>238</v>
      </c>
      <c r="AD43" s="40" t="s">
        <v>236</v>
      </c>
      <c r="AE43" s="34" t="s">
        <v>274</v>
      </c>
      <c r="AF43" s="34">
        <f ca="1" t="shared" si="7"/>
        <v>16992135</v>
      </c>
      <c r="AH43" s="99" t="str">
        <f>+'廃棄物事業経費（歳入）'!B43</f>
        <v>37000</v>
      </c>
      <c r="AI43" s="2">
        <v>43</v>
      </c>
      <c r="AK43" s="26" t="s">
        <v>418</v>
      </c>
      <c r="AL43" s="28" t="s">
        <v>436</v>
      </c>
    </row>
    <row r="44" spans="28:38" ht="14.25" hidden="1">
      <c r="AB44" s="28" t="s">
        <v>171</v>
      </c>
      <c r="AC44" s="1" t="s">
        <v>241</v>
      </c>
      <c r="AD44" s="40" t="s">
        <v>236</v>
      </c>
      <c r="AE44" s="34" t="s">
        <v>275</v>
      </c>
      <c r="AF44" s="34">
        <f ca="1" t="shared" si="7"/>
        <v>367257</v>
      </c>
      <c r="AH44" s="99" t="str">
        <f>+'廃棄物事業経費（歳入）'!B44</f>
        <v>38000</v>
      </c>
      <c r="AI44" s="2">
        <v>44</v>
      </c>
      <c r="AK44" s="26" t="s">
        <v>419</v>
      </c>
      <c r="AL44" s="28" t="s">
        <v>437</v>
      </c>
    </row>
    <row r="45" spans="28:38" ht="14.25" hidden="1">
      <c r="AB45" s="28" t="s">
        <v>171</v>
      </c>
      <c r="AC45" s="15" t="s">
        <v>137</v>
      </c>
      <c r="AD45" s="40" t="s">
        <v>236</v>
      </c>
      <c r="AE45" s="34" t="s">
        <v>276</v>
      </c>
      <c r="AF45" s="34">
        <f ca="1" t="shared" si="7"/>
        <v>903764</v>
      </c>
      <c r="AH45" s="99" t="str">
        <f>+'廃棄物事業経費（歳入）'!B45</f>
        <v>39000</v>
      </c>
      <c r="AI45" s="2">
        <v>45</v>
      </c>
      <c r="AK45" s="26" t="s">
        <v>420</v>
      </c>
      <c r="AL45" s="28" t="s">
        <v>438</v>
      </c>
    </row>
    <row r="46" spans="28:38" ht="14.25" hidden="1">
      <c r="AB46" s="28" t="s">
        <v>171</v>
      </c>
      <c r="AC46" s="15" t="s">
        <v>173</v>
      </c>
      <c r="AD46" s="40" t="s">
        <v>236</v>
      </c>
      <c r="AE46" s="34" t="s">
        <v>277</v>
      </c>
      <c r="AF46" s="34">
        <f ca="1" t="shared" si="7"/>
        <v>395928</v>
      </c>
      <c r="AH46" s="99" t="str">
        <f>+'廃棄物事業経費（歳入）'!B46</f>
        <v>40000</v>
      </c>
      <c r="AI46" s="2">
        <v>46</v>
      </c>
      <c r="AK46" s="26" t="s">
        <v>421</v>
      </c>
      <c r="AL46" s="28" t="s">
        <v>439</v>
      </c>
    </row>
    <row r="47" spans="28:38" ht="14.25" hidden="1">
      <c r="AB47" s="28" t="s">
        <v>171</v>
      </c>
      <c r="AC47" s="1" t="s">
        <v>208</v>
      </c>
      <c r="AD47" s="40" t="s">
        <v>236</v>
      </c>
      <c r="AE47" s="34" t="s">
        <v>278</v>
      </c>
      <c r="AF47" s="34">
        <f ca="1" t="shared" si="7"/>
        <v>4118593</v>
      </c>
      <c r="AH47" s="99" t="str">
        <f>+'廃棄物事業経費（歳入）'!B47</f>
        <v>41000</v>
      </c>
      <c r="AI47" s="2">
        <v>47</v>
      </c>
      <c r="AK47" s="26" t="s">
        <v>422</v>
      </c>
      <c r="AL47" s="28" t="s">
        <v>440</v>
      </c>
    </row>
    <row r="48" spans="28:38" ht="14.25" hidden="1">
      <c r="AB48" s="28" t="s">
        <v>171</v>
      </c>
      <c r="AC48" s="1" t="s">
        <v>246</v>
      </c>
      <c r="AD48" s="40" t="s">
        <v>236</v>
      </c>
      <c r="AE48" s="34" t="s">
        <v>279</v>
      </c>
      <c r="AF48" s="34">
        <f ca="1" t="shared" si="7"/>
        <v>27605161</v>
      </c>
      <c r="AH48" s="99" t="str">
        <f>+'廃棄物事業経費（歳入）'!B48</f>
        <v>42000</v>
      </c>
      <c r="AI48" s="2">
        <v>48</v>
      </c>
      <c r="AK48" s="26" t="s">
        <v>423</v>
      </c>
      <c r="AL48" s="28" t="s">
        <v>441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171</v>
      </c>
      <c r="AC49" s="1" t="s">
        <v>249</v>
      </c>
      <c r="AD49" s="40" t="s">
        <v>236</v>
      </c>
      <c r="AE49" s="34" t="s">
        <v>280</v>
      </c>
      <c r="AF49" s="34">
        <f ca="1" t="shared" si="7"/>
        <v>7894082</v>
      </c>
      <c r="AG49" s="28"/>
      <c r="AH49" s="99" t="str">
        <f>+'廃棄物事業経費（歳入）'!B49</f>
        <v>43000</v>
      </c>
      <c r="AI49" s="2">
        <v>49</v>
      </c>
      <c r="AK49" s="26" t="s">
        <v>424</v>
      </c>
      <c r="AL49" s="28" t="s">
        <v>442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171</v>
      </c>
      <c r="AC50" s="1" t="s">
        <v>251</v>
      </c>
      <c r="AD50" s="40" t="s">
        <v>236</v>
      </c>
      <c r="AE50" s="34" t="s">
        <v>281</v>
      </c>
      <c r="AF50" s="34">
        <f ca="1" t="shared" si="7"/>
        <v>11265736</v>
      </c>
      <c r="AG50" s="28"/>
      <c r="AH50" s="99" t="str">
        <f>+'廃棄物事業経費（歳入）'!B50</f>
        <v>44000</v>
      </c>
      <c r="AI50" s="2">
        <v>50</v>
      </c>
      <c r="AK50" s="26" t="s">
        <v>425</v>
      </c>
      <c r="AL50" s="28" t="s">
        <v>443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171</v>
      </c>
      <c r="AC51" s="1" t="s">
        <v>253</v>
      </c>
      <c r="AD51" s="40" t="s">
        <v>236</v>
      </c>
      <c r="AE51" s="34" t="s">
        <v>282</v>
      </c>
      <c r="AF51" s="34">
        <f ca="1" t="shared" si="7"/>
        <v>486300</v>
      </c>
      <c r="AG51" s="28"/>
      <c r="AH51" s="99" t="str">
        <f>+'廃棄物事業経費（歳入）'!B51</f>
        <v>45000</v>
      </c>
      <c r="AI51" s="2">
        <v>51</v>
      </c>
      <c r="AK51" s="26" t="s">
        <v>426</v>
      </c>
      <c r="AL51" s="28" t="s">
        <v>444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171</v>
      </c>
      <c r="AC52" s="1" t="s">
        <v>255</v>
      </c>
      <c r="AD52" s="40" t="s">
        <v>236</v>
      </c>
      <c r="AE52" s="34" t="s">
        <v>283</v>
      </c>
      <c r="AF52" s="34">
        <f ca="1" t="shared" si="7"/>
        <v>3704140</v>
      </c>
      <c r="AG52" s="28"/>
      <c r="AH52" s="99" t="str">
        <f>+'廃棄物事業経費（歳入）'!B52</f>
        <v>46000</v>
      </c>
      <c r="AI52" s="2">
        <v>52</v>
      </c>
      <c r="AK52" s="26" t="s">
        <v>427</v>
      </c>
      <c r="AL52" s="28" t="s">
        <v>445</v>
      </c>
    </row>
    <row r="53" spans="2:38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171</v>
      </c>
      <c r="AC53" s="1" t="s">
        <v>257</v>
      </c>
      <c r="AD53" s="40" t="s">
        <v>236</v>
      </c>
      <c r="AE53" s="34" t="s">
        <v>284</v>
      </c>
      <c r="AF53" s="34">
        <f ca="1" t="shared" si="7"/>
        <v>61808163</v>
      </c>
      <c r="AG53" s="28"/>
      <c r="AH53" s="99" t="str">
        <f>+'廃棄物事業経費（歳入）'!B53</f>
        <v>47000</v>
      </c>
      <c r="AI53" s="2">
        <v>53</v>
      </c>
      <c r="AK53" s="26" t="s">
        <v>527</v>
      </c>
      <c r="AL53" s="28" t="s">
        <v>528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171</v>
      </c>
      <c r="AC54" s="1" t="s">
        <v>259</v>
      </c>
      <c r="AD54" s="40" t="s">
        <v>236</v>
      </c>
      <c r="AE54" s="34" t="s">
        <v>285</v>
      </c>
      <c r="AF54" s="34">
        <f ca="1" t="shared" si="7"/>
        <v>1777196</v>
      </c>
      <c r="AG54" s="28"/>
      <c r="AH54" s="99" t="str">
        <f>+'廃棄物事業経費（歳入）'!B54</f>
        <v>48000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171</v>
      </c>
      <c r="AC55" s="15" t="s">
        <v>174</v>
      </c>
      <c r="AD55" s="40" t="s">
        <v>236</v>
      </c>
      <c r="AE55" s="34" t="s">
        <v>286</v>
      </c>
      <c r="AF55" s="34">
        <f ca="1" t="shared" si="7"/>
        <v>436715</v>
      </c>
      <c r="AG55" s="28"/>
      <c r="AH55" s="99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171</v>
      </c>
      <c r="AC56" s="1" t="s">
        <v>263</v>
      </c>
      <c r="AD56" s="40" t="s">
        <v>236</v>
      </c>
      <c r="AE56" s="34" t="s">
        <v>287</v>
      </c>
      <c r="AF56" s="34">
        <f ca="1" t="shared" si="7"/>
        <v>27864772</v>
      </c>
      <c r="AG56" s="28"/>
      <c r="AH56" s="99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171</v>
      </c>
      <c r="AC57" s="1" t="s">
        <v>265</v>
      </c>
      <c r="AD57" s="40" t="s">
        <v>236</v>
      </c>
      <c r="AE57" s="34" t="s">
        <v>288</v>
      </c>
      <c r="AF57" s="34">
        <f ca="1" t="shared" si="7"/>
        <v>35824099</v>
      </c>
      <c r="AG57" s="28"/>
      <c r="AH57" s="99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171</v>
      </c>
      <c r="AC58" s="1" t="s">
        <v>267</v>
      </c>
      <c r="AD58" s="40" t="s">
        <v>236</v>
      </c>
      <c r="AE58" s="34" t="s">
        <v>289</v>
      </c>
      <c r="AF58" s="34">
        <f ca="1" t="shared" si="7"/>
        <v>3470010</v>
      </c>
      <c r="AG58" s="28"/>
      <c r="AH58" s="99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171</v>
      </c>
      <c r="AC59" s="1" t="s">
        <v>137</v>
      </c>
      <c r="AD59" s="40" t="s">
        <v>236</v>
      </c>
      <c r="AE59" s="34" t="s">
        <v>290</v>
      </c>
      <c r="AF59" s="34">
        <f ca="1" t="shared" si="7"/>
        <v>3867615</v>
      </c>
      <c r="AG59" s="28"/>
      <c r="AH59" s="99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171</v>
      </c>
      <c r="AC60" s="1" t="s">
        <v>208</v>
      </c>
      <c r="AD60" s="40" t="s">
        <v>236</v>
      </c>
      <c r="AE60" s="34" t="s">
        <v>291</v>
      </c>
      <c r="AF60" s="34">
        <f ca="1" t="shared" si="7"/>
        <v>67887173</v>
      </c>
      <c r="AG60" s="28"/>
      <c r="AH60" s="99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171</v>
      </c>
      <c r="AC61" s="1" t="s">
        <v>169</v>
      </c>
      <c r="AD61" s="40" t="s">
        <v>236</v>
      </c>
      <c r="AE61" s="34" t="s">
        <v>292</v>
      </c>
      <c r="AF61" s="34">
        <f ca="1" t="shared" si="7"/>
        <v>227319</v>
      </c>
      <c r="AG61" s="28"/>
      <c r="AH61" s="99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171</v>
      </c>
      <c r="AC62" s="1" t="s">
        <v>137</v>
      </c>
      <c r="AD62" s="40" t="s">
        <v>236</v>
      </c>
      <c r="AE62" s="34" t="s">
        <v>293</v>
      </c>
      <c r="AF62" s="34">
        <f ca="1" t="shared" si="7"/>
        <v>16034829</v>
      </c>
      <c r="AG62" s="28"/>
      <c r="AH62" s="99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>
        <f>+'廃棄物事業経費（歳入）'!B300</f>
        <v>0</v>
      </c>
      <c r="AI300" s="2">
        <v>300</v>
      </c>
    </row>
    <row r="301" spans="34:35" ht="14.25" hidden="1">
      <c r="AH301" s="99">
        <f>+'廃棄物事業経費（歳入）'!B301</f>
        <v>0</v>
      </c>
      <c r="AI301" s="2">
        <v>301</v>
      </c>
    </row>
    <row r="302" spans="34:35" ht="14.25" hidden="1">
      <c r="AH302" s="99">
        <f>+'廃棄物事業経費（歳入）'!B302</f>
        <v>0</v>
      </c>
      <c r="AI302" s="2">
        <v>302</v>
      </c>
    </row>
    <row r="303" spans="34:35" ht="14.25" hidden="1">
      <c r="AH303" s="99">
        <f>+'廃棄物事業経費（歳入）'!B303</f>
        <v>0</v>
      </c>
      <c r="AI303" s="2">
        <v>303</v>
      </c>
    </row>
    <row r="304" spans="34:35" ht="14.25" hidden="1">
      <c r="AH304" s="99">
        <f>+'廃棄物事業経費（歳入）'!B304</f>
        <v>0</v>
      </c>
      <c r="AI304" s="2">
        <v>304</v>
      </c>
    </row>
    <row r="305" spans="34:35" ht="14.25" hidden="1">
      <c r="AH305" s="99">
        <f>+'廃棄物事業経費（歳入）'!B305</f>
        <v>0</v>
      </c>
      <c r="AI305" s="2">
        <v>305</v>
      </c>
    </row>
    <row r="306" spans="34:35" ht="14.25" hidden="1">
      <c r="AH306" s="99">
        <f>+'廃棄物事業経費（歳入）'!B306</f>
        <v>0</v>
      </c>
      <c r="AI306" s="2">
        <v>306</v>
      </c>
    </row>
    <row r="307" spans="34:35" ht="14.25" hidden="1">
      <c r="AH307" s="99">
        <f>+'廃棄物事業経費（歳入）'!B307</f>
        <v>0</v>
      </c>
      <c r="AI307" s="2">
        <v>307</v>
      </c>
    </row>
    <row r="308" spans="34:35" ht="14.25" hidden="1">
      <c r="AH308" s="99">
        <f>+'廃棄物事業経費（歳入）'!B308</f>
        <v>0</v>
      </c>
      <c r="AI308" s="2">
        <v>308</v>
      </c>
    </row>
    <row r="309" spans="34:35" ht="14.25" hidden="1">
      <c r="AH309" s="99">
        <f>+'廃棄物事業経費（歳入）'!B309</f>
        <v>0</v>
      </c>
      <c r="AI309" s="2">
        <v>309</v>
      </c>
    </row>
    <row r="310" spans="34:35" ht="14.25" hidden="1">
      <c r="AH310" s="99">
        <f>+'廃棄物事業経費（歳入）'!B310</f>
        <v>0</v>
      </c>
      <c r="AI310" s="2">
        <v>310</v>
      </c>
    </row>
    <row r="311" spans="34:35" ht="14.25" hidden="1">
      <c r="AH311" s="99">
        <f>+'廃棄物事業経費（歳入）'!B311</f>
        <v>0</v>
      </c>
      <c r="AI311" s="2">
        <v>311</v>
      </c>
    </row>
    <row r="312" spans="34:35" ht="14.25" hidden="1">
      <c r="AH312" s="99">
        <f>+'廃棄物事業経費（歳入）'!B312</f>
        <v>0</v>
      </c>
      <c r="AI312" s="2">
        <v>312</v>
      </c>
    </row>
    <row r="313" spans="34:35" ht="14.25" hidden="1">
      <c r="AH313" s="99">
        <f>+'廃棄物事業経費（歳入）'!B313</f>
        <v>0</v>
      </c>
      <c r="AI313" s="2">
        <v>313</v>
      </c>
    </row>
    <row r="314" spans="34:35" ht="14.25" hidden="1">
      <c r="AH314" s="99">
        <f>+'廃棄物事業経費（歳入）'!B314</f>
        <v>0</v>
      </c>
      <c r="AI314" s="2">
        <v>314</v>
      </c>
    </row>
    <row r="315" spans="34:35" ht="14.25" hidden="1">
      <c r="AH315" s="99">
        <f>+'廃棄物事業経費（歳入）'!B315</f>
        <v>0</v>
      </c>
      <c r="AI315" s="2">
        <v>315</v>
      </c>
    </row>
    <row r="316" spans="34:35" ht="14.25" hidden="1">
      <c r="AH316" s="99">
        <f>+'廃棄物事業経費（歳入）'!B316</f>
        <v>0</v>
      </c>
      <c r="AI316" s="2">
        <v>316</v>
      </c>
    </row>
    <row r="317" spans="34:35" ht="14.25" hidden="1">
      <c r="AH317" s="99">
        <f>+'廃棄物事業経費（歳入）'!B317</f>
        <v>0</v>
      </c>
      <c r="AI317" s="2">
        <v>317</v>
      </c>
    </row>
    <row r="318" spans="34:35" ht="14.25" hidden="1">
      <c r="AH318" s="99">
        <f>+'廃棄物事業経費（歳入）'!B318</f>
        <v>0</v>
      </c>
      <c r="AI318" s="2">
        <v>318</v>
      </c>
    </row>
    <row r="319" spans="34:35" ht="14.25" hidden="1">
      <c r="AH319" s="99">
        <f>+'廃棄物事業経費（歳入）'!B319</f>
        <v>0</v>
      </c>
      <c r="AI319" s="2">
        <v>319</v>
      </c>
    </row>
    <row r="320" spans="34:35" ht="14.25" hidden="1">
      <c r="AH320" s="99">
        <f>+'廃棄物事業経費（歳入）'!B320</f>
        <v>0</v>
      </c>
      <c r="AI320" s="2">
        <v>320</v>
      </c>
    </row>
    <row r="321" spans="34:35" ht="14.25" hidden="1">
      <c r="AH321" s="99">
        <f>+'廃棄物事業経費（歳入）'!B321</f>
        <v>0</v>
      </c>
      <c r="AI321" s="2">
        <v>321</v>
      </c>
    </row>
    <row r="322" spans="34:35" ht="14.25" hidden="1">
      <c r="AH322" s="99">
        <f>+'廃棄物事業経費（歳入）'!B322</f>
        <v>0</v>
      </c>
      <c r="AI322" s="2">
        <v>322</v>
      </c>
    </row>
    <row r="323" spans="34:35" ht="14.25" hidden="1">
      <c r="AH323" s="99">
        <f>+'廃棄物事業経費（歳入）'!B323</f>
        <v>0</v>
      </c>
      <c r="AI323" s="2">
        <v>323</v>
      </c>
    </row>
    <row r="324" spans="34:35" ht="14.25" hidden="1">
      <c r="AH324" s="99">
        <f>+'廃棄物事業経費（歳入）'!B324</f>
        <v>0</v>
      </c>
      <c r="AI324" s="2">
        <v>324</v>
      </c>
    </row>
    <row r="325" spans="34:35" ht="14.25" hidden="1">
      <c r="AH325" s="99">
        <f>+'廃棄物事業経費（歳入）'!B325</f>
        <v>0</v>
      </c>
      <c r="AI325" s="2">
        <v>325</v>
      </c>
    </row>
    <row r="326" spans="34:35" ht="14.25" hidden="1">
      <c r="AH326" s="99">
        <f>+'廃棄物事業経費（歳入）'!B326</f>
        <v>0</v>
      </c>
      <c r="AI326" s="2">
        <v>326</v>
      </c>
    </row>
    <row r="327" spans="34:35" ht="14.25" hidden="1">
      <c r="AH327" s="99">
        <f>+'廃棄物事業経費（歳入）'!B327</f>
        <v>0</v>
      </c>
      <c r="AI327" s="2">
        <v>327</v>
      </c>
    </row>
    <row r="328" spans="34:35" ht="14.25" hidden="1">
      <c r="AH328" s="99">
        <f>+'廃棄物事業経費（歳入）'!B328</f>
        <v>0</v>
      </c>
      <c r="AI328" s="2">
        <v>328</v>
      </c>
    </row>
    <row r="329" spans="34:35" ht="14.25" hidden="1">
      <c r="AH329" s="99">
        <f>+'廃棄物事業経費（歳入）'!B329</f>
        <v>0</v>
      </c>
      <c r="AI329" s="2">
        <v>329</v>
      </c>
    </row>
    <row r="330" spans="34:35" ht="14.25" hidden="1">
      <c r="AH330" s="99">
        <f>+'廃棄物事業経費（歳入）'!B330</f>
        <v>0</v>
      </c>
      <c r="AI330" s="2">
        <v>330</v>
      </c>
    </row>
    <row r="331" spans="34:35" ht="14.25" hidden="1">
      <c r="AH331" s="99">
        <f>+'廃棄物事業経費（歳入）'!B331</f>
        <v>0</v>
      </c>
      <c r="AI331" s="2">
        <v>331</v>
      </c>
    </row>
    <row r="332" spans="34:35" ht="14.25" hidden="1">
      <c r="AH332" s="99">
        <f>+'廃棄物事業経費（歳入）'!B332</f>
        <v>0</v>
      </c>
      <c r="AI332" s="2">
        <v>332</v>
      </c>
    </row>
    <row r="333" spans="34:35" ht="14.25" hidden="1">
      <c r="AH333" s="99">
        <f>+'廃棄物事業経費（歳入）'!B333</f>
        <v>0</v>
      </c>
      <c r="AI333" s="2">
        <v>333</v>
      </c>
    </row>
    <row r="334" spans="34:35" ht="14.25" hidden="1">
      <c r="AH334" s="99">
        <f>+'廃棄物事業経費（歳入）'!B334</f>
        <v>0</v>
      </c>
      <c r="AI334" s="2">
        <v>334</v>
      </c>
    </row>
    <row r="335" spans="34:35" ht="14.25" hidden="1">
      <c r="AH335" s="99">
        <f>+'廃棄物事業経費（歳入）'!B335</f>
        <v>0</v>
      </c>
      <c r="AI335" s="2">
        <v>335</v>
      </c>
    </row>
    <row r="336" spans="34:35" ht="14.25" hidden="1">
      <c r="AH336" s="99">
        <f>+'廃棄物事業経費（歳入）'!B336</f>
        <v>0</v>
      </c>
      <c r="AI336" s="2">
        <v>336</v>
      </c>
    </row>
    <row r="337" spans="34:35" ht="14.25" hidden="1">
      <c r="AH337" s="99">
        <f>+'廃棄物事業経費（歳入）'!B337</f>
        <v>0</v>
      </c>
      <c r="AI337" s="2">
        <v>337</v>
      </c>
    </row>
    <row r="338" spans="34:35" ht="14.25" hidden="1">
      <c r="AH338" s="99">
        <f>+'廃棄物事業経費（歳入）'!B338</f>
        <v>0</v>
      </c>
      <c r="AI338" s="2">
        <v>338</v>
      </c>
    </row>
    <row r="339" spans="34:35" ht="14.25" hidden="1">
      <c r="AH339" s="99">
        <f>+'廃棄物事業経費（歳入）'!B339</f>
        <v>0</v>
      </c>
      <c r="AI339" s="2">
        <v>339</v>
      </c>
    </row>
    <row r="340" spans="34:35" ht="14.25" hidden="1">
      <c r="AH340" s="99">
        <f>+'廃棄物事業経費（歳入）'!B340</f>
        <v>0</v>
      </c>
      <c r="AI340" s="2">
        <v>340</v>
      </c>
    </row>
    <row r="341" spans="34:35" ht="14.25" hidden="1">
      <c r="AH341" s="99">
        <f>+'廃棄物事業経費（歳入）'!B341</f>
        <v>0</v>
      </c>
      <c r="AI341" s="2">
        <v>341</v>
      </c>
    </row>
    <row r="342" spans="34:35" ht="14.25" hidden="1">
      <c r="AH342" s="99">
        <f>+'廃棄物事業経費（歳入）'!B342</f>
        <v>0</v>
      </c>
      <c r="AI342" s="2">
        <v>342</v>
      </c>
    </row>
    <row r="343" spans="34:35" ht="14.25" hidden="1">
      <c r="AH343" s="99">
        <f>+'廃棄物事業経費（歳入）'!B343</f>
        <v>0</v>
      </c>
      <c r="AI343" s="2">
        <v>343</v>
      </c>
    </row>
    <row r="344" spans="34:35" ht="14.25" hidden="1">
      <c r="AH344" s="99">
        <f>+'廃棄物事業経費（歳入）'!B344</f>
        <v>0</v>
      </c>
      <c r="AI344" s="2">
        <v>344</v>
      </c>
    </row>
    <row r="345" spans="34:35" ht="14.25" hidden="1">
      <c r="AH345" s="99">
        <f>+'廃棄物事業経費（歳入）'!B345</f>
        <v>0</v>
      </c>
      <c r="AI345" s="2">
        <v>345</v>
      </c>
    </row>
    <row r="346" spans="34:35" ht="14.25" hidden="1">
      <c r="AH346" s="99">
        <f>+'廃棄物事業経費（歳入）'!B346</f>
        <v>0</v>
      </c>
      <c r="AI346" s="2">
        <v>346</v>
      </c>
    </row>
    <row r="347" spans="34:35" ht="14.25" hidden="1">
      <c r="AH347" s="99">
        <f>+'廃棄物事業経費（歳入）'!B347</f>
        <v>0</v>
      </c>
      <c r="AI347" s="2">
        <v>347</v>
      </c>
    </row>
    <row r="348" spans="34:35" ht="14.25" hidden="1">
      <c r="AH348" s="99">
        <f>+'廃棄物事業経費（歳入）'!B348</f>
        <v>0</v>
      </c>
      <c r="AI348" s="2">
        <v>348</v>
      </c>
    </row>
    <row r="349" spans="34:35" ht="14.25" hidden="1">
      <c r="AH349" s="99">
        <f>+'廃棄物事業経費（歳入）'!B349</f>
        <v>0</v>
      </c>
      <c r="AI349" s="2">
        <v>349</v>
      </c>
    </row>
    <row r="350" spans="34:35" ht="14.25" hidden="1">
      <c r="AH350" s="99">
        <f>+'廃棄物事業経費（歳入）'!B350</f>
        <v>0</v>
      </c>
      <c r="AI350" s="2">
        <v>350</v>
      </c>
    </row>
    <row r="351" spans="34:35" ht="14.25" hidden="1">
      <c r="AH351" s="99">
        <f>+'廃棄物事業経費（歳入）'!B351</f>
        <v>0</v>
      </c>
      <c r="AI351" s="2">
        <v>351</v>
      </c>
    </row>
    <row r="352" spans="34:35" ht="14.25" hidden="1">
      <c r="AH352" s="99">
        <f>+'廃棄物事業経費（歳入）'!B352</f>
        <v>0</v>
      </c>
      <c r="AI352" s="2">
        <v>352</v>
      </c>
    </row>
    <row r="353" spans="34:35" ht="14.25" hidden="1">
      <c r="AH353" s="99">
        <f>+'廃棄物事業経費（歳入）'!B353</f>
        <v>0</v>
      </c>
      <c r="AI353" s="2">
        <v>353</v>
      </c>
    </row>
    <row r="354" spans="34:35" ht="14.25" hidden="1">
      <c r="AH354" s="99">
        <f>+'廃棄物事業経費（歳入）'!B354</f>
        <v>0</v>
      </c>
      <c r="AI354" s="2">
        <v>354</v>
      </c>
    </row>
    <row r="355" spans="34:35" ht="14.25" hidden="1">
      <c r="AH355" s="99">
        <f>+'廃棄物事業経費（歳入）'!B355</f>
        <v>0</v>
      </c>
      <c r="AI355" s="2">
        <v>355</v>
      </c>
    </row>
    <row r="356" spans="34:35" ht="14.25" hidden="1">
      <c r="AH356" s="99">
        <f>+'廃棄物事業経費（歳入）'!B356</f>
        <v>0</v>
      </c>
      <c r="AI356" s="2">
        <v>356</v>
      </c>
    </row>
    <row r="357" spans="34:35" ht="14.25" hidden="1">
      <c r="AH357" s="99">
        <f>+'廃棄物事業経費（歳入）'!B357</f>
        <v>0</v>
      </c>
      <c r="AI357" s="2">
        <v>357</v>
      </c>
    </row>
    <row r="358" spans="34:35" ht="14.25" hidden="1">
      <c r="AH358" s="99">
        <f>+'廃棄物事業経費（歳入）'!B358</f>
        <v>0</v>
      </c>
      <c r="AI358" s="2">
        <v>358</v>
      </c>
    </row>
    <row r="359" spans="34:35" ht="14.25" hidden="1">
      <c r="AH359" s="99">
        <f>+'廃棄物事業経費（歳入）'!B359</f>
        <v>0</v>
      </c>
      <c r="AI359" s="2">
        <v>359</v>
      </c>
    </row>
    <row r="360" spans="34:35" ht="14.25" hidden="1">
      <c r="AH360" s="99">
        <f>+'廃棄物事業経費（歳入）'!B360</f>
        <v>0</v>
      </c>
      <c r="AI360" s="2">
        <v>360</v>
      </c>
    </row>
    <row r="361" spans="34:35" ht="14.25" hidden="1">
      <c r="AH361" s="99">
        <f>+'廃棄物事業経費（歳入）'!B361</f>
        <v>0</v>
      </c>
      <c r="AI361" s="2">
        <v>361</v>
      </c>
    </row>
    <row r="362" spans="34:35" ht="14.25" hidden="1">
      <c r="AH362" s="99">
        <f>+'廃棄物事業経費（歳入）'!B362</f>
        <v>0</v>
      </c>
      <c r="AI362" s="2">
        <v>362</v>
      </c>
    </row>
    <row r="363" spans="34:35" ht="14.25" hidden="1">
      <c r="AH363" s="99">
        <f>+'廃棄物事業経費（歳入）'!B363</f>
        <v>0</v>
      </c>
      <c r="AI363" s="2">
        <v>363</v>
      </c>
    </row>
    <row r="364" spans="34:35" ht="14.25" hidden="1">
      <c r="AH364" s="99">
        <f>+'廃棄物事業経費（歳入）'!B364</f>
        <v>0</v>
      </c>
      <c r="AI364" s="2">
        <v>364</v>
      </c>
    </row>
    <row r="365" spans="34:35" ht="14.25" hidden="1">
      <c r="AH365" s="99">
        <f>+'廃棄物事業経費（歳入）'!B365</f>
        <v>0</v>
      </c>
      <c r="AI365" s="2">
        <v>365</v>
      </c>
    </row>
    <row r="366" spans="34:35" ht="14.25" hidden="1">
      <c r="AH366" s="99">
        <f>+'廃棄物事業経費（歳入）'!B366</f>
        <v>0</v>
      </c>
      <c r="AI366" s="2">
        <v>366</v>
      </c>
    </row>
    <row r="367" spans="34:35" ht="14.25" hidden="1">
      <c r="AH367" s="99">
        <f>+'廃棄物事業経費（歳入）'!B367</f>
        <v>0</v>
      </c>
      <c r="AI367" s="2">
        <v>367</v>
      </c>
    </row>
    <row r="368" spans="34:35" ht="14.25" hidden="1">
      <c r="AH368" s="99">
        <f>+'廃棄物事業経費（歳入）'!B368</f>
        <v>0</v>
      </c>
      <c r="AI368" s="2">
        <v>368</v>
      </c>
    </row>
    <row r="369" spans="34:35" ht="14.25" hidden="1">
      <c r="AH369" s="99">
        <f>+'廃棄物事業経費（歳入）'!B369</f>
        <v>0</v>
      </c>
      <c r="AI369" s="2">
        <v>369</v>
      </c>
    </row>
    <row r="370" spans="34:35" ht="14.25" hidden="1">
      <c r="AH370" s="99">
        <f>+'廃棄物事業経費（歳入）'!B370</f>
        <v>0</v>
      </c>
      <c r="AI370" s="2">
        <v>370</v>
      </c>
    </row>
    <row r="371" spans="34:35" ht="14.25" hidden="1">
      <c r="AH371" s="99">
        <f>+'廃棄物事業経費（歳入）'!B371</f>
        <v>0</v>
      </c>
      <c r="AI371" s="2">
        <v>371</v>
      </c>
    </row>
    <row r="372" spans="34:35" ht="14.25" hidden="1">
      <c r="AH372" s="99">
        <f>+'廃棄物事業経費（歳入）'!B372</f>
        <v>0</v>
      </c>
      <c r="AI372" s="2">
        <v>372</v>
      </c>
    </row>
    <row r="373" spans="34:35" ht="14.25" hidden="1">
      <c r="AH373" s="99">
        <f>+'廃棄物事業経費（歳入）'!B373</f>
        <v>0</v>
      </c>
      <c r="AI373" s="2">
        <v>373</v>
      </c>
    </row>
    <row r="374" spans="34:35" ht="14.25" hidden="1">
      <c r="AH374" s="99">
        <f>+'廃棄物事業経費（歳入）'!B374</f>
        <v>0</v>
      </c>
      <c r="AI374" s="2">
        <v>374</v>
      </c>
    </row>
    <row r="375" spans="34:35" ht="14.25" hidden="1">
      <c r="AH375" s="99">
        <f>+'廃棄物事業経費（歳入）'!B375</f>
        <v>0</v>
      </c>
      <c r="AI375" s="2">
        <v>375</v>
      </c>
    </row>
    <row r="376" spans="34:35" ht="14.25" hidden="1">
      <c r="AH376" s="99">
        <f>+'廃棄物事業経費（歳入）'!B376</f>
        <v>0</v>
      </c>
      <c r="AI376" s="2">
        <v>376</v>
      </c>
    </row>
    <row r="377" spans="34:35" ht="14.25" hidden="1">
      <c r="AH377" s="99">
        <f>+'廃棄物事業経費（歳入）'!B377</f>
        <v>0</v>
      </c>
      <c r="AI377" s="2">
        <v>377</v>
      </c>
    </row>
    <row r="378" spans="34:35" ht="14.25" hidden="1">
      <c r="AH378" s="99">
        <f>+'廃棄物事業経費（歳入）'!B378</f>
        <v>0</v>
      </c>
      <c r="AI378" s="2">
        <v>378</v>
      </c>
    </row>
    <row r="379" spans="34:35" ht="14.25" hidden="1">
      <c r="AH379" s="99">
        <f>+'廃棄物事業経費（歳入）'!B379</f>
        <v>0</v>
      </c>
      <c r="AI379" s="2">
        <v>379</v>
      </c>
    </row>
    <row r="380" spans="34:35" ht="14.25" hidden="1">
      <c r="AH380" s="99">
        <f>+'廃棄物事業経費（歳入）'!B380</f>
        <v>0</v>
      </c>
      <c r="AI380" s="2">
        <v>380</v>
      </c>
    </row>
    <row r="381" spans="34:35" ht="14.25" hidden="1">
      <c r="AH381" s="99">
        <f>+'廃棄物事業経費（歳入）'!B381</f>
        <v>0</v>
      </c>
      <c r="AI381" s="2">
        <v>381</v>
      </c>
    </row>
    <row r="382" spans="34:35" ht="14.25" hidden="1">
      <c r="AH382" s="99">
        <f>+'廃棄物事業経費（歳入）'!B382</f>
        <v>0</v>
      </c>
      <c r="AI382" s="2">
        <v>382</v>
      </c>
    </row>
    <row r="383" spans="34:35" ht="14.25" hidden="1">
      <c r="AH383" s="99">
        <f>+'廃棄物事業経費（歳入）'!B383</f>
        <v>0</v>
      </c>
      <c r="AI383" s="2">
        <v>383</v>
      </c>
    </row>
    <row r="384" spans="34:35" ht="14.25" hidden="1">
      <c r="AH384" s="99">
        <f>+'廃棄物事業経費（歳入）'!B384</f>
        <v>0</v>
      </c>
      <c r="AI384" s="2">
        <v>384</v>
      </c>
    </row>
    <row r="385" spans="34:35" ht="14.25" hidden="1">
      <c r="AH385" s="99">
        <f>+'廃棄物事業経費（歳入）'!B385</f>
        <v>0</v>
      </c>
      <c r="AI385" s="2">
        <v>385</v>
      </c>
    </row>
    <row r="386" spans="34:35" ht="14.25" hidden="1">
      <c r="AH386" s="99">
        <f>+'廃棄物事業経費（歳入）'!B386</f>
        <v>0</v>
      </c>
      <c r="AI386" s="2">
        <v>386</v>
      </c>
    </row>
    <row r="387" spans="34:35" ht="14.25" hidden="1">
      <c r="AH387" s="99">
        <f>+'廃棄物事業経費（歳入）'!B387</f>
        <v>0</v>
      </c>
      <c r="AI387" s="2">
        <v>387</v>
      </c>
    </row>
    <row r="388" spans="34:35" ht="14.25" hidden="1">
      <c r="AH388" s="99">
        <f>+'廃棄物事業経費（歳入）'!B388</f>
        <v>0</v>
      </c>
      <c r="AI388" s="2">
        <v>388</v>
      </c>
    </row>
    <row r="389" spans="34:35" ht="14.25" hidden="1">
      <c r="AH389" s="99">
        <f>+'廃棄物事業経費（歳入）'!B389</f>
        <v>0</v>
      </c>
      <c r="AI389" s="2">
        <v>389</v>
      </c>
    </row>
    <row r="390" spans="34:35" ht="14.25" hidden="1">
      <c r="AH390" s="99">
        <f>+'廃棄物事業経費（歳入）'!B390</f>
        <v>0</v>
      </c>
      <c r="AI390" s="2">
        <v>390</v>
      </c>
    </row>
    <row r="391" spans="34:35" ht="14.25" hidden="1">
      <c r="AH391" s="99">
        <f>+'廃棄物事業経費（歳入）'!B391</f>
        <v>0</v>
      </c>
      <c r="AI391" s="2">
        <v>391</v>
      </c>
    </row>
    <row r="392" spans="34:35" ht="14.25" hidden="1">
      <c r="AH392" s="99">
        <f>+'廃棄物事業経費（歳入）'!B392</f>
        <v>0</v>
      </c>
      <c r="AI392" s="2">
        <v>392</v>
      </c>
    </row>
    <row r="393" spans="34:35" ht="14.25" hidden="1">
      <c r="AH393" s="99">
        <f>+'廃棄物事業経費（歳入）'!B393</f>
        <v>0</v>
      </c>
      <c r="AI393" s="2">
        <v>393</v>
      </c>
    </row>
    <row r="394" spans="34:35" ht="14.25" hidden="1">
      <c r="AH394" s="99">
        <f>+'廃棄物事業経費（歳入）'!B394</f>
        <v>0</v>
      </c>
      <c r="AI394" s="2">
        <v>394</v>
      </c>
    </row>
    <row r="395" spans="34:35" ht="14.25" hidden="1">
      <c r="AH395" s="99">
        <f>+'廃棄物事業経費（歳入）'!B395</f>
        <v>0</v>
      </c>
      <c r="AI395" s="2">
        <v>395</v>
      </c>
    </row>
    <row r="396" spans="34:35" ht="14.25" hidden="1">
      <c r="AH396" s="99">
        <f>+'廃棄物事業経費（歳入）'!B396</f>
        <v>0</v>
      </c>
      <c r="AI396" s="2">
        <v>396</v>
      </c>
    </row>
    <row r="397" spans="34:35" ht="14.25" hidden="1">
      <c r="AH397" s="99">
        <f>+'廃棄物事業経費（歳入）'!B397</f>
        <v>0</v>
      </c>
      <c r="AI397" s="2">
        <v>397</v>
      </c>
    </row>
    <row r="398" spans="34:35" ht="14.25" hidden="1">
      <c r="AH398" s="99">
        <f>+'廃棄物事業経費（歳入）'!B398</f>
        <v>0</v>
      </c>
      <c r="AI398" s="2">
        <v>398</v>
      </c>
    </row>
    <row r="399" spans="34:35" ht="14.25" hidden="1">
      <c r="AH399" s="99">
        <f>+'廃棄物事業経費（歳入）'!B399</f>
        <v>0</v>
      </c>
      <c r="AI399" s="2">
        <v>399</v>
      </c>
    </row>
    <row r="400" spans="34:35" ht="14.25" hidden="1">
      <c r="AH400" s="99">
        <f>+'廃棄物事業経費（歳入）'!B400</f>
        <v>0</v>
      </c>
      <c r="AI400" s="2">
        <v>400</v>
      </c>
    </row>
    <row r="401" spans="34:35" ht="14.25" hidden="1">
      <c r="AH401" s="99">
        <f>+'廃棄物事業経費（歳入）'!B401</f>
        <v>0</v>
      </c>
      <c r="AI401" s="2">
        <v>401</v>
      </c>
    </row>
    <row r="402" spans="34:35" ht="14.25" hidden="1">
      <c r="AH402" s="99">
        <f>+'廃棄物事業経費（歳入）'!B402</f>
        <v>0</v>
      </c>
      <c r="AI402" s="2">
        <v>402</v>
      </c>
    </row>
    <row r="403" spans="34:35" ht="14.25" hidden="1">
      <c r="AH403" s="99">
        <f>+'廃棄物事業経費（歳入）'!B403</f>
        <v>0</v>
      </c>
      <c r="AI403" s="2">
        <v>403</v>
      </c>
    </row>
    <row r="404" spans="34:35" ht="14.25" hidden="1">
      <c r="AH404" s="99">
        <f>+'廃棄物事業経費（歳入）'!B404</f>
        <v>0</v>
      </c>
      <c r="AI404" s="2">
        <v>404</v>
      </c>
    </row>
    <row r="405" spans="34:35" ht="14.25" hidden="1">
      <c r="AH405" s="99">
        <f>+'廃棄物事業経費（歳入）'!B405</f>
        <v>0</v>
      </c>
      <c r="AI405" s="2">
        <v>405</v>
      </c>
    </row>
    <row r="406" spans="34:35" ht="14.25" hidden="1">
      <c r="AH406" s="99">
        <f>+'廃棄物事業経費（歳入）'!B406</f>
        <v>0</v>
      </c>
      <c r="AI406" s="2">
        <v>406</v>
      </c>
    </row>
    <row r="407" spans="34:35" ht="14.25" hidden="1">
      <c r="AH407" s="99">
        <f>+'廃棄物事業経費（歳入）'!B407</f>
        <v>0</v>
      </c>
      <c r="AI407" s="2">
        <v>407</v>
      </c>
    </row>
    <row r="408" spans="34:35" ht="14.25" hidden="1">
      <c r="AH408" s="99">
        <f>+'廃棄物事業経費（歳入）'!B408</f>
        <v>0</v>
      </c>
      <c r="AI408" s="2">
        <v>408</v>
      </c>
    </row>
    <row r="409" spans="34:35" ht="14.25" hidden="1">
      <c r="AH409" s="99">
        <f>+'廃棄物事業経費（歳入）'!B409</f>
        <v>0</v>
      </c>
      <c r="AI409" s="2">
        <v>409</v>
      </c>
    </row>
    <row r="410" spans="34:35" ht="14.25" hidden="1">
      <c r="AH410" s="99">
        <f>+'廃棄物事業経費（歳入）'!B410</f>
        <v>0</v>
      </c>
      <c r="AI410" s="2">
        <v>410</v>
      </c>
    </row>
    <row r="411" spans="34:35" ht="14.25" hidden="1">
      <c r="AH411" s="99">
        <f>+'廃棄物事業経費（歳入）'!B411</f>
        <v>0</v>
      </c>
      <c r="AI411" s="2">
        <v>411</v>
      </c>
    </row>
    <row r="412" spans="34:35" ht="14.25" hidden="1">
      <c r="AH412" s="99">
        <f>+'廃棄物事業経費（歳入）'!B412</f>
        <v>0</v>
      </c>
      <c r="AI412" s="2">
        <v>412</v>
      </c>
    </row>
    <row r="413" spans="34:35" ht="14.25" hidden="1">
      <c r="AH413" s="99">
        <f>+'廃棄物事業経費（歳入）'!B413</f>
        <v>0</v>
      </c>
      <c r="AI413" s="2">
        <v>413</v>
      </c>
    </row>
    <row r="414" spans="34:35" ht="14.25" hidden="1">
      <c r="AH414" s="99">
        <f>+'廃棄物事業経費（歳入）'!B414</f>
        <v>0</v>
      </c>
      <c r="AI414" s="2">
        <v>414</v>
      </c>
    </row>
    <row r="415" spans="34:35" ht="14.25" hidden="1">
      <c r="AH415" s="99">
        <f>+'廃棄物事業経費（歳入）'!B415</f>
        <v>0</v>
      </c>
      <c r="AI415" s="2">
        <v>415</v>
      </c>
    </row>
    <row r="416" spans="34:35" ht="14.25" hidden="1">
      <c r="AH416" s="99">
        <f>+'廃棄物事業経費（歳入）'!B416</f>
        <v>0</v>
      </c>
      <c r="AI416" s="2">
        <v>416</v>
      </c>
    </row>
    <row r="417" spans="34:35" ht="14.25" hidden="1">
      <c r="AH417" s="99">
        <f>+'廃棄物事業経費（歳入）'!B417</f>
        <v>0</v>
      </c>
      <c r="AI417" s="2">
        <v>417</v>
      </c>
    </row>
    <row r="418" spans="34:35" ht="14.25" hidden="1">
      <c r="AH418" s="99">
        <f>+'廃棄物事業経費（歳入）'!B418</f>
        <v>0</v>
      </c>
      <c r="AI418" s="2">
        <v>418</v>
      </c>
    </row>
    <row r="419" spans="34:35" ht="14.25" hidden="1">
      <c r="AH419" s="99">
        <f>+'廃棄物事業経費（歳入）'!B419</f>
        <v>0</v>
      </c>
      <c r="AI419" s="2">
        <v>419</v>
      </c>
    </row>
    <row r="420" spans="34:35" ht="14.25" hidden="1">
      <c r="AH420" s="99">
        <f>+'廃棄物事業経費（歳入）'!B420</f>
        <v>0</v>
      </c>
      <c r="AI420" s="2">
        <v>420</v>
      </c>
    </row>
    <row r="421" spans="34:35" ht="14.25" hidden="1">
      <c r="AH421" s="99">
        <f>+'廃棄物事業経費（歳入）'!B421</f>
        <v>0</v>
      </c>
      <c r="AI421" s="2">
        <v>421</v>
      </c>
    </row>
    <row r="422" spans="34:35" ht="14.25" hidden="1">
      <c r="AH422" s="99">
        <f>+'廃棄物事業経費（歳入）'!B422</f>
        <v>0</v>
      </c>
      <c r="AI422" s="2">
        <v>422</v>
      </c>
    </row>
    <row r="423" spans="34:35" ht="14.25" hidden="1">
      <c r="AH423" s="99">
        <f>+'廃棄物事業経費（歳入）'!B423</f>
        <v>0</v>
      </c>
      <c r="AI423" s="2">
        <v>423</v>
      </c>
    </row>
    <row r="424" spans="34:35" ht="14.25" hidden="1">
      <c r="AH424" s="99">
        <f>+'廃棄物事業経費（歳入）'!B424</f>
        <v>0</v>
      </c>
      <c r="AI424" s="2">
        <v>424</v>
      </c>
    </row>
    <row r="425" spans="34:35" ht="14.25" hidden="1">
      <c r="AH425" s="99">
        <f>+'廃棄物事業経費（歳入）'!B425</f>
        <v>0</v>
      </c>
      <c r="AI425" s="2">
        <v>425</v>
      </c>
    </row>
    <row r="426" spans="34:35" ht="14.25" hidden="1">
      <c r="AH426" s="99">
        <f>+'廃棄物事業経費（歳入）'!B426</f>
        <v>0</v>
      </c>
      <c r="AI426" s="2">
        <v>426</v>
      </c>
    </row>
    <row r="427" spans="34:35" ht="14.25" hidden="1">
      <c r="AH427" s="99">
        <f>+'廃棄物事業経費（歳入）'!B427</f>
        <v>0</v>
      </c>
      <c r="AI427" s="2">
        <v>427</v>
      </c>
    </row>
    <row r="428" spans="34:35" ht="14.25" hidden="1">
      <c r="AH428" s="99">
        <f>+'廃棄物事業経費（歳入）'!B428</f>
        <v>0</v>
      </c>
      <c r="AI428" s="2">
        <v>428</v>
      </c>
    </row>
    <row r="429" spans="34:35" ht="14.25" hidden="1">
      <c r="AH429" s="99">
        <f>+'廃棄物事業経費（歳入）'!B429</f>
        <v>0</v>
      </c>
      <c r="AI429" s="2">
        <v>429</v>
      </c>
    </row>
    <row r="430" spans="34:35" ht="14.25" hidden="1">
      <c r="AH430" s="99">
        <f>+'廃棄物事業経費（歳入）'!B430</f>
        <v>0</v>
      </c>
      <c r="AI430" s="2">
        <v>430</v>
      </c>
    </row>
    <row r="431" spans="34:35" ht="14.25" hidden="1">
      <c r="AH431" s="99">
        <f>+'廃棄物事業経費（歳入）'!B431</f>
        <v>0</v>
      </c>
      <c r="AI431" s="2">
        <v>431</v>
      </c>
    </row>
    <row r="432" spans="34:35" ht="14.25" hidden="1">
      <c r="AH432" s="99">
        <f>+'廃棄物事業経費（歳入）'!B432</f>
        <v>0</v>
      </c>
      <c r="AI432" s="2">
        <v>432</v>
      </c>
    </row>
    <row r="433" spans="34:35" ht="14.25" hidden="1">
      <c r="AH433" s="99">
        <f>+'廃棄物事業経費（歳入）'!B433</f>
        <v>0</v>
      </c>
      <c r="AI433" s="2">
        <v>433</v>
      </c>
    </row>
    <row r="434" spans="34:35" ht="14.25" hidden="1">
      <c r="AH434" s="99">
        <f>+'廃棄物事業経費（歳入）'!B434</f>
        <v>0</v>
      </c>
      <c r="AI434" s="2">
        <v>434</v>
      </c>
    </row>
    <row r="435" spans="34:35" ht="14.25" hidden="1">
      <c r="AH435" s="99">
        <f>+'廃棄物事業経費（歳入）'!B435</f>
        <v>0</v>
      </c>
      <c r="AI435" s="2">
        <v>435</v>
      </c>
    </row>
    <row r="436" spans="34:35" ht="14.25" hidden="1">
      <c r="AH436" s="99">
        <f>+'廃棄物事業経費（歳入）'!B436</f>
        <v>0</v>
      </c>
      <c r="AI436" s="2">
        <v>436</v>
      </c>
    </row>
    <row r="437" spans="34:35" ht="14.25" hidden="1">
      <c r="AH437" s="99">
        <f>+'廃棄物事業経費（歳入）'!B437</f>
        <v>0</v>
      </c>
      <c r="AI437" s="2">
        <v>437</v>
      </c>
    </row>
    <row r="438" spans="34:35" ht="14.25" hidden="1">
      <c r="AH438" s="99">
        <f>+'廃棄物事業経費（歳入）'!B438</f>
        <v>0</v>
      </c>
      <c r="AI438" s="2">
        <v>438</v>
      </c>
    </row>
    <row r="439" spans="34:35" ht="14.25" hidden="1">
      <c r="AH439" s="99">
        <f>+'廃棄物事業経費（歳入）'!B439</f>
        <v>0</v>
      </c>
      <c r="AI439" s="2">
        <v>439</v>
      </c>
    </row>
    <row r="440" spans="34:35" ht="14.25" hidden="1">
      <c r="AH440" s="99">
        <f>+'廃棄物事業経費（歳入）'!B440</f>
        <v>0</v>
      </c>
      <c r="AI440" s="2">
        <v>440</v>
      </c>
    </row>
    <row r="441" spans="34:35" ht="14.25" hidden="1">
      <c r="AH441" s="99">
        <f>+'廃棄物事業経費（歳入）'!B441</f>
        <v>0</v>
      </c>
      <c r="AI441" s="2">
        <v>441</v>
      </c>
    </row>
    <row r="442" spans="34:35" ht="14.25" hidden="1">
      <c r="AH442" s="99">
        <f>+'廃棄物事業経費（歳入）'!B442</f>
        <v>0</v>
      </c>
      <c r="AI442" s="2">
        <v>442</v>
      </c>
    </row>
    <row r="443" spans="34:35" ht="14.25" hidden="1">
      <c r="AH443" s="99">
        <f>+'廃棄物事業経費（歳入）'!B443</f>
        <v>0</v>
      </c>
      <c r="AI443" s="2">
        <v>443</v>
      </c>
    </row>
    <row r="444" spans="34:35" ht="14.25" hidden="1">
      <c r="AH444" s="99">
        <f>+'廃棄物事業経費（歳入）'!B444</f>
        <v>0</v>
      </c>
      <c r="AI444" s="2">
        <v>444</v>
      </c>
    </row>
    <row r="445" spans="34:35" ht="14.25" hidden="1">
      <c r="AH445" s="99">
        <f>+'廃棄物事業経費（歳入）'!B445</f>
        <v>0</v>
      </c>
      <c r="AI445" s="2">
        <v>445</v>
      </c>
    </row>
    <row r="446" spans="34:35" ht="14.25" hidden="1">
      <c r="AH446" s="99">
        <f>+'廃棄物事業経費（歳入）'!B446</f>
        <v>0</v>
      </c>
      <c r="AI446" s="2">
        <v>446</v>
      </c>
    </row>
    <row r="447" spans="34:35" ht="14.25" hidden="1">
      <c r="AH447" s="99">
        <f>+'廃棄物事業経費（歳入）'!B447</f>
        <v>0</v>
      </c>
      <c r="AI447" s="2">
        <v>447</v>
      </c>
    </row>
    <row r="448" spans="34:35" ht="14.25" hidden="1">
      <c r="AH448" s="99">
        <f>+'廃棄物事業経費（歳入）'!B448</f>
        <v>0</v>
      </c>
      <c r="AI448" s="2">
        <v>448</v>
      </c>
    </row>
    <row r="449" spans="34:35" ht="14.25" hidden="1">
      <c r="AH449" s="99">
        <f>+'廃棄物事業経費（歳入）'!B449</f>
        <v>0</v>
      </c>
      <c r="AI449" s="2">
        <v>449</v>
      </c>
    </row>
    <row r="450" spans="34:35" ht="14.25" hidden="1">
      <c r="AH450" s="99">
        <f>+'廃棄物事業経費（歳入）'!B450</f>
        <v>0</v>
      </c>
      <c r="AI450" s="2">
        <v>450</v>
      </c>
    </row>
    <row r="451" spans="34:35" ht="14.25" hidden="1">
      <c r="AH451" s="99">
        <f>+'廃棄物事業経費（歳入）'!B451</f>
        <v>0</v>
      </c>
      <c r="AI451" s="2">
        <v>451</v>
      </c>
    </row>
    <row r="452" spans="34:35" ht="14.25" hidden="1">
      <c r="AH452" s="99">
        <f>+'廃棄物事業経費（歳入）'!B452</f>
        <v>0</v>
      </c>
      <c r="AI452" s="2">
        <v>452</v>
      </c>
    </row>
    <row r="453" spans="34:35" ht="14.25" hidden="1">
      <c r="AH453" s="99">
        <f>+'廃棄物事業経費（歳入）'!B453</f>
        <v>0</v>
      </c>
      <c r="AI453" s="2">
        <v>453</v>
      </c>
    </row>
    <row r="454" spans="34:35" ht="14.25" hidden="1">
      <c r="AH454" s="99">
        <f>+'廃棄物事業経費（歳入）'!B454</f>
        <v>0</v>
      </c>
      <c r="AI454" s="2">
        <v>454</v>
      </c>
    </row>
    <row r="455" spans="34:35" ht="14.25" hidden="1">
      <c r="AH455" s="99">
        <f>+'廃棄物事業経費（歳入）'!B455</f>
        <v>0</v>
      </c>
      <c r="AI455" s="2">
        <v>455</v>
      </c>
    </row>
    <row r="456" spans="34:35" ht="14.25" hidden="1">
      <c r="AH456" s="99">
        <f>+'廃棄物事業経費（歳入）'!B456</f>
        <v>0</v>
      </c>
      <c r="AI456" s="2">
        <v>456</v>
      </c>
    </row>
    <row r="457" spans="34:35" ht="14.25" hidden="1">
      <c r="AH457" s="99">
        <f>+'廃棄物事業経費（歳入）'!B457</f>
        <v>0</v>
      </c>
      <c r="AI457" s="2">
        <v>457</v>
      </c>
    </row>
    <row r="458" spans="34:35" ht="14.25" hidden="1">
      <c r="AH458" s="99">
        <f>+'廃棄物事業経費（歳入）'!B458</f>
        <v>0</v>
      </c>
      <c r="AI458" s="2">
        <v>458</v>
      </c>
    </row>
    <row r="459" spans="34:35" ht="14.25" hidden="1">
      <c r="AH459" s="99">
        <f>+'廃棄物事業経費（歳入）'!B459</f>
        <v>0</v>
      </c>
      <c r="AI459" s="2">
        <v>459</v>
      </c>
    </row>
    <row r="460" spans="34:35" ht="14.25" hidden="1">
      <c r="AH460" s="99">
        <f>+'廃棄物事業経費（歳入）'!B460</f>
        <v>0</v>
      </c>
      <c r="AI460" s="2">
        <v>460</v>
      </c>
    </row>
    <row r="461" spans="34:35" ht="14.25" hidden="1">
      <c r="AH461" s="99">
        <f>+'廃棄物事業経費（歳入）'!B461</f>
        <v>0</v>
      </c>
      <c r="AI461" s="2">
        <v>461</v>
      </c>
    </row>
    <row r="462" spans="34:35" ht="14.25" hidden="1">
      <c r="AH462" s="99">
        <f>+'廃棄物事業経費（歳入）'!B462</f>
        <v>0</v>
      </c>
      <c r="AI462" s="2">
        <v>462</v>
      </c>
    </row>
    <row r="463" spans="34:35" ht="14.25" hidden="1">
      <c r="AH463" s="99">
        <f>+'廃棄物事業経費（歳入）'!B463</f>
        <v>0</v>
      </c>
      <c r="AI463" s="2">
        <v>463</v>
      </c>
    </row>
    <row r="464" spans="34:35" ht="14.25" hidden="1">
      <c r="AH464" s="99">
        <f>+'廃棄物事業経費（歳入）'!B464</f>
        <v>0</v>
      </c>
      <c r="AI464" s="2">
        <v>464</v>
      </c>
    </row>
    <row r="465" spans="34:35" ht="14.25" hidden="1">
      <c r="AH465" s="99">
        <f>+'廃棄物事業経費（歳入）'!B465</f>
        <v>0</v>
      </c>
      <c r="AI465" s="2">
        <v>465</v>
      </c>
    </row>
    <row r="466" spans="34:35" ht="14.25" hidden="1">
      <c r="AH466" s="99">
        <f>+'廃棄物事業経費（歳入）'!B466</f>
        <v>0</v>
      </c>
      <c r="AI466" s="2">
        <v>466</v>
      </c>
    </row>
    <row r="467" spans="34:35" ht="14.25" hidden="1">
      <c r="AH467" s="99">
        <f>+'廃棄物事業経費（歳入）'!B467</f>
        <v>0</v>
      </c>
      <c r="AI467" s="2">
        <v>467</v>
      </c>
    </row>
    <row r="468" spans="34:35" ht="14.25" hidden="1">
      <c r="AH468" s="99">
        <f>+'廃棄物事業経費（歳入）'!B468</f>
        <v>0</v>
      </c>
      <c r="AI468" s="2">
        <v>468</v>
      </c>
    </row>
    <row r="469" spans="34:35" ht="14.25" hidden="1">
      <c r="AH469" s="99">
        <f>+'廃棄物事業経費（歳入）'!B469</f>
        <v>0</v>
      </c>
      <c r="AI469" s="2">
        <v>469</v>
      </c>
    </row>
    <row r="470" spans="34:35" ht="14.25" hidden="1">
      <c r="AH470" s="99">
        <f>+'廃棄物事業経費（歳入）'!B470</f>
        <v>0</v>
      </c>
      <c r="AI470" s="2">
        <v>470</v>
      </c>
    </row>
    <row r="471" spans="34:35" ht="14.25" hidden="1">
      <c r="AH471" s="99">
        <f>+'廃棄物事業経費（歳入）'!B471</f>
        <v>0</v>
      </c>
      <c r="AI471" s="2">
        <v>471</v>
      </c>
    </row>
    <row r="472" spans="34:35" ht="14.25" hidden="1">
      <c r="AH472" s="99">
        <f>+'廃棄物事業経費（歳入）'!B472</f>
        <v>0</v>
      </c>
      <c r="AI472" s="2">
        <v>472</v>
      </c>
    </row>
    <row r="473" spans="34:35" ht="14.25" hidden="1">
      <c r="AH473" s="99">
        <f>+'廃棄物事業経費（歳入）'!B473</f>
        <v>0</v>
      </c>
      <c r="AI473" s="2">
        <v>473</v>
      </c>
    </row>
    <row r="474" spans="34:35" ht="14.25" hidden="1">
      <c r="AH474" s="99">
        <f>+'廃棄物事業経費（歳入）'!B474</f>
        <v>0</v>
      </c>
      <c r="AI474" s="2">
        <v>474</v>
      </c>
    </row>
    <row r="475" spans="34:35" ht="14.25" hidden="1">
      <c r="AH475" s="99">
        <f>+'廃棄物事業経費（歳入）'!B475</f>
        <v>0</v>
      </c>
      <c r="AI475" s="2">
        <v>475</v>
      </c>
    </row>
    <row r="476" spans="34:35" ht="14.25" hidden="1">
      <c r="AH476" s="99">
        <f>+'廃棄物事業経費（歳入）'!B476</f>
        <v>0</v>
      </c>
      <c r="AI476" s="2">
        <v>476</v>
      </c>
    </row>
    <row r="477" spans="34:35" ht="14.25" hidden="1">
      <c r="AH477" s="99">
        <f>+'廃棄物事業経費（歳入）'!B477</f>
        <v>0</v>
      </c>
      <c r="AI477" s="2">
        <v>477</v>
      </c>
    </row>
    <row r="478" spans="34:35" ht="14.25" hidden="1">
      <c r="AH478" s="99">
        <f>+'廃棄物事業経費（歳入）'!B478</f>
        <v>0</v>
      </c>
      <c r="AI478" s="2">
        <v>478</v>
      </c>
    </row>
    <row r="479" spans="34:35" ht="14.25" hidden="1">
      <c r="AH479" s="99">
        <f>+'廃棄物事業経費（歳入）'!B479</f>
        <v>0</v>
      </c>
      <c r="AI479" s="2">
        <v>479</v>
      </c>
    </row>
    <row r="480" spans="34:35" ht="14.25" hidden="1">
      <c r="AH480" s="99">
        <f>+'廃棄物事業経費（歳入）'!B480</f>
        <v>0</v>
      </c>
      <c r="AI480" s="2">
        <v>480</v>
      </c>
    </row>
    <row r="481" spans="34:35" ht="14.25" hidden="1">
      <c r="AH481" s="99">
        <f>+'廃棄物事業経費（歳入）'!B481</f>
        <v>0</v>
      </c>
      <c r="AI481" s="2">
        <v>481</v>
      </c>
    </row>
    <row r="482" spans="34:35" ht="14.25" hidden="1">
      <c r="AH482" s="99">
        <f>+'廃棄物事業経費（歳入）'!B482</f>
        <v>0</v>
      </c>
      <c r="AI482" s="2">
        <v>482</v>
      </c>
    </row>
    <row r="483" spans="34:35" ht="14.25" hidden="1">
      <c r="AH483" s="99">
        <f>+'廃棄物事業経費（歳入）'!B483</f>
        <v>0</v>
      </c>
      <c r="AI483" s="2">
        <v>483</v>
      </c>
    </row>
    <row r="484" spans="34:35" ht="14.25" hidden="1">
      <c r="AH484" s="99">
        <f>+'廃棄物事業経費（歳入）'!B484</f>
        <v>0</v>
      </c>
      <c r="AI484" s="2">
        <v>484</v>
      </c>
    </row>
    <row r="485" spans="34:35" ht="14.25" hidden="1">
      <c r="AH485" s="99">
        <f>+'廃棄物事業経費（歳入）'!B485</f>
        <v>0</v>
      </c>
      <c r="AI485" s="2">
        <v>485</v>
      </c>
    </row>
    <row r="486" spans="34:35" ht="14.25" hidden="1">
      <c r="AH486" s="99">
        <f>+'廃棄物事業経費（歳入）'!B486</f>
        <v>0</v>
      </c>
      <c r="AI486" s="2">
        <v>486</v>
      </c>
    </row>
    <row r="487" spans="34:35" ht="14.25" hidden="1">
      <c r="AH487" s="99">
        <f>+'廃棄物事業経費（歳入）'!B487</f>
        <v>0</v>
      </c>
      <c r="AI487" s="2">
        <v>487</v>
      </c>
    </row>
    <row r="488" spans="34:35" ht="14.25" hidden="1">
      <c r="AH488" s="99">
        <f>+'廃棄物事業経費（歳入）'!B488</f>
        <v>0</v>
      </c>
      <c r="AI488" s="2">
        <v>488</v>
      </c>
    </row>
    <row r="489" spans="34:35" ht="14.25" hidden="1">
      <c r="AH489" s="99">
        <f>+'廃棄物事業経費（歳入）'!B489</f>
        <v>0</v>
      </c>
      <c r="AI489" s="2">
        <v>489</v>
      </c>
    </row>
    <row r="490" spans="34:35" ht="14.25" hidden="1">
      <c r="AH490" s="99">
        <f>+'廃棄物事業経費（歳入）'!B490</f>
        <v>0</v>
      </c>
      <c r="AI490" s="2">
        <v>490</v>
      </c>
    </row>
    <row r="491" spans="34:35" ht="14.25" hidden="1">
      <c r="AH491" s="99">
        <f>+'廃棄物事業経費（歳入）'!B491</f>
        <v>0</v>
      </c>
      <c r="AI491" s="2">
        <v>491</v>
      </c>
    </row>
    <row r="492" spans="34:35" ht="14.25" hidden="1">
      <c r="AH492" s="99">
        <f>+'廃棄物事業経費（歳入）'!B492</f>
        <v>0</v>
      </c>
      <c r="AI492" s="2">
        <v>492</v>
      </c>
    </row>
    <row r="493" spans="34:35" ht="14.25" hidden="1">
      <c r="AH493" s="99">
        <f>+'廃棄物事業経費（歳入）'!B493</f>
        <v>0</v>
      </c>
      <c r="AI493" s="2">
        <v>493</v>
      </c>
    </row>
    <row r="494" spans="34:35" ht="14.25" hidden="1">
      <c r="AH494" s="99">
        <f>+'廃棄物事業経費（歳入）'!B494</f>
        <v>0</v>
      </c>
      <c r="AI494" s="2">
        <v>494</v>
      </c>
    </row>
    <row r="495" spans="34:35" ht="14.25" hidden="1">
      <c r="AH495" s="99">
        <f>+'廃棄物事業経費（歳入）'!B495</f>
        <v>0</v>
      </c>
      <c r="AI495" s="2">
        <v>495</v>
      </c>
    </row>
    <row r="496" spans="34:35" ht="14.25" hidden="1">
      <c r="AH496" s="99">
        <f>+'廃棄物事業経費（歳入）'!B496</f>
        <v>0</v>
      </c>
      <c r="AI496" s="2">
        <v>496</v>
      </c>
    </row>
    <row r="497" spans="34:35" ht="14.25" hidden="1">
      <c r="AH497" s="99">
        <f>+'廃棄物事業経費（歳入）'!B497</f>
        <v>0</v>
      </c>
      <c r="AI497" s="2">
        <v>497</v>
      </c>
    </row>
    <row r="498" spans="34:35" ht="14.25" hidden="1">
      <c r="AH498" s="99">
        <f>+'廃棄物事業経費（歳入）'!B498</f>
        <v>0</v>
      </c>
      <c r="AI498" s="2">
        <v>498</v>
      </c>
    </row>
    <row r="499" spans="34:35" ht="14.25" hidden="1">
      <c r="AH499" s="99">
        <f>+'廃棄物事業経費（歳入）'!B499</f>
        <v>0</v>
      </c>
      <c r="AI499" s="2">
        <v>499</v>
      </c>
    </row>
    <row r="500" spans="34:35" ht="14.25" hidden="1">
      <c r="AH500" s="99">
        <f>+'廃棄物事業経費（歳入）'!B500</f>
        <v>0</v>
      </c>
      <c r="AI500" s="2">
        <v>500</v>
      </c>
    </row>
    <row r="501" spans="34:35" ht="14.25" hidden="1">
      <c r="AH501" s="99">
        <f>+'廃棄物事業経費（歳入）'!B501</f>
        <v>0</v>
      </c>
      <c r="AI501" s="2">
        <v>501</v>
      </c>
    </row>
    <row r="502" spans="34:35" ht="14.25" hidden="1">
      <c r="AH502" s="99">
        <f>+'廃棄物事業経費（歳入）'!B502</f>
        <v>0</v>
      </c>
      <c r="AI502" s="2">
        <v>502</v>
      </c>
    </row>
    <row r="503" spans="34:35" ht="14.25" hidden="1">
      <c r="AH503" s="99">
        <f>+'廃棄物事業経費（歳入）'!B503</f>
        <v>0</v>
      </c>
      <c r="AI503" s="2">
        <v>503</v>
      </c>
    </row>
    <row r="504" spans="34:35" ht="14.25" hidden="1">
      <c r="AH504" s="99">
        <f>+'廃棄物事業経費（歳入）'!B504</f>
        <v>0</v>
      </c>
      <c r="AI504" s="2">
        <v>504</v>
      </c>
    </row>
    <row r="505" spans="34:35" ht="14.25" hidden="1">
      <c r="AH505" s="99">
        <f>+'廃棄物事業経費（歳入）'!B505</f>
        <v>0</v>
      </c>
      <c r="AI505" s="2">
        <v>505</v>
      </c>
    </row>
    <row r="506" spans="34:35" ht="14.25" hidden="1">
      <c r="AH506" s="99">
        <f>+'廃棄物事業経費（歳入）'!B506</f>
        <v>0</v>
      </c>
      <c r="AI506" s="2">
        <v>506</v>
      </c>
    </row>
    <row r="507" spans="34:35" ht="14.25" hidden="1">
      <c r="AH507" s="99">
        <f>+'廃棄物事業経費（歳入）'!B507</f>
        <v>0</v>
      </c>
      <c r="AI507" s="2">
        <v>507</v>
      </c>
    </row>
    <row r="508" spans="34:35" ht="14.25" hidden="1">
      <c r="AH508" s="99">
        <f>+'廃棄物事業経費（歳入）'!B508</f>
        <v>0</v>
      </c>
      <c r="AI508" s="2">
        <v>508</v>
      </c>
    </row>
    <row r="509" spans="34:35" ht="14.25" hidden="1">
      <c r="AH509" s="99">
        <f>+'廃棄物事業経費（歳入）'!B509</f>
        <v>0</v>
      </c>
      <c r="AI509" s="2">
        <v>509</v>
      </c>
    </row>
    <row r="510" spans="34:35" ht="14.25" hidden="1">
      <c r="AH510" s="99">
        <f>+'廃棄物事業経費（歳入）'!B510</f>
        <v>0</v>
      </c>
      <c r="AI510" s="2">
        <v>510</v>
      </c>
    </row>
    <row r="511" spans="34:35" ht="14.25" hidden="1">
      <c r="AH511" s="99">
        <f>+'廃棄物事業経費（歳入）'!B511</f>
        <v>0</v>
      </c>
      <c r="AI511" s="2">
        <v>511</v>
      </c>
    </row>
    <row r="512" spans="34:35" ht="14.25" hidden="1">
      <c r="AH512" s="99">
        <f>+'廃棄物事業経費（歳入）'!B512</f>
        <v>0</v>
      </c>
      <c r="AI512" s="2">
        <v>512</v>
      </c>
    </row>
    <row r="513" spans="34:35" ht="14.25" hidden="1">
      <c r="AH513" s="99">
        <f>+'廃棄物事業経費（歳入）'!B513</f>
        <v>0</v>
      </c>
      <c r="AI513" s="2">
        <v>513</v>
      </c>
    </row>
    <row r="514" spans="34:35" ht="14.25" hidden="1">
      <c r="AH514" s="99">
        <f>+'廃棄物事業経費（歳入）'!B514</f>
        <v>0</v>
      </c>
      <c r="AI514" s="2">
        <v>514</v>
      </c>
    </row>
    <row r="515" spans="34:35" ht="14.25" hidden="1">
      <c r="AH515" s="99">
        <f>+'廃棄物事業経費（歳入）'!B515</f>
        <v>0</v>
      </c>
      <c r="AI515" s="2">
        <v>515</v>
      </c>
    </row>
    <row r="516" spans="34:35" ht="14.25" hidden="1">
      <c r="AH516" s="99">
        <f>+'廃棄物事業経費（歳入）'!B516</f>
        <v>0</v>
      </c>
      <c r="AI516" s="2">
        <v>516</v>
      </c>
    </row>
    <row r="517" spans="34:35" ht="14.25" hidden="1">
      <c r="AH517" s="99">
        <f>+'廃棄物事業経費（歳入）'!B517</f>
        <v>0</v>
      </c>
      <c r="AI517" s="2">
        <v>517</v>
      </c>
    </row>
    <row r="518" spans="34:35" ht="14.25" hidden="1">
      <c r="AH518" s="99">
        <f>+'廃棄物事業経費（歳入）'!B518</f>
        <v>0</v>
      </c>
      <c r="AI518" s="2">
        <v>518</v>
      </c>
    </row>
    <row r="519" spans="34:35" ht="14.25" hidden="1">
      <c r="AH519" s="99">
        <f>+'廃棄物事業経費（歳入）'!B519</f>
        <v>0</v>
      </c>
      <c r="AI519" s="2">
        <v>519</v>
      </c>
    </row>
    <row r="520" spans="34:35" ht="14.25" hidden="1">
      <c r="AH520" s="99">
        <f>+'廃棄物事業経費（歳入）'!B520</f>
        <v>0</v>
      </c>
      <c r="AI520" s="2">
        <v>520</v>
      </c>
    </row>
    <row r="521" spans="34:35" ht="14.25" hidden="1">
      <c r="AH521" s="99">
        <f>+'廃棄物事業経費（歳入）'!B521</f>
        <v>0</v>
      </c>
      <c r="AI521" s="2">
        <v>521</v>
      </c>
    </row>
    <row r="522" spans="34:35" ht="14.25" hidden="1">
      <c r="AH522" s="99">
        <f>+'廃棄物事業経費（歳入）'!B522</f>
        <v>0</v>
      </c>
      <c r="AI522" s="2">
        <v>522</v>
      </c>
    </row>
    <row r="523" spans="34:35" ht="14.25" hidden="1">
      <c r="AH523" s="99">
        <f>+'廃棄物事業経費（歳入）'!B523</f>
        <v>0</v>
      </c>
      <c r="AI523" s="2">
        <v>523</v>
      </c>
    </row>
    <row r="524" spans="34:35" ht="14.25" hidden="1">
      <c r="AH524" s="99">
        <f>+'廃棄物事業経費（歳入）'!B524</f>
        <v>0</v>
      </c>
      <c r="AI524" s="2">
        <v>524</v>
      </c>
    </row>
    <row r="525" spans="34:35" ht="14.25" hidden="1">
      <c r="AH525" s="99">
        <f>+'廃棄物事業経費（歳入）'!B525</f>
        <v>0</v>
      </c>
      <c r="AI525" s="2">
        <v>525</v>
      </c>
    </row>
    <row r="526" spans="34:35" ht="14.25" hidden="1">
      <c r="AH526" s="99">
        <f>+'廃棄物事業経費（歳入）'!B526</f>
        <v>0</v>
      </c>
      <c r="AI526" s="2">
        <v>526</v>
      </c>
    </row>
    <row r="527" spans="34:35" ht="14.25" hidden="1">
      <c r="AH527" s="99">
        <f>+'廃棄物事業経費（歳入）'!B527</f>
        <v>0</v>
      </c>
      <c r="AI527" s="2">
        <v>527</v>
      </c>
    </row>
    <row r="528" spans="34:35" ht="14.25" hidden="1">
      <c r="AH528" s="99">
        <f>+'廃棄物事業経費（歳入）'!B528</f>
        <v>0</v>
      </c>
      <c r="AI528" s="2">
        <v>528</v>
      </c>
    </row>
    <row r="529" spans="34:35" ht="14.25" hidden="1">
      <c r="AH529" s="99">
        <f>+'廃棄物事業経費（歳入）'!B529</f>
        <v>0</v>
      </c>
      <c r="AI529" s="2">
        <v>529</v>
      </c>
    </row>
    <row r="530" spans="34:35" ht="14.25" hidden="1">
      <c r="AH530" s="99">
        <f>+'廃棄物事業経費（歳入）'!B530</f>
        <v>0</v>
      </c>
      <c r="AI530" s="2">
        <v>530</v>
      </c>
    </row>
    <row r="531" spans="34:35" ht="14.25" hidden="1">
      <c r="AH531" s="99">
        <f>+'廃棄物事業経費（歳入）'!B531</f>
        <v>0</v>
      </c>
      <c r="AI531" s="2">
        <v>531</v>
      </c>
    </row>
    <row r="532" spans="34:35" ht="14.25" hidden="1">
      <c r="AH532" s="99">
        <f>+'廃棄物事業経費（歳入）'!B532</f>
        <v>0</v>
      </c>
      <c r="AI532" s="2">
        <v>532</v>
      </c>
    </row>
    <row r="533" spans="34:35" ht="14.25" hidden="1">
      <c r="AH533" s="99">
        <f>+'廃棄物事業経費（歳入）'!B533</f>
        <v>0</v>
      </c>
      <c r="AI533" s="2">
        <v>533</v>
      </c>
    </row>
    <row r="534" spans="34:35" ht="14.25" hidden="1">
      <c r="AH534" s="99">
        <f>+'廃棄物事業経費（歳入）'!B534</f>
        <v>0</v>
      </c>
      <c r="AI534" s="2">
        <v>534</v>
      </c>
    </row>
    <row r="535" spans="34:35" ht="14.25" hidden="1">
      <c r="AH535" s="99">
        <f>+'廃棄物事業経費（歳入）'!B535</f>
        <v>0</v>
      </c>
      <c r="AI535" s="2">
        <v>535</v>
      </c>
    </row>
    <row r="536" spans="34:35" ht="14.25" hidden="1">
      <c r="AH536" s="99">
        <f>+'廃棄物事業経費（歳入）'!B536</f>
        <v>0</v>
      </c>
      <c r="AI536" s="2">
        <v>536</v>
      </c>
    </row>
    <row r="537" spans="34:35" ht="14.25" hidden="1">
      <c r="AH537" s="99">
        <f>+'廃棄物事業経費（歳入）'!B537</f>
        <v>0</v>
      </c>
      <c r="AI537" s="2">
        <v>537</v>
      </c>
    </row>
    <row r="538" spans="34:35" ht="14.25" hidden="1">
      <c r="AH538" s="99">
        <f>+'廃棄物事業経費（歳入）'!B538</f>
        <v>0</v>
      </c>
      <c r="AI538" s="2">
        <v>538</v>
      </c>
    </row>
    <row r="539" spans="34:35" ht="14.25" hidden="1">
      <c r="AH539" s="99">
        <f>+'廃棄物事業経費（歳入）'!B539</f>
        <v>0</v>
      </c>
      <c r="AI539" s="2">
        <v>539</v>
      </c>
    </row>
    <row r="540" spans="34:35" ht="14.25" hidden="1">
      <c r="AH540" s="99">
        <f>+'廃棄物事業経費（歳入）'!B540</f>
        <v>0</v>
      </c>
      <c r="AI540" s="2">
        <v>540</v>
      </c>
    </row>
    <row r="541" spans="34:35" ht="14.25" hidden="1">
      <c r="AH541" s="99">
        <f>+'廃棄物事業経費（歳入）'!B541</f>
        <v>0</v>
      </c>
      <c r="AI541" s="2">
        <v>541</v>
      </c>
    </row>
    <row r="542" spans="34:35" ht="14.25" hidden="1">
      <c r="AH542" s="99">
        <f>+'廃棄物事業経費（歳入）'!B542</f>
        <v>0</v>
      </c>
      <c r="AI542" s="2">
        <v>542</v>
      </c>
    </row>
    <row r="543" spans="34:35" ht="14.25" hidden="1">
      <c r="AH543" s="99">
        <f>+'廃棄物事業経費（歳入）'!B543</f>
        <v>0</v>
      </c>
      <c r="AI543" s="2">
        <v>543</v>
      </c>
    </row>
    <row r="544" spans="34:35" ht="14.25" hidden="1">
      <c r="AH544" s="99">
        <f>+'廃棄物事業経費（歳入）'!B544</f>
        <v>0</v>
      </c>
      <c r="AI544" s="2">
        <v>544</v>
      </c>
    </row>
    <row r="545" spans="34:35" ht="14.25" hidden="1">
      <c r="AH545" s="99">
        <f>+'廃棄物事業経費（歳入）'!B545</f>
        <v>0</v>
      </c>
      <c r="AI545" s="2">
        <v>545</v>
      </c>
    </row>
    <row r="546" spans="34:35" ht="14.25" hidden="1">
      <c r="AH546" s="99">
        <f>+'廃棄物事業経費（歳入）'!B546</f>
        <v>0</v>
      </c>
      <c r="AI546" s="2">
        <v>546</v>
      </c>
    </row>
    <row r="547" spans="34:35" ht="14.25" hidden="1">
      <c r="AH547" s="99">
        <f>+'廃棄物事業経費（歳入）'!B547</f>
        <v>0</v>
      </c>
      <c r="AI547" s="2">
        <v>547</v>
      </c>
    </row>
    <row r="548" spans="34:35" ht="14.25" hidden="1">
      <c r="AH548" s="99">
        <f>+'廃棄物事業経費（歳入）'!B548</f>
        <v>0</v>
      </c>
      <c r="AI548" s="2">
        <v>548</v>
      </c>
    </row>
    <row r="549" spans="34:35" ht="14.25" hidden="1">
      <c r="AH549" s="99">
        <f>+'廃棄物事業経費（歳入）'!B549</f>
        <v>0</v>
      </c>
      <c r="AI549" s="2">
        <v>549</v>
      </c>
    </row>
    <row r="550" spans="34:35" ht="14.25" hidden="1">
      <c r="AH550" s="99">
        <f>+'廃棄物事業経費（歳入）'!B550</f>
        <v>0</v>
      </c>
      <c r="AI550" s="2">
        <v>550</v>
      </c>
    </row>
    <row r="551" spans="34:35" ht="14.25" hidden="1">
      <c r="AH551" s="99">
        <f>+'廃棄物事業経費（歳入）'!B551</f>
        <v>0</v>
      </c>
      <c r="AI551" s="2">
        <v>551</v>
      </c>
    </row>
    <row r="552" spans="34:35" ht="14.25" hidden="1">
      <c r="AH552" s="99">
        <f>+'廃棄物事業経費（歳入）'!B552</f>
        <v>0</v>
      </c>
      <c r="AI552" s="2">
        <v>552</v>
      </c>
    </row>
    <row r="553" spans="34:35" ht="14.25" hidden="1">
      <c r="AH553" s="99">
        <f>+'廃棄物事業経費（歳入）'!B553</f>
        <v>0</v>
      </c>
      <c r="AI553" s="2">
        <v>553</v>
      </c>
    </row>
    <row r="554" spans="34:35" ht="14.25" hidden="1">
      <c r="AH554" s="99">
        <f>+'廃棄物事業経費（歳入）'!B554</f>
        <v>0</v>
      </c>
      <c r="AI554" s="2">
        <v>554</v>
      </c>
    </row>
    <row r="555" spans="34:35" ht="14.25" hidden="1">
      <c r="AH555" s="99">
        <f>+'廃棄物事業経費（歳入）'!B555</f>
        <v>0</v>
      </c>
      <c r="AI555" s="2">
        <v>555</v>
      </c>
    </row>
    <row r="556" spans="34:35" ht="14.25" hidden="1">
      <c r="AH556" s="99">
        <f>+'廃棄物事業経費（歳入）'!B556</f>
        <v>0</v>
      </c>
      <c r="AI556" s="2">
        <v>556</v>
      </c>
    </row>
    <row r="557" spans="34:35" ht="14.25" hidden="1">
      <c r="AH557" s="99">
        <f>+'廃棄物事業経費（歳入）'!B557</f>
        <v>0</v>
      </c>
      <c r="AI557" s="2">
        <v>557</v>
      </c>
    </row>
    <row r="558" spans="34:35" ht="14.25" hidden="1">
      <c r="AH558" s="99">
        <f>+'廃棄物事業経費（歳入）'!B558</f>
        <v>0</v>
      </c>
      <c r="AI558" s="2">
        <v>558</v>
      </c>
    </row>
    <row r="559" spans="34:35" ht="14.25" hidden="1">
      <c r="AH559" s="99">
        <f>+'廃棄物事業経費（歳入）'!B559</f>
        <v>0</v>
      </c>
      <c r="AI559" s="2">
        <v>559</v>
      </c>
    </row>
    <row r="560" spans="34:35" ht="14.25" hidden="1">
      <c r="AH560" s="99">
        <f>+'廃棄物事業経費（歳入）'!B560</f>
        <v>0</v>
      </c>
      <c r="AI560" s="2">
        <v>560</v>
      </c>
    </row>
    <row r="561" spans="34:35" ht="14.25" hidden="1">
      <c r="AH561" s="99">
        <f>+'廃棄物事業経費（歳入）'!B561</f>
        <v>0</v>
      </c>
      <c r="AI561" s="2">
        <v>561</v>
      </c>
    </row>
    <row r="562" spans="34:35" ht="14.25" hidden="1">
      <c r="AH562" s="99">
        <f>+'廃棄物事業経費（歳入）'!B562</f>
        <v>0</v>
      </c>
      <c r="AI562" s="2">
        <v>562</v>
      </c>
    </row>
    <row r="563" spans="34:35" ht="14.25" hidden="1">
      <c r="AH563" s="99">
        <f>+'廃棄物事業経費（歳入）'!B563</f>
        <v>0</v>
      </c>
      <c r="AI563" s="2">
        <v>563</v>
      </c>
    </row>
    <row r="564" spans="34:35" ht="14.25" hidden="1">
      <c r="AH564" s="99">
        <f>+'廃棄物事業経費（歳入）'!B564</f>
        <v>0</v>
      </c>
      <c r="AI564" s="2">
        <v>564</v>
      </c>
    </row>
    <row r="565" spans="34:35" ht="14.25" hidden="1">
      <c r="AH565" s="99">
        <f>+'廃棄物事業経費（歳入）'!B565</f>
        <v>0</v>
      </c>
      <c r="AI565" s="2">
        <v>565</v>
      </c>
    </row>
    <row r="566" spans="34:35" ht="14.25" hidden="1">
      <c r="AH566" s="99">
        <f>+'廃棄物事業経費（歳入）'!B566</f>
        <v>0</v>
      </c>
      <c r="AI566" s="2">
        <v>566</v>
      </c>
    </row>
    <row r="567" spans="34:35" ht="14.25" hidden="1">
      <c r="AH567" s="99">
        <f>+'廃棄物事業経費（歳入）'!B567</f>
        <v>0</v>
      </c>
      <c r="AI567" s="2">
        <v>567</v>
      </c>
    </row>
    <row r="568" spans="34:35" ht="14.25" hidden="1">
      <c r="AH568" s="99">
        <f>+'廃棄物事業経費（歳入）'!B568</f>
        <v>0</v>
      </c>
      <c r="AI568" s="2">
        <v>568</v>
      </c>
    </row>
    <row r="569" spans="34:35" ht="14.25" hidden="1">
      <c r="AH569" s="99">
        <f>+'廃棄物事業経費（歳入）'!B569</f>
        <v>0</v>
      </c>
      <c r="AI569" s="2">
        <v>569</v>
      </c>
    </row>
    <row r="570" spans="34:35" ht="14.25" hidden="1">
      <c r="AH570" s="99">
        <f>+'廃棄物事業経費（歳入）'!B570</f>
        <v>0</v>
      </c>
      <c r="AI570" s="2">
        <v>570</v>
      </c>
    </row>
    <row r="571" spans="34:35" ht="14.25" hidden="1">
      <c r="AH571" s="99">
        <f>+'廃棄物事業経費（歳入）'!B571</f>
        <v>0</v>
      </c>
      <c r="AI571" s="2">
        <v>571</v>
      </c>
    </row>
    <row r="572" spans="34:35" ht="14.25" hidden="1">
      <c r="AH572" s="99">
        <f>+'廃棄物事業経費（歳入）'!B572</f>
        <v>0</v>
      </c>
      <c r="AI572" s="2">
        <v>572</v>
      </c>
    </row>
    <row r="573" spans="34:35" ht="14.25" hidden="1">
      <c r="AH573" s="99">
        <f>+'廃棄物事業経費（歳入）'!B573</f>
        <v>0</v>
      </c>
      <c r="AI573" s="2">
        <v>573</v>
      </c>
    </row>
    <row r="574" spans="34:35" ht="14.25" hidden="1">
      <c r="AH574" s="99">
        <f>+'廃棄物事業経費（歳入）'!B574</f>
        <v>0</v>
      </c>
      <c r="AI574" s="2">
        <v>574</v>
      </c>
    </row>
    <row r="575" spans="34:35" ht="14.25" hidden="1">
      <c r="AH575" s="99">
        <f>+'廃棄物事業経費（歳入）'!B575</f>
        <v>0</v>
      </c>
      <c r="AI575" s="2">
        <v>575</v>
      </c>
    </row>
    <row r="576" spans="34:35" ht="14.25" hidden="1">
      <c r="AH576" s="99">
        <f>+'廃棄物事業経費（歳入）'!B576</f>
        <v>0</v>
      </c>
      <c r="AI576" s="2">
        <v>576</v>
      </c>
    </row>
    <row r="577" spans="34:35" ht="14.25" hidden="1">
      <c r="AH577" s="99">
        <f>+'廃棄物事業経費（歳入）'!B577</f>
        <v>0</v>
      </c>
      <c r="AI577" s="2">
        <v>577</v>
      </c>
    </row>
    <row r="578" spans="34:35" ht="14.25" hidden="1">
      <c r="AH578" s="99">
        <f>+'廃棄物事業経費（歳入）'!B578</f>
        <v>0</v>
      </c>
      <c r="AI578" s="2">
        <v>578</v>
      </c>
    </row>
    <row r="579" spans="34:35" ht="14.25" hidden="1">
      <c r="AH579" s="99">
        <f>+'廃棄物事業経費（歳入）'!B579</f>
        <v>0</v>
      </c>
      <c r="AI579" s="2">
        <v>579</v>
      </c>
    </row>
    <row r="580" spans="34:35" ht="14.25" hidden="1">
      <c r="AH580" s="99">
        <f>+'廃棄物事業経費（歳入）'!B580</f>
        <v>0</v>
      </c>
      <c r="AI580" s="2">
        <v>580</v>
      </c>
    </row>
    <row r="581" spans="34:35" ht="14.25" hidden="1">
      <c r="AH581" s="99">
        <f>+'廃棄物事業経費（歳入）'!B581</f>
        <v>0</v>
      </c>
      <c r="AI581" s="2">
        <v>581</v>
      </c>
    </row>
    <row r="582" spans="34:35" ht="14.25" hidden="1">
      <c r="AH582" s="99">
        <f>+'廃棄物事業経費（歳入）'!B582</f>
        <v>0</v>
      </c>
      <c r="AI582" s="2">
        <v>582</v>
      </c>
    </row>
    <row r="583" spans="34:35" ht="14.25" hidden="1">
      <c r="AH583" s="99">
        <f>+'廃棄物事業経費（歳入）'!B583</f>
        <v>0</v>
      </c>
      <c r="AI583" s="2">
        <v>583</v>
      </c>
    </row>
    <row r="584" spans="34:35" ht="14.25" hidden="1">
      <c r="AH584" s="99">
        <f>+'廃棄物事業経費（歳入）'!B584</f>
        <v>0</v>
      </c>
      <c r="AI584" s="2">
        <v>584</v>
      </c>
    </row>
    <row r="585" spans="34:35" ht="14.25" hidden="1">
      <c r="AH585" s="99">
        <f>+'廃棄物事業経費（歳入）'!B585</f>
        <v>0</v>
      </c>
      <c r="AI585" s="2">
        <v>585</v>
      </c>
    </row>
    <row r="586" spans="34:35" ht="14.25" hidden="1">
      <c r="AH586" s="99">
        <f>+'廃棄物事業経費（歳入）'!B586</f>
        <v>0</v>
      </c>
      <c r="AI586" s="2">
        <v>586</v>
      </c>
    </row>
    <row r="587" spans="34:35" ht="14.25" hidden="1">
      <c r="AH587" s="99">
        <f>+'廃棄物事業経費（歳入）'!B587</f>
        <v>0</v>
      </c>
      <c r="AI587" s="2">
        <v>587</v>
      </c>
    </row>
    <row r="588" spans="34:35" ht="14.25" hidden="1">
      <c r="AH588" s="99">
        <f>+'廃棄物事業経費（歳入）'!B588</f>
        <v>0</v>
      </c>
      <c r="AI588" s="2">
        <v>588</v>
      </c>
    </row>
    <row r="589" spans="34:35" ht="14.25" hidden="1">
      <c r="AH589" s="99">
        <f>+'廃棄物事業経費（歳入）'!B589</f>
        <v>0</v>
      </c>
      <c r="AI589" s="2">
        <v>589</v>
      </c>
    </row>
    <row r="590" spans="34:35" ht="14.25" hidden="1">
      <c r="AH590" s="99">
        <f>+'廃棄物事業経費（歳入）'!B590</f>
        <v>0</v>
      </c>
      <c r="AI590" s="2">
        <v>590</v>
      </c>
    </row>
    <row r="591" spans="34:35" ht="14.25" hidden="1">
      <c r="AH591" s="99">
        <f>+'廃棄物事業経費（歳入）'!B591</f>
        <v>0</v>
      </c>
      <c r="AI591" s="2">
        <v>591</v>
      </c>
    </row>
    <row r="592" spans="34:35" ht="14.25" hidden="1">
      <c r="AH592" s="99">
        <f>+'廃棄物事業経費（歳入）'!B592</f>
        <v>0</v>
      </c>
      <c r="AI592" s="2">
        <v>592</v>
      </c>
    </row>
    <row r="593" spans="34:35" ht="14.25" hidden="1">
      <c r="AH593" s="99">
        <f>+'廃棄物事業経費（歳入）'!B593</f>
        <v>0</v>
      </c>
      <c r="AI593" s="2">
        <v>593</v>
      </c>
    </row>
    <row r="594" spans="34:35" ht="14.25" hidden="1">
      <c r="AH594" s="99">
        <f>+'廃棄物事業経費（歳入）'!B594</f>
        <v>0</v>
      </c>
      <c r="AI594" s="2">
        <v>594</v>
      </c>
    </row>
    <row r="595" spans="34:35" ht="14.25" hidden="1">
      <c r="AH595" s="99">
        <f>+'廃棄物事業経費（歳入）'!B595</f>
        <v>0</v>
      </c>
      <c r="AI595" s="2">
        <v>595</v>
      </c>
    </row>
    <row r="596" spans="34:35" ht="14.25" hidden="1">
      <c r="AH596" s="99">
        <f>+'廃棄物事業経費（歳入）'!B596</f>
        <v>0</v>
      </c>
      <c r="AI596" s="2">
        <v>596</v>
      </c>
    </row>
    <row r="597" spans="34:35" ht="14.25" hidden="1">
      <c r="AH597" s="99">
        <f>+'廃棄物事業経費（歳入）'!B597</f>
        <v>0</v>
      </c>
      <c r="AI597" s="2">
        <v>597</v>
      </c>
    </row>
    <row r="598" spans="34:35" ht="14.25" hidden="1">
      <c r="AH598" s="99">
        <f>+'廃棄物事業経費（歳入）'!B598</f>
        <v>0</v>
      </c>
      <c r="AI598" s="2">
        <v>598</v>
      </c>
    </row>
    <row r="599" spans="34:35" ht="14.25" hidden="1">
      <c r="AH599" s="99">
        <f>+'廃棄物事業経費（歳入）'!B599</f>
        <v>0</v>
      </c>
      <c r="AI599" s="2">
        <v>599</v>
      </c>
    </row>
    <row r="600" spans="34:35" ht="14.25" hidden="1">
      <c r="AH600" s="99">
        <f>+'廃棄物事業経費（歳入）'!B600</f>
        <v>0</v>
      </c>
      <c r="AI600" s="2">
        <v>600</v>
      </c>
    </row>
    <row r="601" spans="34:35" ht="14.25" hidden="1">
      <c r="AH601" s="99">
        <f>+'廃棄物事業経費（歳入）'!B601</f>
        <v>0</v>
      </c>
      <c r="AI601" s="2">
        <v>601</v>
      </c>
    </row>
    <row r="602" spans="34:35" ht="14.25" hidden="1">
      <c r="AH602" s="99">
        <f>+'廃棄物事業経費（歳入）'!B602</f>
        <v>0</v>
      </c>
      <c r="AI602" s="2">
        <v>602</v>
      </c>
    </row>
    <row r="603" spans="34:35" ht="14.25" hidden="1">
      <c r="AH603" s="99">
        <f>+'廃棄物事業経費（歳入）'!B603</f>
        <v>0</v>
      </c>
      <c r="AI603" s="2">
        <v>603</v>
      </c>
    </row>
    <row r="604" spans="34:35" ht="14.25" hidden="1">
      <c r="AH604" s="99">
        <f>+'廃棄物事業経費（歳入）'!B604</f>
        <v>0</v>
      </c>
      <c r="AI604" s="2">
        <v>604</v>
      </c>
    </row>
    <row r="605" spans="34:35" ht="14.25" hidden="1">
      <c r="AH605" s="99">
        <f>+'廃棄物事業経費（歳入）'!B605</f>
        <v>0</v>
      </c>
      <c r="AI605" s="2">
        <v>605</v>
      </c>
    </row>
    <row r="606" spans="34:35" ht="14.25" hidden="1">
      <c r="AH606" s="99">
        <f>+'廃棄物事業経費（歳入）'!B606</f>
        <v>0</v>
      </c>
      <c r="AI606" s="2">
        <v>606</v>
      </c>
    </row>
    <row r="607" spans="34:35" ht="14.25" hidden="1">
      <c r="AH607" s="99">
        <f>+'廃棄物事業経費（歳入）'!B607</f>
        <v>0</v>
      </c>
      <c r="AI607" s="2">
        <v>607</v>
      </c>
    </row>
    <row r="608" spans="34:35" ht="14.25" hidden="1">
      <c r="AH608" s="99">
        <f>+'廃棄物事業経費（歳入）'!B608</f>
        <v>0</v>
      </c>
      <c r="AI608" s="2">
        <v>608</v>
      </c>
    </row>
    <row r="609" spans="34:35" ht="14.25" hidden="1">
      <c r="AH609" s="99">
        <f>+'廃棄物事業経費（歳入）'!B609</f>
        <v>0</v>
      </c>
      <c r="AI609" s="2">
        <v>609</v>
      </c>
    </row>
    <row r="610" spans="34:35" ht="14.25" hidden="1">
      <c r="AH610" s="99">
        <f>+'廃棄物事業経費（歳入）'!B610</f>
        <v>0</v>
      </c>
      <c r="AI610" s="2">
        <v>610</v>
      </c>
    </row>
    <row r="611" spans="34:35" ht="14.25" hidden="1">
      <c r="AH611" s="99">
        <f>+'廃棄物事業経費（歳入）'!B611</f>
        <v>0</v>
      </c>
      <c r="AI611" s="2">
        <v>611</v>
      </c>
    </row>
    <row r="612" spans="34:35" ht="14.25" hidden="1">
      <c r="AH612" s="99">
        <f>+'廃棄物事業経費（歳入）'!B612</f>
        <v>0</v>
      </c>
      <c r="AI612" s="2">
        <v>612</v>
      </c>
    </row>
    <row r="613" spans="34:35" ht="14.25" hidden="1">
      <c r="AH613" s="99">
        <f>+'廃棄物事業経費（歳入）'!B613</f>
        <v>0</v>
      </c>
      <c r="AI613" s="2">
        <v>613</v>
      </c>
    </row>
    <row r="614" spans="34:35" ht="14.25" hidden="1">
      <c r="AH614" s="99">
        <f>+'廃棄物事業経費（歳入）'!B614</f>
        <v>0</v>
      </c>
      <c r="AI614" s="2">
        <v>614</v>
      </c>
    </row>
    <row r="615" spans="34:35" ht="14.25" hidden="1">
      <c r="AH615" s="99">
        <f>+'廃棄物事業経費（歳入）'!B615</f>
        <v>0</v>
      </c>
      <c r="AI615" s="2">
        <v>615</v>
      </c>
    </row>
    <row r="616" spans="34:35" ht="14.25" hidden="1">
      <c r="AH616" s="99">
        <f>+'廃棄物事業経費（歳入）'!B616</f>
        <v>0</v>
      </c>
      <c r="AI616" s="2">
        <v>616</v>
      </c>
    </row>
    <row r="617" spans="34:35" ht="14.25" hidden="1">
      <c r="AH617" s="99">
        <f>+'廃棄物事業経費（歳入）'!B617</f>
        <v>0</v>
      </c>
      <c r="AI617" s="2">
        <v>617</v>
      </c>
    </row>
    <row r="618" spans="34:35" ht="14.25" hidden="1">
      <c r="AH618" s="99">
        <f>+'廃棄物事業経費（歳入）'!B618</f>
        <v>0</v>
      </c>
      <c r="AI618" s="2">
        <v>618</v>
      </c>
    </row>
    <row r="619" spans="34:35" ht="14.25" hidden="1">
      <c r="AH619" s="99">
        <f>+'廃棄物事業経費（歳入）'!B619</f>
        <v>0</v>
      </c>
      <c r="AI619" s="2">
        <v>619</v>
      </c>
    </row>
    <row r="620" spans="34:35" ht="14.25" hidden="1">
      <c r="AH620" s="99">
        <f>+'廃棄物事業経費（歳入）'!B620</f>
        <v>0</v>
      </c>
      <c r="AI620" s="2">
        <v>620</v>
      </c>
    </row>
    <row r="621" spans="34:35" ht="14.25" hidden="1">
      <c r="AH621" s="99">
        <f>+'廃棄物事業経費（歳入）'!B621</f>
        <v>0</v>
      </c>
      <c r="AI621" s="2">
        <v>621</v>
      </c>
    </row>
    <row r="622" spans="34:35" ht="14.25" hidden="1">
      <c r="AH622" s="99">
        <f>+'廃棄物事業経費（歳入）'!B622</f>
        <v>0</v>
      </c>
      <c r="AI622" s="2">
        <v>622</v>
      </c>
    </row>
    <row r="623" spans="34:35" ht="14.25" hidden="1">
      <c r="AH623" s="99">
        <f>+'廃棄物事業経費（歳入）'!B623</f>
        <v>0</v>
      </c>
      <c r="AI623" s="2">
        <v>623</v>
      </c>
    </row>
    <row r="624" spans="34:35" ht="14.25" hidden="1">
      <c r="AH624" s="99">
        <f>+'廃棄物事業経費（歳入）'!B624</f>
        <v>0</v>
      </c>
      <c r="AI624" s="2">
        <v>624</v>
      </c>
    </row>
    <row r="625" spans="34:35" ht="14.25" hidden="1">
      <c r="AH625" s="99">
        <f>+'廃棄物事業経費（歳入）'!B625</f>
        <v>0</v>
      </c>
      <c r="AI625" s="2">
        <v>625</v>
      </c>
    </row>
    <row r="626" spans="34:35" ht="14.25" hidden="1">
      <c r="AH626" s="99">
        <f>+'廃棄物事業経費（歳入）'!B626</f>
        <v>0</v>
      </c>
      <c r="AI626" s="2">
        <v>626</v>
      </c>
    </row>
    <row r="627" spans="34:35" ht="14.25" hidden="1">
      <c r="AH627" s="99">
        <f>+'廃棄物事業経費（歳入）'!B627</f>
        <v>0</v>
      </c>
      <c r="AI627" s="2">
        <v>627</v>
      </c>
    </row>
    <row r="628" spans="34:35" ht="14.25" hidden="1">
      <c r="AH628" s="99">
        <f>+'廃棄物事業経費（歳入）'!B628</f>
        <v>0</v>
      </c>
      <c r="AI628" s="2">
        <v>628</v>
      </c>
    </row>
    <row r="629" spans="34:35" ht="14.25" hidden="1">
      <c r="AH629" s="99">
        <f>+'廃棄物事業経費（歳入）'!B629</f>
        <v>0</v>
      </c>
      <c r="AI629" s="2">
        <v>629</v>
      </c>
    </row>
    <row r="630" spans="34:35" ht="14.25" hidden="1">
      <c r="AH630" s="99">
        <f>+'廃棄物事業経費（歳入）'!B630</f>
        <v>0</v>
      </c>
      <c r="AI630" s="2">
        <v>630</v>
      </c>
    </row>
    <row r="631" spans="34:35" ht="14.25" hidden="1">
      <c r="AH631" s="99">
        <f>+'廃棄物事業経費（歳入）'!B631</f>
        <v>0</v>
      </c>
      <c r="AI631" s="2">
        <v>631</v>
      </c>
    </row>
    <row r="632" spans="34:35" ht="14.25" hidden="1">
      <c r="AH632" s="99">
        <f>+'廃棄物事業経費（歳入）'!B632</f>
        <v>0</v>
      </c>
      <c r="AI632" s="2">
        <v>632</v>
      </c>
    </row>
    <row r="633" spans="34:35" ht="14.25" hidden="1">
      <c r="AH633" s="99">
        <f>+'廃棄物事業経費（歳入）'!B633</f>
        <v>0</v>
      </c>
      <c r="AI633" s="2">
        <v>633</v>
      </c>
    </row>
    <row r="634" spans="34:35" ht="14.25" hidden="1">
      <c r="AH634" s="99">
        <f>+'廃棄物事業経費（歳入）'!B634</f>
        <v>0</v>
      </c>
      <c r="AI634" s="2">
        <v>634</v>
      </c>
    </row>
    <row r="635" spans="34:35" ht="14.25" hidden="1">
      <c r="AH635" s="99">
        <f>+'廃棄物事業経費（歳入）'!B635</f>
        <v>0</v>
      </c>
      <c r="AI635" s="2">
        <v>635</v>
      </c>
    </row>
    <row r="636" spans="34:35" ht="14.25" hidden="1">
      <c r="AH636" s="99">
        <f>+'廃棄物事業経費（歳入）'!B636</f>
        <v>0</v>
      </c>
      <c r="AI636" s="2">
        <v>636</v>
      </c>
    </row>
    <row r="637" spans="34:35" ht="14.25" hidden="1">
      <c r="AH637" s="99">
        <f>+'廃棄物事業経費（歳入）'!B637</f>
        <v>0</v>
      </c>
      <c r="AI637" s="2">
        <v>637</v>
      </c>
    </row>
    <row r="638" spans="34:35" ht="14.25" hidden="1">
      <c r="AH638" s="99">
        <f>+'廃棄物事業経費（歳入）'!B638</f>
        <v>0</v>
      </c>
      <c r="AI638" s="2">
        <v>638</v>
      </c>
    </row>
    <row r="639" spans="34:35" ht="14.25" hidden="1">
      <c r="AH639" s="99">
        <f>+'廃棄物事業経費（歳入）'!B639</f>
        <v>0</v>
      </c>
      <c r="AI639" s="2">
        <v>639</v>
      </c>
    </row>
    <row r="640" spans="34:35" ht="14.25" hidden="1">
      <c r="AH640" s="99">
        <f>+'廃棄物事業経費（歳入）'!B640</f>
        <v>0</v>
      </c>
      <c r="AI640" s="2">
        <v>640</v>
      </c>
    </row>
    <row r="641" spans="34:35" ht="14.25" hidden="1">
      <c r="AH641" s="99">
        <f>+'廃棄物事業経費（歳入）'!B641</f>
        <v>0</v>
      </c>
      <c r="AI641" s="2">
        <v>641</v>
      </c>
    </row>
    <row r="642" spans="34:35" ht="14.25" hidden="1">
      <c r="AH642" s="99">
        <f>+'廃棄物事業経費（歳入）'!B642</f>
        <v>0</v>
      </c>
      <c r="AI642" s="2">
        <v>642</v>
      </c>
    </row>
    <row r="643" spans="34:35" ht="14.25" hidden="1">
      <c r="AH643" s="99">
        <f>+'廃棄物事業経費（歳入）'!B643</f>
        <v>0</v>
      </c>
      <c r="AI643" s="2">
        <v>643</v>
      </c>
    </row>
    <row r="644" spans="34:35" ht="14.25" hidden="1">
      <c r="AH644" s="99">
        <f>+'廃棄物事業経費（歳入）'!B644</f>
        <v>0</v>
      </c>
      <c r="AI644" s="2">
        <v>644</v>
      </c>
    </row>
    <row r="645" spans="34:35" ht="14.25" hidden="1">
      <c r="AH645" s="99">
        <f>+'廃棄物事業経費（歳入）'!B645</f>
        <v>0</v>
      </c>
      <c r="AI645" s="2">
        <v>645</v>
      </c>
    </row>
    <row r="646" spans="34:35" ht="14.25" hidden="1">
      <c r="AH646" s="99">
        <f>+'廃棄物事業経費（歳入）'!B646</f>
        <v>0</v>
      </c>
      <c r="AI646" s="2">
        <v>646</v>
      </c>
    </row>
    <row r="647" spans="34:35" ht="14.25" hidden="1">
      <c r="AH647" s="99">
        <f>+'廃棄物事業経費（歳入）'!B647</f>
        <v>0</v>
      </c>
      <c r="AI647" s="2">
        <v>647</v>
      </c>
    </row>
    <row r="648" spans="34:35" ht="14.25" hidden="1">
      <c r="AH648" s="99">
        <f>+'廃棄物事業経費（歳入）'!B648</f>
        <v>0</v>
      </c>
      <c r="AI648" s="2">
        <v>648</v>
      </c>
    </row>
    <row r="649" spans="34:35" ht="14.25" hidden="1">
      <c r="AH649" s="99">
        <f>+'廃棄物事業経費（歳入）'!B649</f>
        <v>0</v>
      </c>
      <c r="AI649" s="2">
        <v>649</v>
      </c>
    </row>
    <row r="650" spans="34:35" ht="14.25" hidden="1">
      <c r="AH650" s="99">
        <f>+'廃棄物事業経費（歳入）'!B650</f>
        <v>0</v>
      </c>
      <c r="AI650" s="2">
        <v>650</v>
      </c>
    </row>
    <row r="651" spans="34:35" ht="14.25" hidden="1">
      <c r="AH651" s="99">
        <f>+'廃棄物事業経費（歳入）'!B651</f>
        <v>0</v>
      </c>
      <c r="AI651" s="2">
        <v>651</v>
      </c>
    </row>
    <row r="652" spans="34:35" ht="14.25" hidden="1">
      <c r="AH652" s="99">
        <f>+'廃棄物事業経費（歳入）'!B652</f>
        <v>0</v>
      </c>
      <c r="AI652" s="2">
        <v>652</v>
      </c>
    </row>
    <row r="653" spans="34:35" ht="14.25" hidden="1">
      <c r="AH653" s="99">
        <f>+'廃棄物事業経費（歳入）'!B653</f>
        <v>0</v>
      </c>
      <c r="AI653" s="2">
        <v>653</v>
      </c>
    </row>
    <row r="654" spans="34:35" ht="14.25" hidden="1">
      <c r="AH654" s="99">
        <f>+'廃棄物事業経費（歳入）'!B654</f>
        <v>0</v>
      </c>
      <c r="AI654" s="2">
        <v>654</v>
      </c>
    </row>
    <row r="655" spans="34:35" ht="14.25" hidden="1">
      <c r="AH655" s="99">
        <f>+'廃棄物事業経費（歳入）'!B655</f>
        <v>0</v>
      </c>
      <c r="AI655" s="2">
        <v>655</v>
      </c>
    </row>
    <row r="656" spans="34:35" ht="14.25" hidden="1">
      <c r="AH656" s="99">
        <f>+'廃棄物事業経費（歳入）'!B656</f>
        <v>0</v>
      </c>
      <c r="AI656" s="2">
        <v>656</v>
      </c>
    </row>
    <row r="657" spans="34:35" ht="14.25" hidden="1">
      <c r="AH657" s="99">
        <f>+'廃棄物事業経費（歳入）'!B657</f>
        <v>0</v>
      </c>
      <c r="AI657" s="2">
        <v>657</v>
      </c>
    </row>
    <row r="658" spans="34:35" ht="14.25" hidden="1">
      <c r="AH658" s="99">
        <f>+'廃棄物事業経費（歳入）'!B658</f>
        <v>0</v>
      </c>
      <c r="AI658" s="2">
        <v>658</v>
      </c>
    </row>
    <row r="659" spans="34:35" ht="14.25" hidden="1">
      <c r="AH659" s="99">
        <f>+'廃棄物事業経費（歳入）'!B659</f>
        <v>0</v>
      </c>
      <c r="AI659" s="2">
        <v>659</v>
      </c>
    </row>
    <row r="660" spans="34:35" ht="14.25" hidden="1">
      <c r="AH660" s="99">
        <f>+'廃棄物事業経費（歳入）'!B660</f>
        <v>0</v>
      </c>
      <c r="AI660" s="2">
        <v>660</v>
      </c>
    </row>
    <row r="661" spans="34:35" ht="14.25" hidden="1">
      <c r="AH661" s="99">
        <f>+'廃棄物事業経費（歳入）'!B661</f>
        <v>0</v>
      </c>
      <c r="AI661" s="2">
        <v>661</v>
      </c>
    </row>
    <row r="662" spans="34:35" ht="14.25" hidden="1">
      <c r="AH662" s="99">
        <f>+'廃棄物事業経費（歳入）'!B662</f>
        <v>0</v>
      </c>
      <c r="AI662" s="2">
        <v>662</v>
      </c>
    </row>
    <row r="663" spans="34:35" ht="14.25" hidden="1">
      <c r="AH663" s="99">
        <f>+'廃棄物事業経費（歳入）'!B663</f>
        <v>0</v>
      </c>
      <c r="AI663" s="2">
        <v>663</v>
      </c>
    </row>
    <row r="664" spans="34:35" ht="14.25" hidden="1">
      <c r="AH664" s="99">
        <f>+'廃棄物事業経費（歳入）'!B664</f>
        <v>0</v>
      </c>
      <c r="AI664" s="2">
        <v>664</v>
      </c>
    </row>
    <row r="665" spans="34:35" ht="14.25" hidden="1">
      <c r="AH665" s="99">
        <f>+'廃棄物事業経費（歳入）'!B665</f>
        <v>0</v>
      </c>
      <c r="AI665" s="2">
        <v>665</v>
      </c>
    </row>
    <row r="666" spans="34:35" ht="14.25" hidden="1">
      <c r="AH666" s="99">
        <f>+'廃棄物事業経費（歳入）'!B666</f>
        <v>0</v>
      </c>
      <c r="AI666" s="2">
        <v>666</v>
      </c>
    </row>
    <row r="667" spans="34:35" ht="14.25" hidden="1">
      <c r="AH667" s="99">
        <f>+'廃棄物事業経費（歳入）'!B667</f>
        <v>0</v>
      </c>
      <c r="AI667" s="2">
        <v>667</v>
      </c>
    </row>
    <row r="668" spans="34:35" ht="14.25" hidden="1">
      <c r="AH668" s="99">
        <f>+'廃棄物事業経費（歳入）'!B668</f>
        <v>0</v>
      </c>
      <c r="AI668" s="2">
        <v>668</v>
      </c>
    </row>
    <row r="669" spans="34:35" ht="14.25" hidden="1">
      <c r="AH669" s="99">
        <f>+'廃棄物事業経費（歳入）'!B669</f>
        <v>0</v>
      </c>
      <c r="AI669" s="2">
        <v>669</v>
      </c>
    </row>
    <row r="670" spans="34:35" ht="14.25" hidden="1">
      <c r="AH670" s="99">
        <f>+'廃棄物事業経費（歳入）'!B670</f>
        <v>0</v>
      </c>
      <c r="AI670" s="2">
        <v>670</v>
      </c>
    </row>
    <row r="671" spans="34:35" ht="14.25" hidden="1">
      <c r="AH671" s="99">
        <f>+'廃棄物事業経費（歳入）'!B671</f>
        <v>0</v>
      </c>
      <c r="AI671" s="2">
        <v>671</v>
      </c>
    </row>
    <row r="672" spans="34:35" ht="14.25" hidden="1">
      <c r="AH672" s="99">
        <f>+'廃棄物事業経費（歳入）'!B672</f>
        <v>0</v>
      </c>
      <c r="AI672" s="2">
        <v>672</v>
      </c>
    </row>
    <row r="673" spans="34:35" ht="14.25" hidden="1">
      <c r="AH673" s="99">
        <f>+'廃棄物事業経費（歳入）'!B673</f>
        <v>0</v>
      </c>
      <c r="AI673" s="2">
        <v>673</v>
      </c>
    </row>
    <row r="674" spans="34:35" ht="14.25" hidden="1">
      <c r="AH674" s="99">
        <f>+'廃棄物事業経費（歳入）'!B674</f>
        <v>0</v>
      </c>
      <c r="AI674" s="2">
        <v>674</v>
      </c>
    </row>
    <row r="675" spans="34:35" ht="14.25" hidden="1">
      <c r="AH675" s="99">
        <f>+'廃棄物事業経費（歳入）'!B675</f>
        <v>0</v>
      </c>
      <c r="AI675" s="2">
        <v>675</v>
      </c>
    </row>
    <row r="676" spans="34:35" ht="14.25" hidden="1">
      <c r="AH676" s="99">
        <f>+'廃棄物事業経費（歳入）'!B676</f>
        <v>0</v>
      </c>
      <c r="AI676" s="2">
        <v>676</v>
      </c>
    </row>
    <row r="677" spans="34:35" ht="14.25" hidden="1">
      <c r="AH677" s="99">
        <f>+'廃棄物事業経費（歳入）'!B677</f>
        <v>0</v>
      </c>
      <c r="AI677" s="2">
        <v>677</v>
      </c>
    </row>
    <row r="678" spans="34:35" ht="14.25" hidden="1">
      <c r="AH678" s="99">
        <f>+'廃棄物事業経費（歳入）'!B678</f>
        <v>0</v>
      </c>
      <c r="AI678" s="2">
        <v>678</v>
      </c>
    </row>
    <row r="679" spans="34:35" ht="14.25" hidden="1">
      <c r="AH679" s="99">
        <f>+'廃棄物事業経費（歳入）'!B679</f>
        <v>0</v>
      </c>
      <c r="AI679" s="2">
        <v>679</v>
      </c>
    </row>
    <row r="680" spans="34:35" ht="14.25" hidden="1">
      <c r="AH680" s="99">
        <f>+'廃棄物事業経費（歳入）'!B680</f>
        <v>0</v>
      </c>
      <c r="AI680" s="2">
        <v>680</v>
      </c>
    </row>
    <row r="681" spans="34:35" ht="14.25" hidden="1">
      <c r="AH681" s="99">
        <f>+'廃棄物事業経費（歳入）'!B681</f>
        <v>0</v>
      </c>
      <c r="AI681" s="2">
        <v>681</v>
      </c>
    </row>
    <row r="682" spans="34:35" ht="14.25" hidden="1">
      <c r="AH682" s="99">
        <f>+'廃棄物事業経費（歳入）'!B682</f>
        <v>0</v>
      </c>
      <c r="AI682" s="2">
        <v>682</v>
      </c>
    </row>
    <row r="683" spans="34:35" ht="14.25" hidden="1">
      <c r="AH683" s="99">
        <f>+'廃棄物事業経費（歳入）'!B683</f>
        <v>0</v>
      </c>
      <c r="AI683" s="2">
        <v>683</v>
      </c>
    </row>
    <row r="684" spans="34:35" ht="14.25" hidden="1">
      <c r="AH684" s="99">
        <f>+'廃棄物事業経費（歳入）'!B684</f>
        <v>0</v>
      </c>
      <c r="AI684" s="2">
        <v>684</v>
      </c>
    </row>
    <row r="685" spans="34:35" ht="14.25" hidden="1">
      <c r="AH685" s="99">
        <f>+'廃棄物事業経費（歳入）'!B685</f>
        <v>0</v>
      </c>
      <c r="AI685" s="2">
        <v>685</v>
      </c>
    </row>
    <row r="686" spans="34:35" ht="14.25" hidden="1">
      <c r="AH686" s="99">
        <f>+'廃棄物事業経費（歳入）'!B686</f>
        <v>0</v>
      </c>
      <c r="AI686" s="2">
        <v>686</v>
      </c>
    </row>
    <row r="687" spans="34:35" ht="14.25" hidden="1">
      <c r="AH687" s="99">
        <f>+'廃棄物事業経費（歳入）'!B687</f>
        <v>0</v>
      </c>
      <c r="AI687" s="2">
        <v>687</v>
      </c>
    </row>
    <row r="688" spans="34:35" ht="14.25" hidden="1">
      <c r="AH688" s="99">
        <f>+'廃棄物事業経費（歳入）'!B688</f>
        <v>0</v>
      </c>
      <c r="AI688" s="2">
        <v>688</v>
      </c>
    </row>
    <row r="689" spans="34:35" ht="14.25" hidden="1">
      <c r="AH689" s="99">
        <f>+'廃棄物事業経費（歳入）'!B689</f>
        <v>0</v>
      </c>
      <c r="AI689" s="2">
        <v>689</v>
      </c>
    </row>
    <row r="690" spans="34:35" ht="14.25" hidden="1">
      <c r="AH690" s="99">
        <f>+'廃棄物事業経費（歳入）'!B690</f>
        <v>0</v>
      </c>
      <c r="AI690" s="2">
        <v>690</v>
      </c>
    </row>
    <row r="691" spans="34:35" ht="14.25" hidden="1">
      <c r="AH691" s="99">
        <f>+'廃棄物事業経費（歳入）'!B691</f>
        <v>0</v>
      </c>
      <c r="AI691" s="2">
        <v>691</v>
      </c>
    </row>
    <row r="692" spans="34:35" ht="14.25" hidden="1">
      <c r="AH692" s="99">
        <f>+'廃棄物事業経費（歳入）'!B692</f>
        <v>0</v>
      </c>
      <c r="AI692" s="2">
        <v>692</v>
      </c>
    </row>
    <row r="693" spans="34:35" ht="14.25" hidden="1">
      <c r="AH693" s="99">
        <f>+'廃棄物事業経費（歳入）'!B693</f>
        <v>0</v>
      </c>
      <c r="AI693" s="2">
        <v>693</v>
      </c>
    </row>
    <row r="694" spans="34:35" ht="14.25" hidden="1">
      <c r="AH694" s="99">
        <f>+'廃棄物事業経費（歳入）'!B694</f>
        <v>0</v>
      </c>
      <c r="AI694" s="2">
        <v>694</v>
      </c>
    </row>
    <row r="695" spans="34:35" ht="14.25" hidden="1">
      <c r="AH695" s="99">
        <f>+'廃棄物事業経費（歳入）'!B695</f>
        <v>0</v>
      </c>
      <c r="AI695" s="2">
        <v>695</v>
      </c>
    </row>
    <row r="696" spans="34:35" ht="14.25" hidden="1">
      <c r="AH696" s="99">
        <f>+'廃棄物事業経費（歳入）'!B696</f>
        <v>0</v>
      </c>
      <c r="AI696" s="2">
        <v>696</v>
      </c>
    </row>
    <row r="697" spans="34:35" ht="14.25" hidden="1">
      <c r="AH697" s="99">
        <f>+'廃棄物事業経費（歳入）'!B697</f>
        <v>0</v>
      </c>
      <c r="AI697" s="2">
        <v>697</v>
      </c>
    </row>
    <row r="698" spans="34:35" ht="14.25" hidden="1">
      <c r="AH698" s="99">
        <f>+'廃棄物事業経費（歳入）'!B698</f>
        <v>0</v>
      </c>
      <c r="AI698" s="2">
        <v>698</v>
      </c>
    </row>
    <row r="699" spans="34:35" ht="14.25" hidden="1">
      <c r="AH699" s="99">
        <f>+'廃棄物事業経費（歳入）'!B699</f>
        <v>0</v>
      </c>
      <c r="AI699" s="2">
        <v>699</v>
      </c>
    </row>
    <row r="700" spans="34:35" ht="14.25" hidden="1">
      <c r="AH700" s="99">
        <f>+'廃棄物事業経費（歳入）'!B700</f>
        <v>0</v>
      </c>
      <c r="AI700" s="2">
        <v>700</v>
      </c>
    </row>
    <row r="701" spans="34:35" ht="14.25" hidden="1">
      <c r="AH701" s="99">
        <f>+'廃棄物事業経費（歳入）'!B701</f>
        <v>0</v>
      </c>
      <c r="AI701" s="2">
        <v>701</v>
      </c>
    </row>
    <row r="702" spans="34:35" ht="14.25" hidden="1">
      <c r="AH702" s="99">
        <f>+'廃棄物事業経費（歳入）'!B702</f>
        <v>0</v>
      </c>
      <c r="AI702" s="2">
        <v>702</v>
      </c>
    </row>
    <row r="703" spans="34:35" ht="14.25" hidden="1">
      <c r="AH703" s="99">
        <f>+'廃棄物事業経費（歳入）'!B703</f>
        <v>0</v>
      </c>
      <c r="AI703" s="2">
        <v>703</v>
      </c>
    </row>
    <row r="704" spans="34:35" ht="14.25" hidden="1">
      <c r="AH704" s="99">
        <f>+'廃棄物事業経費（歳入）'!B704</f>
        <v>0</v>
      </c>
      <c r="AI704" s="2">
        <v>704</v>
      </c>
    </row>
    <row r="705" spans="34:35" ht="14.25" hidden="1">
      <c r="AH705" s="99">
        <f>+'廃棄物事業経費（歳入）'!B705</f>
        <v>0</v>
      </c>
      <c r="AI705" s="2">
        <v>705</v>
      </c>
    </row>
    <row r="706" spans="34:35" ht="14.25" hidden="1">
      <c r="AH706" s="99">
        <f>+'廃棄物事業経費（歳入）'!B706</f>
        <v>0</v>
      </c>
      <c r="AI706" s="2">
        <v>706</v>
      </c>
    </row>
    <row r="707" spans="34:35" ht="14.25" hidden="1">
      <c r="AH707" s="99">
        <f>+'廃棄物事業経費（歳入）'!B707</f>
        <v>0</v>
      </c>
      <c r="AI707" s="2">
        <v>707</v>
      </c>
    </row>
    <row r="708" spans="34:35" ht="14.25" hidden="1">
      <c r="AH708" s="99">
        <f>+'廃棄物事業経費（歳入）'!B708</f>
        <v>0</v>
      </c>
      <c r="AI708" s="2">
        <v>708</v>
      </c>
    </row>
    <row r="709" spans="34:35" ht="14.25" hidden="1">
      <c r="AH709" s="99">
        <f>+'廃棄物事業経費（歳入）'!B709</f>
        <v>0</v>
      </c>
      <c r="AI709" s="2">
        <v>709</v>
      </c>
    </row>
    <row r="710" spans="34:35" ht="14.25" hidden="1">
      <c r="AH710" s="99">
        <f>+'廃棄物事業経費（歳入）'!B710</f>
        <v>0</v>
      </c>
      <c r="AI710" s="2">
        <v>710</v>
      </c>
    </row>
    <row r="711" spans="34:35" ht="14.25" hidden="1">
      <c r="AH711" s="99">
        <f>+'廃棄物事業経費（歳入）'!B711</f>
        <v>0</v>
      </c>
      <c r="AI711" s="2">
        <v>711</v>
      </c>
    </row>
    <row r="712" spans="34:35" ht="14.25" hidden="1">
      <c r="AH712" s="99">
        <f>+'廃棄物事業経費（歳入）'!B712</f>
        <v>0</v>
      </c>
      <c r="AI712" s="2">
        <v>712</v>
      </c>
    </row>
    <row r="713" spans="34:35" ht="14.25" hidden="1">
      <c r="AH713" s="99">
        <f>+'廃棄物事業経費（歳入）'!B713</f>
        <v>0</v>
      </c>
      <c r="AI713" s="2">
        <v>713</v>
      </c>
    </row>
    <row r="714" spans="34:35" ht="14.25" hidden="1">
      <c r="AH714" s="99">
        <f>+'廃棄物事業経費（歳入）'!B714</f>
        <v>0</v>
      </c>
      <c r="AI714" s="2">
        <v>714</v>
      </c>
    </row>
    <row r="715" spans="34:35" ht="14.25" hidden="1">
      <c r="AH715" s="99">
        <f>+'廃棄物事業経費（歳入）'!B715</f>
        <v>0</v>
      </c>
      <c r="AI715" s="2">
        <v>715</v>
      </c>
    </row>
    <row r="716" spans="34:35" ht="14.25" hidden="1">
      <c r="AH716" s="99">
        <f>+'廃棄物事業経費（歳入）'!B716</f>
        <v>0</v>
      </c>
      <c r="AI716" s="2">
        <v>716</v>
      </c>
    </row>
    <row r="717" spans="34:35" ht="14.25" hidden="1">
      <c r="AH717" s="99">
        <f>+'廃棄物事業経費（歳入）'!B717</f>
        <v>0</v>
      </c>
      <c r="AI717" s="2">
        <v>717</v>
      </c>
    </row>
    <row r="718" spans="34:35" ht="14.25" hidden="1">
      <c r="AH718" s="99">
        <f>+'廃棄物事業経費（歳入）'!B718</f>
        <v>0</v>
      </c>
      <c r="AI718" s="2">
        <v>718</v>
      </c>
    </row>
    <row r="719" spans="34:35" ht="14.25" hidden="1">
      <c r="AH719" s="99">
        <f>+'廃棄物事業経費（歳入）'!B719</f>
        <v>0</v>
      </c>
      <c r="AI719" s="2">
        <v>719</v>
      </c>
    </row>
    <row r="720" spans="34:35" ht="14.25" hidden="1">
      <c r="AH720" s="99">
        <f>+'廃棄物事業経費（歳入）'!B720</f>
        <v>0</v>
      </c>
      <c r="AI720" s="2">
        <v>720</v>
      </c>
    </row>
    <row r="721" spans="34:35" ht="14.25" hidden="1">
      <c r="AH721" s="99">
        <f>+'廃棄物事業経費（歳入）'!B721</f>
        <v>0</v>
      </c>
      <c r="AI721" s="2">
        <v>721</v>
      </c>
    </row>
    <row r="722" spans="34:35" ht="14.25" hidden="1">
      <c r="AH722" s="99">
        <f>+'廃棄物事業経費（歳入）'!B722</f>
        <v>0</v>
      </c>
      <c r="AI722" s="2">
        <v>722</v>
      </c>
    </row>
    <row r="723" spans="34:35" ht="14.25" hidden="1">
      <c r="AH723" s="99">
        <f>+'廃棄物事業経費（歳入）'!B723</f>
        <v>0</v>
      </c>
      <c r="AI723" s="2">
        <v>723</v>
      </c>
    </row>
    <row r="724" spans="34:35" ht="14.25" hidden="1">
      <c r="AH724" s="99">
        <f>+'廃棄物事業経費（歳入）'!B724</f>
        <v>0</v>
      </c>
      <c r="AI724" s="2">
        <v>724</v>
      </c>
    </row>
    <row r="725" spans="34:35" ht="14.25" hidden="1">
      <c r="AH725" s="99">
        <f>+'廃棄物事業経費（歳入）'!B725</f>
        <v>0</v>
      </c>
      <c r="AI725" s="2">
        <v>725</v>
      </c>
    </row>
    <row r="726" spans="34:35" ht="14.25" hidden="1">
      <c r="AH726" s="99">
        <f>+'廃棄物事業経費（歳入）'!B726</f>
        <v>0</v>
      </c>
      <c r="AI726" s="2">
        <v>726</v>
      </c>
    </row>
    <row r="727" spans="34:35" ht="14.25" hidden="1">
      <c r="AH727" s="99">
        <f>+'廃棄物事業経費（歳入）'!B727</f>
        <v>0</v>
      </c>
      <c r="AI727" s="2">
        <v>727</v>
      </c>
    </row>
    <row r="728" spans="34:35" ht="14.25" hidden="1">
      <c r="AH728" s="99">
        <f>+'廃棄物事業経費（歳入）'!B728</f>
        <v>0</v>
      </c>
      <c r="AI728" s="2">
        <v>728</v>
      </c>
    </row>
    <row r="729" spans="34:35" ht="14.25" hidden="1">
      <c r="AH729" s="99">
        <f>+'廃棄物事業経費（歳入）'!B729</f>
        <v>0</v>
      </c>
      <c r="AI729" s="2">
        <v>729</v>
      </c>
    </row>
    <row r="730" spans="34:35" ht="14.25" hidden="1">
      <c r="AH730" s="99">
        <f>+'廃棄物事業経費（歳入）'!B730</f>
        <v>0</v>
      </c>
      <c r="AI730" s="2">
        <v>730</v>
      </c>
    </row>
    <row r="731" spans="34:35" ht="14.25" hidden="1">
      <c r="AH731" s="99">
        <f>+'廃棄物事業経費（歳入）'!B731</f>
        <v>0</v>
      </c>
      <c r="AI731" s="2">
        <v>731</v>
      </c>
    </row>
    <row r="732" spans="34:35" ht="14.25" hidden="1">
      <c r="AH732" s="99">
        <f>+'廃棄物事業経費（歳入）'!B732</f>
        <v>0</v>
      </c>
      <c r="AI732" s="2">
        <v>732</v>
      </c>
    </row>
    <row r="733" spans="34:35" ht="14.25" hidden="1">
      <c r="AH733" s="99">
        <f>+'廃棄物事業経費（歳入）'!B733</f>
        <v>0</v>
      </c>
      <c r="AI733" s="2">
        <v>733</v>
      </c>
    </row>
    <row r="734" spans="34:35" ht="14.25" hidden="1">
      <c r="AH734" s="99">
        <f>+'廃棄物事業経費（歳入）'!B734</f>
        <v>0</v>
      </c>
      <c r="AI734" s="2">
        <v>734</v>
      </c>
    </row>
    <row r="735" spans="34:35" ht="14.25" hidden="1">
      <c r="AH735" s="99">
        <f>+'廃棄物事業経費（歳入）'!B735</f>
        <v>0</v>
      </c>
      <c r="AI735" s="2">
        <v>735</v>
      </c>
    </row>
    <row r="736" spans="34:35" ht="14.25" hidden="1">
      <c r="AH736" s="99">
        <f>+'廃棄物事業経費（歳入）'!B736</f>
        <v>0</v>
      </c>
      <c r="AI736" s="2">
        <v>736</v>
      </c>
    </row>
    <row r="737" spans="34:35" ht="14.25" hidden="1">
      <c r="AH737" s="99">
        <f>+'廃棄物事業経費（歳入）'!B737</f>
        <v>0</v>
      </c>
      <c r="AI737" s="2">
        <v>737</v>
      </c>
    </row>
    <row r="738" spans="34:35" ht="14.25" hidden="1">
      <c r="AH738" s="99">
        <f>+'廃棄物事業経費（歳入）'!B738</f>
        <v>0</v>
      </c>
      <c r="AI738" s="2">
        <v>738</v>
      </c>
    </row>
    <row r="739" spans="34:35" ht="14.25" hidden="1">
      <c r="AH739" s="99">
        <f>+'廃棄物事業経費（歳入）'!B739</f>
        <v>0</v>
      </c>
      <c r="AI739" s="2">
        <v>739</v>
      </c>
    </row>
    <row r="740" spans="34:35" ht="14.25" hidden="1">
      <c r="AH740" s="99">
        <f>+'廃棄物事業経費（歳入）'!B740</f>
        <v>0</v>
      </c>
      <c r="AI740" s="2">
        <v>740</v>
      </c>
    </row>
    <row r="741" spans="34:35" ht="14.25" hidden="1">
      <c r="AH741" s="99">
        <f>+'廃棄物事業経費（歳入）'!B741</f>
        <v>0</v>
      </c>
      <c r="AI741" s="2">
        <v>741</v>
      </c>
    </row>
    <row r="742" spans="34:35" ht="14.25" hidden="1">
      <c r="AH742" s="99">
        <f>+'廃棄物事業経費（歳入）'!B742</f>
        <v>0</v>
      </c>
      <c r="AI742" s="2">
        <v>742</v>
      </c>
    </row>
    <row r="743" spans="34:35" ht="14.25" hidden="1">
      <c r="AH743" s="99">
        <f>+'廃棄物事業経費（歳入）'!B743</f>
        <v>0</v>
      </c>
      <c r="AI743" s="2">
        <v>743</v>
      </c>
    </row>
    <row r="744" spans="34:35" ht="14.25" hidden="1">
      <c r="AH744" s="99">
        <f>+'廃棄物事業経費（歳入）'!B744</f>
        <v>0</v>
      </c>
      <c r="AI744" s="2">
        <v>744</v>
      </c>
    </row>
    <row r="745" spans="34:35" ht="14.25" hidden="1">
      <c r="AH745" s="99">
        <f>+'廃棄物事業経費（歳入）'!B745</f>
        <v>0</v>
      </c>
      <c r="AI745" s="2">
        <v>745</v>
      </c>
    </row>
    <row r="746" spans="34:35" ht="14.25" hidden="1">
      <c r="AH746" s="99">
        <f>+'廃棄物事業経費（歳入）'!B746</f>
        <v>0</v>
      </c>
      <c r="AI746" s="2">
        <v>746</v>
      </c>
    </row>
    <row r="747" spans="34:35" ht="14.25" hidden="1">
      <c r="AH747" s="99">
        <f>+'廃棄物事業経費（歳入）'!B747</f>
        <v>0</v>
      </c>
      <c r="AI747" s="2">
        <v>747</v>
      </c>
    </row>
    <row r="748" spans="34:35" ht="14.25" hidden="1">
      <c r="AH748" s="99">
        <f>+'廃棄物事業経費（歳入）'!B748</f>
        <v>0</v>
      </c>
      <c r="AI748" s="2">
        <v>748</v>
      </c>
    </row>
    <row r="749" spans="34:35" ht="14.25" hidden="1">
      <c r="AH749" s="99">
        <f>+'廃棄物事業経費（歳入）'!B749</f>
        <v>0</v>
      </c>
      <c r="AI749" s="2">
        <v>749</v>
      </c>
    </row>
    <row r="750" spans="34:35" ht="14.25" hidden="1">
      <c r="AH750" s="99">
        <f>+'廃棄物事業経費（歳入）'!B750</f>
        <v>0</v>
      </c>
      <c r="AI750" s="2">
        <v>750</v>
      </c>
    </row>
    <row r="751" spans="34:35" ht="14.25" hidden="1">
      <c r="AH751" s="99">
        <f>+'廃棄物事業経費（歳入）'!B751</f>
        <v>0</v>
      </c>
      <c r="AI751" s="2">
        <v>751</v>
      </c>
    </row>
    <row r="752" spans="34:35" ht="14.25" hidden="1">
      <c r="AH752" s="99">
        <f>+'廃棄物事業経費（歳入）'!B752</f>
        <v>0</v>
      </c>
      <c r="AI752" s="2">
        <v>752</v>
      </c>
    </row>
    <row r="753" spans="34:35" ht="14.25" hidden="1">
      <c r="AH753" s="99">
        <f>+'廃棄物事業経費（歳入）'!B753</f>
        <v>0</v>
      </c>
      <c r="AI753" s="2">
        <v>753</v>
      </c>
    </row>
    <row r="754" spans="34:35" ht="14.25" hidden="1">
      <c r="AH754" s="99">
        <f>+'廃棄物事業経費（歳入）'!B754</f>
        <v>0</v>
      </c>
      <c r="AI754" s="2">
        <v>754</v>
      </c>
    </row>
    <row r="755" spans="34:35" ht="14.25" hidden="1">
      <c r="AH755" s="99">
        <f>+'廃棄物事業経費（歳入）'!B755</f>
        <v>0</v>
      </c>
      <c r="AI755" s="2">
        <v>755</v>
      </c>
    </row>
    <row r="756" spans="34:35" ht="14.25" hidden="1">
      <c r="AH756" s="99">
        <f>+'廃棄物事業経費（歳入）'!B756</f>
        <v>0</v>
      </c>
      <c r="AI756" s="2">
        <v>756</v>
      </c>
    </row>
    <row r="757" spans="34:35" ht="14.25" hidden="1">
      <c r="AH757" s="99">
        <f>+'廃棄物事業経費（歳入）'!B757</f>
        <v>0</v>
      </c>
      <c r="AI757" s="2">
        <v>757</v>
      </c>
    </row>
    <row r="758" spans="34:35" ht="14.25" hidden="1">
      <c r="AH758" s="99">
        <f>+'廃棄物事業経費（歳入）'!B758</f>
        <v>0</v>
      </c>
      <c r="AI758" s="2">
        <v>758</v>
      </c>
    </row>
    <row r="759" spans="34:35" ht="14.25" hidden="1">
      <c r="AH759" s="99">
        <f>+'廃棄物事業経費（歳入）'!B759</f>
        <v>0</v>
      </c>
      <c r="AI759" s="2">
        <v>759</v>
      </c>
    </row>
    <row r="760" spans="34:35" ht="14.25" hidden="1">
      <c r="AH760" s="99">
        <f>+'廃棄物事業経費（歳入）'!B760</f>
        <v>0</v>
      </c>
      <c r="AI760" s="2">
        <v>760</v>
      </c>
    </row>
    <row r="761" spans="34:35" ht="14.25" hidden="1">
      <c r="AH761" s="99">
        <f>+'廃棄物事業経費（歳入）'!B761</f>
        <v>0</v>
      </c>
      <c r="AI761" s="2">
        <v>761</v>
      </c>
    </row>
    <row r="762" spans="34:35" ht="14.25" hidden="1">
      <c r="AH762" s="99">
        <f>+'廃棄物事業経費（歳入）'!B762</f>
        <v>0</v>
      </c>
      <c r="AI762" s="2">
        <v>762</v>
      </c>
    </row>
    <row r="763" spans="34:35" ht="14.25" hidden="1">
      <c r="AH763" s="99">
        <f>+'廃棄物事業経費（歳入）'!B763</f>
        <v>0</v>
      </c>
      <c r="AI763" s="2">
        <v>763</v>
      </c>
    </row>
    <row r="764" spans="34:35" ht="14.25" hidden="1">
      <c r="AH764" s="99">
        <f>+'廃棄物事業経費（歳入）'!B764</f>
        <v>0</v>
      </c>
      <c r="AI764" s="2">
        <v>764</v>
      </c>
    </row>
    <row r="765" spans="34:35" ht="14.25" hidden="1">
      <c r="AH765" s="99">
        <f>+'廃棄物事業経費（歳入）'!B765</f>
        <v>0</v>
      </c>
      <c r="AI765" s="2">
        <v>765</v>
      </c>
    </row>
    <row r="766" spans="34:35" ht="14.25" hidden="1">
      <c r="AH766" s="99">
        <f>+'廃棄物事業経費（歳入）'!B766</f>
        <v>0</v>
      </c>
      <c r="AI766" s="2">
        <v>766</v>
      </c>
    </row>
    <row r="767" spans="34:35" ht="14.25" hidden="1">
      <c r="AH767" s="99">
        <f>+'廃棄物事業経費（歳入）'!B767</f>
        <v>0</v>
      </c>
      <c r="AI767" s="2">
        <v>767</v>
      </c>
    </row>
    <row r="768" spans="34:35" ht="14.25" hidden="1">
      <c r="AH768" s="99">
        <f>+'廃棄物事業経費（歳入）'!B768</f>
        <v>0</v>
      </c>
      <c r="AI768" s="2">
        <v>768</v>
      </c>
    </row>
    <row r="769" spans="34:35" ht="14.25" hidden="1">
      <c r="AH769" s="99">
        <f>+'廃棄物事業経費（歳入）'!B769</f>
        <v>0</v>
      </c>
      <c r="AI769" s="2">
        <v>769</v>
      </c>
    </row>
    <row r="770" spans="34:35" ht="14.25" hidden="1">
      <c r="AH770" s="99">
        <f>+'廃棄物事業経費（歳入）'!B770</f>
        <v>0</v>
      </c>
      <c r="AI770" s="2">
        <v>770</v>
      </c>
    </row>
    <row r="771" spans="34:35" ht="14.25" hidden="1">
      <c r="AH771" s="99">
        <f>+'廃棄物事業経費（歳入）'!B771</f>
        <v>0</v>
      </c>
      <c r="AI771" s="2">
        <v>771</v>
      </c>
    </row>
    <row r="772" spans="34:35" ht="14.25" hidden="1">
      <c r="AH772" s="99">
        <f>+'廃棄物事業経費（歳入）'!B772</f>
        <v>0</v>
      </c>
      <c r="AI772" s="2">
        <v>772</v>
      </c>
    </row>
    <row r="773" spans="34:35" ht="14.25" hidden="1">
      <c r="AH773" s="99">
        <f>+'廃棄物事業経費（歳入）'!B773</f>
        <v>0</v>
      </c>
      <c r="AI773" s="2">
        <v>773</v>
      </c>
    </row>
    <row r="774" spans="34:35" ht="14.25" hidden="1">
      <c r="AH774" s="99">
        <f>+'廃棄物事業経費（歳入）'!B774</f>
        <v>0</v>
      </c>
      <c r="AI774" s="2">
        <v>774</v>
      </c>
    </row>
    <row r="775" spans="34:35" ht="14.25" hidden="1">
      <c r="AH775" s="99">
        <f>+'廃棄物事業経費（歳入）'!B775</f>
        <v>0</v>
      </c>
      <c r="AI775" s="2">
        <v>775</v>
      </c>
    </row>
    <row r="776" spans="34:35" ht="14.25" hidden="1">
      <c r="AH776" s="99">
        <f>+'廃棄物事業経費（歳入）'!B776</f>
        <v>0</v>
      </c>
      <c r="AI776" s="2">
        <v>776</v>
      </c>
    </row>
    <row r="777" spans="34:35" ht="14.25" hidden="1">
      <c r="AH777" s="99">
        <f>+'廃棄物事業経費（歳入）'!B777</f>
        <v>0</v>
      </c>
      <c r="AI777" s="2">
        <v>777</v>
      </c>
    </row>
    <row r="778" spans="34:35" ht="14.25" hidden="1">
      <c r="AH778" s="99">
        <f>+'廃棄物事業経費（歳入）'!B778</f>
        <v>0</v>
      </c>
      <c r="AI778" s="2">
        <v>778</v>
      </c>
    </row>
    <row r="779" spans="34:35" ht="14.25" hidden="1">
      <c r="AH779" s="99">
        <f>+'廃棄物事業経費（歳入）'!B779</f>
        <v>0</v>
      </c>
      <c r="AI779" s="2">
        <v>779</v>
      </c>
    </row>
    <row r="780" spans="34:35" ht="14.25" hidden="1">
      <c r="AH780" s="99">
        <f>+'廃棄物事業経費（歳入）'!B780</f>
        <v>0</v>
      </c>
      <c r="AI780" s="2">
        <v>780</v>
      </c>
    </row>
    <row r="781" spans="34:35" ht="14.25" hidden="1">
      <c r="AH781" s="99">
        <f>+'廃棄物事業経費（歳入）'!B781</f>
        <v>0</v>
      </c>
      <c r="AI781" s="2">
        <v>781</v>
      </c>
    </row>
    <row r="782" spans="34:35" ht="14.25" hidden="1">
      <c r="AH782" s="99">
        <f>+'廃棄物事業経費（歳入）'!B782</f>
        <v>0</v>
      </c>
      <c r="AI782" s="2">
        <v>782</v>
      </c>
    </row>
    <row r="783" spans="34:35" ht="14.25" hidden="1">
      <c r="AH783" s="99">
        <f>+'廃棄物事業経費（歳入）'!B783</f>
        <v>0</v>
      </c>
      <c r="AI783" s="2">
        <v>783</v>
      </c>
    </row>
    <row r="784" spans="34:35" ht="14.25" hidden="1">
      <c r="AH784" s="99">
        <f>+'廃棄物事業経費（歳入）'!B784</f>
        <v>0</v>
      </c>
      <c r="AI784" s="2">
        <v>784</v>
      </c>
    </row>
    <row r="785" spans="34:35" ht="14.25" hidden="1">
      <c r="AH785" s="99">
        <f>+'廃棄物事業経費（歳入）'!B785</f>
        <v>0</v>
      </c>
      <c r="AI785" s="2">
        <v>785</v>
      </c>
    </row>
    <row r="786" spans="34:35" ht="14.25" hidden="1">
      <c r="AH786" s="99">
        <f>+'廃棄物事業経費（歳入）'!B786</f>
        <v>0</v>
      </c>
      <c r="AI786" s="2">
        <v>786</v>
      </c>
    </row>
    <row r="787" spans="34:35" ht="14.25" hidden="1">
      <c r="AH787" s="99">
        <f>+'廃棄物事業経費（歳入）'!B787</f>
        <v>0</v>
      </c>
      <c r="AI787" s="2">
        <v>787</v>
      </c>
    </row>
    <row r="788" spans="34:35" ht="14.25" hidden="1">
      <c r="AH788" s="99">
        <f>+'廃棄物事業経費（歳入）'!B788</f>
        <v>0</v>
      </c>
      <c r="AI788" s="2">
        <v>788</v>
      </c>
    </row>
    <row r="789" spans="34:35" ht="14.25" hidden="1">
      <c r="AH789" s="99">
        <f>+'廃棄物事業経費（歳入）'!B789</f>
        <v>0</v>
      </c>
      <c r="AI789" s="2">
        <v>789</v>
      </c>
    </row>
    <row r="790" spans="34:35" ht="14.25" hidden="1">
      <c r="AH790" s="99">
        <f>+'廃棄物事業経費（歳入）'!B790</f>
        <v>0</v>
      </c>
      <c r="AI790" s="2">
        <v>790</v>
      </c>
    </row>
    <row r="791" spans="34:35" ht="14.25" hidden="1">
      <c r="AH791" s="99">
        <f>+'廃棄物事業経費（歳入）'!B791</f>
        <v>0</v>
      </c>
      <c r="AI791" s="2">
        <v>791</v>
      </c>
    </row>
    <row r="792" spans="34:35" ht="14.25" hidden="1">
      <c r="AH792" s="99">
        <f>+'廃棄物事業経費（歳入）'!B792</f>
        <v>0</v>
      </c>
      <c r="AI792" s="2">
        <v>792</v>
      </c>
    </row>
    <row r="793" spans="34:35" ht="14.25" hidden="1">
      <c r="AH793" s="99">
        <f>+'廃棄物事業経費（歳入）'!B793</f>
        <v>0</v>
      </c>
      <c r="AI793" s="2">
        <v>793</v>
      </c>
    </row>
    <row r="794" spans="34:35" ht="14.25" hidden="1">
      <c r="AH794" s="99">
        <f>+'廃棄物事業経費（歳入）'!B794</f>
        <v>0</v>
      </c>
      <c r="AI794" s="2">
        <v>794</v>
      </c>
    </row>
    <row r="795" spans="34:35" ht="14.25" hidden="1">
      <c r="AH795" s="99">
        <f>+'廃棄物事業経費（歳入）'!B795</f>
        <v>0</v>
      </c>
      <c r="AI795" s="2">
        <v>795</v>
      </c>
    </row>
    <row r="796" spans="34:35" ht="14.25" hidden="1">
      <c r="AH796" s="99">
        <f>+'廃棄物事業経費（歳入）'!B796</f>
        <v>0</v>
      </c>
      <c r="AI796" s="2">
        <v>796</v>
      </c>
    </row>
    <row r="797" spans="34:35" ht="14.25" hidden="1">
      <c r="AH797" s="99">
        <f>+'廃棄物事業経費（歳入）'!B797</f>
        <v>0</v>
      </c>
      <c r="AI797" s="2">
        <v>797</v>
      </c>
    </row>
    <row r="798" spans="34:35" ht="14.25" hidden="1">
      <c r="AH798" s="99">
        <f>+'廃棄物事業経費（歳入）'!B798</f>
        <v>0</v>
      </c>
      <c r="AI798" s="2">
        <v>798</v>
      </c>
    </row>
    <row r="799" spans="34:35" ht="14.25" hidden="1">
      <c r="AH799" s="99">
        <f>+'廃棄物事業経費（歳入）'!B799</f>
        <v>0</v>
      </c>
      <c r="AI799" s="2">
        <v>799</v>
      </c>
    </row>
    <row r="800" spans="34:35" ht="14.25" hidden="1">
      <c r="AH800" s="99">
        <f>+'廃棄物事業経費（歳入）'!B800</f>
        <v>0</v>
      </c>
      <c r="AI800" s="2">
        <v>800</v>
      </c>
    </row>
    <row r="801" spans="34:35" ht="14.25" hidden="1">
      <c r="AH801" s="99">
        <f>+'廃棄物事業経費（歳入）'!B801</f>
        <v>0</v>
      </c>
      <c r="AI801" s="2">
        <v>801</v>
      </c>
    </row>
    <row r="802" spans="34:35" ht="14.25" hidden="1">
      <c r="AH802" s="99">
        <f>+'廃棄物事業経費（歳入）'!B802</f>
        <v>0</v>
      </c>
      <c r="AI802" s="2">
        <v>802</v>
      </c>
    </row>
    <row r="803" spans="34:35" ht="14.25" hidden="1">
      <c r="AH803" s="99">
        <f>+'廃棄物事業経費（歳入）'!B803</f>
        <v>0</v>
      </c>
      <c r="AI803" s="2">
        <v>803</v>
      </c>
    </row>
    <row r="804" spans="34:35" ht="14.25" hidden="1">
      <c r="AH804" s="99">
        <f>+'廃棄物事業経費（歳入）'!B804</f>
        <v>0</v>
      </c>
      <c r="AI804" s="2">
        <v>804</v>
      </c>
    </row>
    <row r="805" spans="34:35" ht="14.25" hidden="1">
      <c r="AH805" s="99">
        <f>+'廃棄物事業経費（歳入）'!B805</f>
        <v>0</v>
      </c>
      <c r="AI805" s="2">
        <v>805</v>
      </c>
    </row>
    <row r="806" spans="34:35" ht="14.25" hidden="1">
      <c r="AH806" s="99">
        <f>+'廃棄物事業経費（歳入）'!B806</f>
        <v>0</v>
      </c>
      <c r="AI806" s="2">
        <v>806</v>
      </c>
    </row>
    <row r="807" spans="34:35" ht="14.25" hidden="1">
      <c r="AH807" s="99">
        <f>+'廃棄物事業経費（歳入）'!B807</f>
        <v>0</v>
      </c>
      <c r="AI807" s="2">
        <v>807</v>
      </c>
    </row>
    <row r="808" spans="34:35" ht="14.25" hidden="1">
      <c r="AH808" s="99">
        <f>+'廃棄物事業経費（歳入）'!B808</f>
        <v>0</v>
      </c>
      <c r="AI808" s="2">
        <v>808</v>
      </c>
    </row>
    <row r="809" spans="34:35" ht="14.25" hidden="1">
      <c r="AH809" s="99">
        <f>+'廃棄物事業経費（歳入）'!B809</f>
        <v>0</v>
      </c>
      <c r="AI809" s="2">
        <v>809</v>
      </c>
    </row>
    <row r="810" spans="34:35" ht="14.25" hidden="1">
      <c r="AH810" s="99">
        <f>+'廃棄物事業経費（歳入）'!B810</f>
        <v>0</v>
      </c>
      <c r="AI810" s="2">
        <v>810</v>
      </c>
    </row>
    <row r="811" spans="34:35" ht="14.25" hidden="1">
      <c r="AH811" s="99">
        <f>+'廃棄物事業経費（歳入）'!B811</f>
        <v>0</v>
      </c>
      <c r="AI811" s="2">
        <v>811</v>
      </c>
    </row>
    <row r="812" spans="34:35" ht="14.25" hidden="1">
      <c r="AH812" s="99">
        <f>+'廃棄物事業経費（歳入）'!B812</f>
        <v>0</v>
      </c>
      <c r="AI812" s="2">
        <v>812</v>
      </c>
    </row>
    <row r="813" spans="34:35" ht="14.25" hidden="1">
      <c r="AH813" s="99">
        <f>+'廃棄物事業経費（歳入）'!B813</f>
        <v>0</v>
      </c>
      <c r="AI813" s="2">
        <v>813</v>
      </c>
    </row>
    <row r="814" spans="34:35" ht="14.25" hidden="1">
      <c r="AH814" s="99">
        <f>+'廃棄物事業経費（歳入）'!B814</f>
        <v>0</v>
      </c>
      <c r="AI814" s="2">
        <v>814</v>
      </c>
    </row>
    <row r="815" spans="34:35" ht="14.25" hidden="1">
      <c r="AH815" s="99">
        <f>+'廃棄物事業経費（歳入）'!B815</f>
        <v>0</v>
      </c>
      <c r="AI815" s="2">
        <v>815</v>
      </c>
    </row>
    <row r="816" spans="34:35" ht="14.25" hidden="1">
      <c r="AH816" s="99">
        <f>+'廃棄物事業経費（歳入）'!B816</f>
        <v>0</v>
      </c>
      <c r="AI816" s="2">
        <v>816</v>
      </c>
    </row>
    <row r="817" spans="34:35" ht="14.25" hidden="1">
      <c r="AH817" s="99">
        <f>+'廃棄物事業経費（歳入）'!B817</f>
        <v>0</v>
      </c>
      <c r="AI817" s="2">
        <v>817</v>
      </c>
    </row>
    <row r="818" spans="34:35" ht="14.25" hidden="1">
      <c r="AH818" s="99">
        <f>+'廃棄物事業経費（歳入）'!B818</f>
        <v>0</v>
      </c>
      <c r="AI818" s="2">
        <v>818</v>
      </c>
    </row>
    <row r="819" spans="34:35" ht="14.25" hidden="1">
      <c r="AH819" s="99">
        <f>+'廃棄物事業経費（歳入）'!B819</f>
        <v>0</v>
      </c>
      <c r="AI819" s="2">
        <v>819</v>
      </c>
    </row>
    <row r="820" spans="34:35" ht="14.25" hidden="1">
      <c r="AH820" s="99">
        <f>+'廃棄物事業経費（歳入）'!B820</f>
        <v>0</v>
      </c>
      <c r="AI820" s="2">
        <v>820</v>
      </c>
    </row>
    <row r="821" spans="34:35" ht="14.25" hidden="1">
      <c r="AH821" s="99">
        <f>+'廃棄物事業経費（歳入）'!B821</f>
        <v>0</v>
      </c>
      <c r="AI821" s="2">
        <v>821</v>
      </c>
    </row>
    <row r="822" spans="34:35" ht="14.25" hidden="1">
      <c r="AH822" s="99">
        <f>+'廃棄物事業経費（歳入）'!B822</f>
        <v>0</v>
      </c>
      <c r="AI822" s="2">
        <v>822</v>
      </c>
    </row>
    <row r="823" spans="34:35" ht="14.25" hidden="1">
      <c r="AH823" s="99">
        <f>+'廃棄物事業経費（歳入）'!B823</f>
        <v>0</v>
      </c>
      <c r="AI823" s="2">
        <v>823</v>
      </c>
    </row>
    <row r="824" spans="34:35" ht="14.25" hidden="1">
      <c r="AH824" s="99">
        <f>+'廃棄物事業経費（歳入）'!B824</f>
        <v>0</v>
      </c>
      <c r="AI824" s="2">
        <v>824</v>
      </c>
    </row>
    <row r="825" spans="34:35" ht="14.25" hidden="1">
      <c r="AH825" s="99">
        <f>+'廃棄物事業経費（歳入）'!B825</f>
        <v>0</v>
      </c>
      <c r="AI825" s="2">
        <v>825</v>
      </c>
    </row>
    <row r="826" spans="34:35" ht="14.25" hidden="1">
      <c r="AH826" s="99">
        <f>+'廃棄物事業経費（歳入）'!B826</f>
        <v>0</v>
      </c>
      <c r="AI826" s="2">
        <v>826</v>
      </c>
    </row>
    <row r="827" spans="34:35" ht="14.25" hidden="1">
      <c r="AH827" s="99">
        <f>+'廃棄物事業経費（歳入）'!B827</f>
        <v>0</v>
      </c>
      <c r="AI827" s="2">
        <v>827</v>
      </c>
    </row>
    <row r="828" spans="34:35" ht="14.25" hidden="1">
      <c r="AH828" s="99">
        <f>+'廃棄物事業経費（歳入）'!B828</f>
        <v>0</v>
      </c>
      <c r="AI828" s="2">
        <v>828</v>
      </c>
    </row>
    <row r="829" spans="34:35" ht="14.25" hidden="1">
      <c r="AH829" s="99">
        <f>+'廃棄物事業経費（歳入）'!B829</f>
        <v>0</v>
      </c>
      <c r="AI829" s="2">
        <v>829</v>
      </c>
    </row>
    <row r="830" spans="34:35" ht="14.25" hidden="1">
      <c r="AH830" s="99">
        <f>+'廃棄物事業経費（歳入）'!B830</f>
        <v>0</v>
      </c>
      <c r="AI830" s="2">
        <v>830</v>
      </c>
    </row>
    <row r="831" spans="34:35" ht="14.25" hidden="1">
      <c r="AH831" s="99">
        <f>+'廃棄物事業経費（歳入）'!B831</f>
        <v>0</v>
      </c>
      <c r="AI831" s="2">
        <v>831</v>
      </c>
    </row>
    <row r="832" spans="34:35" ht="14.25" hidden="1">
      <c r="AH832" s="99">
        <f>+'廃棄物事業経費（歳入）'!B832</f>
        <v>0</v>
      </c>
      <c r="AI832" s="2">
        <v>832</v>
      </c>
    </row>
    <row r="833" spans="34:35" ht="14.25" hidden="1">
      <c r="AH833" s="99">
        <f>+'廃棄物事業経費（歳入）'!B833</f>
        <v>0</v>
      </c>
      <c r="AI833" s="2">
        <v>833</v>
      </c>
    </row>
    <row r="834" spans="34:35" ht="14.25" hidden="1">
      <c r="AH834" s="99">
        <f>+'廃棄物事業経費（歳入）'!B834</f>
        <v>0</v>
      </c>
      <c r="AI834" s="2">
        <v>834</v>
      </c>
    </row>
    <row r="835" spans="34:35" ht="14.25" hidden="1">
      <c r="AH835" s="99">
        <f>+'廃棄物事業経費（歳入）'!B835</f>
        <v>0</v>
      </c>
      <c r="AI835" s="2">
        <v>835</v>
      </c>
    </row>
    <row r="836" spans="34:35" ht="14.25" hidden="1">
      <c r="AH836" s="99">
        <f>+'廃棄物事業経費（歳入）'!B836</f>
        <v>0</v>
      </c>
      <c r="AI836" s="2">
        <v>836</v>
      </c>
    </row>
    <row r="837" spans="34:35" ht="14.25" hidden="1">
      <c r="AH837" s="99">
        <f>+'廃棄物事業経費（歳入）'!B837</f>
        <v>0</v>
      </c>
      <c r="AI837" s="2">
        <v>837</v>
      </c>
    </row>
    <row r="838" spans="34:35" ht="14.25" hidden="1">
      <c r="AH838" s="99">
        <f>+'廃棄物事業経費（歳入）'!B838</f>
        <v>0</v>
      </c>
      <c r="AI838" s="2">
        <v>838</v>
      </c>
    </row>
    <row r="839" spans="34:35" ht="14.25" hidden="1">
      <c r="AH839" s="99">
        <f>+'廃棄物事業経費（歳入）'!B839</f>
        <v>0</v>
      </c>
      <c r="AI839" s="2">
        <v>839</v>
      </c>
    </row>
    <row r="840" spans="34:35" ht="14.25" hidden="1">
      <c r="AH840" s="99">
        <f>+'廃棄物事業経費（歳入）'!B840</f>
        <v>0</v>
      </c>
      <c r="AI840" s="2">
        <v>840</v>
      </c>
    </row>
    <row r="841" spans="34:35" ht="14.25" hidden="1">
      <c r="AH841" s="99">
        <f>+'廃棄物事業経費（歳入）'!B841</f>
        <v>0</v>
      </c>
      <c r="AI841" s="2">
        <v>841</v>
      </c>
    </row>
    <row r="842" spans="34:35" ht="14.25" hidden="1">
      <c r="AH842" s="99">
        <f>+'廃棄物事業経費（歳入）'!B842</f>
        <v>0</v>
      </c>
      <c r="AI842" s="2">
        <v>842</v>
      </c>
    </row>
    <row r="843" spans="34:35" ht="14.25" hidden="1">
      <c r="AH843" s="99">
        <f>+'廃棄物事業経費（歳入）'!B843</f>
        <v>0</v>
      </c>
      <c r="AI843" s="2">
        <v>843</v>
      </c>
    </row>
    <row r="844" spans="34:35" ht="14.25" hidden="1">
      <c r="AH844" s="99">
        <f>+'廃棄物事業経費（歳入）'!B844</f>
        <v>0</v>
      </c>
      <c r="AI844" s="2">
        <v>844</v>
      </c>
    </row>
    <row r="845" spans="34:35" ht="14.25" hidden="1">
      <c r="AH845" s="99">
        <f>+'廃棄物事業経費（歳入）'!B845</f>
        <v>0</v>
      </c>
      <c r="AI845" s="2">
        <v>845</v>
      </c>
    </row>
    <row r="846" spans="34:35" ht="14.25" hidden="1">
      <c r="AH846" s="99">
        <f>+'廃棄物事業経費（歳入）'!B846</f>
        <v>0</v>
      </c>
      <c r="AI846" s="2">
        <v>846</v>
      </c>
    </row>
    <row r="847" spans="34:35" ht="14.25" hidden="1">
      <c r="AH847" s="99">
        <f>+'廃棄物事業経費（歳入）'!B847</f>
        <v>0</v>
      </c>
      <c r="AI847" s="2">
        <v>847</v>
      </c>
    </row>
    <row r="848" spans="34:35" ht="14.25" hidden="1">
      <c r="AH848" s="99">
        <f>+'廃棄物事業経費（歳入）'!B848</f>
        <v>0</v>
      </c>
      <c r="AI848" s="2">
        <v>848</v>
      </c>
    </row>
    <row r="849" spans="34:35" ht="14.25" hidden="1">
      <c r="AH849" s="99">
        <f>+'廃棄物事業経費（歳入）'!B849</f>
        <v>0</v>
      </c>
      <c r="AI849" s="2">
        <v>849</v>
      </c>
    </row>
    <row r="850" spans="34:35" ht="14.25" hidden="1">
      <c r="AH850" s="99">
        <f>+'廃棄物事業経費（歳入）'!B850</f>
        <v>0</v>
      </c>
      <c r="AI850" s="2">
        <v>850</v>
      </c>
    </row>
    <row r="851" spans="34:35" ht="14.25" hidden="1">
      <c r="AH851" s="99">
        <f>+'廃棄物事業経費（歳入）'!B851</f>
        <v>0</v>
      </c>
      <c r="AI851" s="2">
        <v>851</v>
      </c>
    </row>
    <row r="852" spans="34:35" ht="14.25" hidden="1">
      <c r="AH852" s="99">
        <f>+'廃棄物事業経費（歳入）'!B852</f>
        <v>0</v>
      </c>
      <c r="AI852" s="2">
        <v>852</v>
      </c>
    </row>
    <row r="853" spans="34:35" ht="14.25" hidden="1">
      <c r="AH853" s="99">
        <f>+'廃棄物事業経費（歳入）'!B853</f>
        <v>0</v>
      </c>
      <c r="AI853" s="2">
        <v>853</v>
      </c>
    </row>
    <row r="854" spans="34:35" ht="14.25" hidden="1">
      <c r="AH854" s="99">
        <f>+'廃棄物事業経費（歳入）'!B854</f>
        <v>0</v>
      </c>
      <c r="AI854" s="2">
        <v>854</v>
      </c>
    </row>
    <row r="855" spans="34:35" ht="14.25" hidden="1">
      <c r="AH855" s="99">
        <f>+'廃棄物事業経費（歳入）'!B855</f>
        <v>0</v>
      </c>
      <c r="AI855" s="2">
        <v>855</v>
      </c>
    </row>
    <row r="856" spans="34:35" ht="14.25" hidden="1">
      <c r="AH856" s="99">
        <f>+'廃棄物事業経費（歳入）'!B856</f>
        <v>0</v>
      </c>
      <c r="AI856" s="2">
        <v>856</v>
      </c>
    </row>
    <row r="857" spans="34:35" ht="14.25" hidden="1">
      <c r="AH857" s="99">
        <f>+'廃棄物事業経費（歳入）'!B857</f>
        <v>0</v>
      </c>
      <c r="AI857" s="2">
        <v>857</v>
      </c>
    </row>
    <row r="858" spans="34:35" ht="14.25" hidden="1">
      <c r="AH858" s="99">
        <f>+'廃棄物事業経費（歳入）'!B858</f>
        <v>0</v>
      </c>
      <c r="AI858" s="2">
        <v>858</v>
      </c>
    </row>
    <row r="859" spans="34:35" ht="14.25" hidden="1">
      <c r="AH859" s="99">
        <f>+'廃棄物事業経費（歳入）'!B859</f>
        <v>0</v>
      </c>
      <c r="AI859" s="2">
        <v>859</v>
      </c>
    </row>
    <row r="860" spans="34:35" ht="14.25" hidden="1">
      <c r="AH860" s="99">
        <f>+'廃棄物事業経費（歳入）'!B860</f>
        <v>0</v>
      </c>
      <c r="AI860" s="2">
        <v>860</v>
      </c>
    </row>
    <row r="861" spans="34:35" ht="14.25" hidden="1">
      <c r="AH861" s="99">
        <f>+'廃棄物事業経費（歳入）'!B861</f>
        <v>0</v>
      </c>
      <c r="AI861" s="2">
        <v>861</v>
      </c>
    </row>
    <row r="862" spans="34:35" ht="14.25" hidden="1">
      <c r="AH862" s="99">
        <f>+'廃棄物事業経費（歳入）'!B862</f>
        <v>0</v>
      </c>
      <c r="AI862" s="2">
        <v>862</v>
      </c>
    </row>
    <row r="863" spans="34:35" ht="14.25" hidden="1">
      <c r="AH863" s="99">
        <f>+'廃棄物事業経費（歳入）'!B863</f>
        <v>0</v>
      </c>
      <c r="AI863" s="2">
        <v>863</v>
      </c>
    </row>
    <row r="864" spans="34:35" ht="14.25" hidden="1">
      <c r="AH864" s="99">
        <f>+'廃棄物事業経費（歳入）'!B864</f>
        <v>0</v>
      </c>
      <c r="AI864" s="2">
        <v>864</v>
      </c>
    </row>
    <row r="865" spans="34:35" ht="14.25" hidden="1">
      <c r="AH865" s="99">
        <f>+'廃棄物事業経費（歳入）'!B865</f>
        <v>0</v>
      </c>
      <c r="AI865" s="2">
        <v>865</v>
      </c>
    </row>
    <row r="866" spans="34:35" ht="14.25" hidden="1">
      <c r="AH866" s="99">
        <f>+'廃棄物事業経費（歳入）'!B866</f>
        <v>0</v>
      </c>
      <c r="AI866" s="2">
        <v>866</v>
      </c>
    </row>
    <row r="867" spans="34:35" ht="14.25" hidden="1">
      <c r="AH867" s="99">
        <f>+'廃棄物事業経費（歳入）'!B867</f>
        <v>0</v>
      </c>
      <c r="AI867" s="2">
        <v>867</v>
      </c>
    </row>
    <row r="868" spans="34:35" ht="14.25" hidden="1">
      <c r="AH868" s="99">
        <f>+'廃棄物事業経費（歳入）'!B868</f>
        <v>0</v>
      </c>
      <c r="AI868" s="2">
        <v>868</v>
      </c>
    </row>
    <row r="869" spans="34:35" ht="14.25" hidden="1">
      <c r="AH869" s="99">
        <f>+'廃棄物事業経費（歳入）'!B869</f>
        <v>0</v>
      </c>
      <c r="AI869" s="2">
        <v>869</v>
      </c>
    </row>
    <row r="870" spans="34:35" ht="14.25" hidden="1">
      <c r="AH870" s="99">
        <f>+'廃棄物事業経費（歳入）'!B870</f>
        <v>0</v>
      </c>
      <c r="AI870" s="2">
        <v>870</v>
      </c>
    </row>
    <row r="871" spans="34:35" ht="14.25" hidden="1">
      <c r="AH871" s="99">
        <f>+'廃棄物事業経費（歳入）'!B871</f>
        <v>0</v>
      </c>
      <c r="AI871" s="2">
        <v>871</v>
      </c>
    </row>
    <row r="872" spans="34:35" ht="14.25" hidden="1">
      <c r="AH872" s="99">
        <f>+'廃棄物事業経費（歳入）'!B872</f>
        <v>0</v>
      </c>
      <c r="AI872" s="2">
        <v>872</v>
      </c>
    </row>
    <row r="873" spans="34:35" ht="14.25" hidden="1">
      <c r="AH873" s="99">
        <f>+'廃棄物事業経費（歳入）'!B873</f>
        <v>0</v>
      </c>
      <c r="AI873" s="2">
        <v>873</v>
      </c>
    </row>
    <row r="874" spans="34:35" ht="14.25" hidden="1">
      <c r="AH874" s="99">
        <f>+'廃棄物事業経費（歳入）'!B874</f>
        <v>0</v>
      </c>
      <c r="AI874" s="2">
        <v>874</v>
      </c>
    </row>
    <row r="875" spans="34:35" ht="14.25" hidden="1">
      <c r="AH875" s="99">
        <f>+'廃棄物事業経費（歳入）'!B875</f>
        <v>0</v>
      </c>
      <c r="AI875" s="2">
        <v>875</v>
      </c>
    </row>
    <row r="876" spans="34:35" ht="14.25" hidden="1">
      <c r="AH876" s="99">
        <f>+'廃棄物事業経費（歳入）'!B876</f>
        <v>0</v>
      </c>
      <c r="AI876" s="2">
        <v>876</v>
      </c>
    </row>
    <row r="877" spans="34:35" ht="14.25" hidden="1">
      <c r="AH877" s="99">
        <f>+'廃棄物事業経費（歳入）'!B877</f>
        <v>0</v>
      </c>
      <c r="AI877" s="2">
        <v>877</v>
      </c>
    </row>
    <row r="878" spans="34:35" ht="14.25" hidden="1">
      <c r="AH878" s="99">
        <f>+'廃棄物事業経費（歳入）'!B878</f>
        <v>0</v>
      </c>
      <c r="AI878" s="2">
        <v>878</v>
      </c>
    </row>
    <row r="879" spans="34:35" ht="14.25" hidden="1">
      <c r="AH879" s="99">
        <f>+'廃棄物事業経費（歳入）'!B879</f>
        <v>0</v>
      </c>
      <c r="AI879" s="2">
        <v>879</v>
      </c>
    </row>
    <row r="880" spans="34:35" ht="14.25" hidden="1">
      <c r="AH880" s="99">
        <f>+'廃棄物事業経費（歳入）'!B880</f>
        <v>0</v>
      </c>
      <c r="AI880" s="2">
        <v>880</v>
      </c>
    </row>
    <row r="881" spans="34:35" ht="14.25" hidden="1">
      <c r="AH881" s="99">
        <f>+'廃棄物事業経費（歳入）'!B881</f>
        <v>0</v>
      </c>
      <c r="AI881" s="2">
        <v>881</v>
      </c>
    </row>
    <row r="882" spans="34:35" ht="14.25" hidden="1">
      <c r="AH882" s="99">
        <f>+'廃棄物事業経費（歳入）'!B882</f>
        <v>0</v>
      </c>
      <c r="AI882" s="2">
        <v>882</v>
      </c>
    </row>
    <row r="883" spans="34:35" ht="14.25" hidden="1">
      <c r="AH883" s="99">
        <f>+'廃棄物事業経費（歳入）'!B883</f>
        <v>0</v>
      </c>
      <c r="AI883" s="2">
        <v>883</v>
      </c>
    </row>
    <row r="884" spans="34:35" ht="14.25" hidden="1">
      <c r="AH884" s="99">
        <f>+'廃棄物事業経費（歳入）'!B884</f>
        <v>0</v>
      </c>
      <c r="AI884" s="2">
        <v>884</v>
      </c>
    </row>
    <row r="885" spans="34:35" ht="14.25" hidden="1">
      <c r="AH885" s="99">
        <f>+'廃棄物事業経費（歳入）'!B885</f>
        <v>0</v>
      </c>
      <c r="AI885" s="2">
        <v>885</v>
      </c>
    </row>
    <row r="886" spans="34:35" ht="14.25" hidden="1">
      <c r="AH886" s="99">
        <f>+'廃棄物事業経費（歳入）'!B886</f>
        <v>0</v>
      </c>
      <c r="AI886" s="2">
        <v>886</v>
      </c>
    </row>
    <row r="887" spans="34:35" ht="14.25" hidden="1">
      <c r="AH887" s="99">
        <f>+'廃棄物事業経費（歳入）'!B887</f>
        <v>0</v>
      </c>
      <c r="AI887" s="2">
        <v>887</v>
      </c>
    </row>
    <row r="888" spans="34:35" ht="14.25" hidden="1">
      <c r="AH888" s="99">
        <f>+'廃棄物事業経費（歳入）'!B888</f>
        <v>0</v>
      </c>
      <c r="AI888" s="2">
        <v>888</v>
      </c>
    </row>
    <row r="889" spans="34:35" ht="14.25" hidden="1">
      <c r="AH889" s="99">
        <f>+'廃棄物事業経費（歳入）'!B889</f>
        <v>0</v>
      </c>
      <c r="AI889" s="2">
        <v>889</v>
      </c>
    </row>
    <row r="890" spans="34:35" ht="14.25" hidden="1">
      <c r="AH890" s="99">
        <f>+'廃棄物事業経費（歳入）'!B890</f>
        <v>0</v>
      </c>
      <c r="AI890" s="2">
        <v>890</v>
      </c>
    </row>
    <row r="891" spans="34:35" ht="14.25" hidden="1">
      <c r="AH891" s="99">
        <f>+'廃棄物事業経費（歳入）'!B891</f>
        <v>0</v>
      </c>
      <c r="AI891" s="2">
        <v>891</v>
      </c>
    </row>
    <row r="892" spans="34:35" ht="14.25" hidden="1">
      <c r="AH892" s="99">
        <f>+'廃棄物事業経費（歳入）'!B892</f>
        <v>0</v>
      </c>
      <c r="AI892" s="2">
        <v>892</v>
      </c>
    </row>
    <row r="893" spans="34:35" ht="14.25" hidden="1">
      <c r="AH893" s="99">
        <f>+'廃棄物事業経費（歳入）'!B893</f>
        <v>0</v>
      </c>
      <c r="AI893" s="2">
        <v>893</v>
      </c>
    </row>
    <row r="894" spans="34:35" ht="14.25" hidden="1">
      <c r="AH894" s="99">
        <f>+'廃棄物事業経費（歳入）'!B894</f>
        <v>0</v>
      </c>
      <c r="AI894" s="2">
        <v>894</v>
      </c>
    </row>
    <row r="895" spans="34:35" ht="14.25" hidden="1">
      <c r="AH895" s="99">
        <f>+'廃棄物事業経費（歳入）'!B895</f>
        <v>0</v>
      </c>
      <c r="AI895" s="2">
        <v>895</v>
      </c>
    </row>
    <row r="896" spans="34:35" ht="14.25" hidden="1">
      <c r="AH896" s="99">
        <f>+'廃棄物事業経費（歳入）'!B896</f>
        <v>0</v>
      </c>
      <c r="AI896" s="2">
        <v>896</v>
      </c>
    </row>
    <row r="897" spans="34:35" ht="14.25" hidden="1">
      <c r="AH897" s="99">
        <f>+'廃棄物事業経費（歳入）'!B897</f>
        <v>0</v>
      </c>
      <c r="AI897" s="2">
        <v>897</v>
      </c>
    </row>
    <row r="898" spans="34:35" ht="14.25" hidden="1">
      <c r="AH898" s="99">
        <f>+'廃棄物事業経費（歳入）'!B898</f>
        <v>0</v>
      </c>
      <c r="AI898" s="2">
        <v>898</v>
      </c>
    </row>
    <row r="899" spans="34:35" ht="14.25" hidden="1">
      <c r="AH899" s="99">
        <f>+'廃棄物事業経費（歳入）'!B899</f>
        <v>0</v>
      </c>
      <c r="AI899" s="2">
        <v>899</v>
      </c>
    </row>
    <row r="900" spans="34:35" ht="14.25" hidden="1">
      <c r="AH900" s="99">
        <f>+'廃棄物事業経費（歳入）'!B900</f>
        <v>0</v>
      </c>
      <c r="AI900" s="2">
        <v>900</v>
      </c>
    </row>
    <row r="901" spans="34:35" ht="14.25" hidden="1">
      <c r="AH901" s="99">
        <f>+'廃棄物事業経費（歳入）'!B901</f>
        <v>0</v>
      </c>
      <c r="AI901" s="2">
        <v>901</v>
      </c>
    </row>
    <row r="902" spans="34:35" ht="14.25" hidden="1">
      <c r="AH902" s="99">
        <f>+'廃棄物事業経費（歳入）'!B902</f>
        <v>0</v>
      </c>
      <c r="AI902" s="2">
        <v>902</v>
      </c>
    </row>
    <row r="903" spans="34:35" ht="14.25" hidden="1">
      <c r="AH903" s="99">
        <f>+'廃棄物事業経費（歳入）'!B903</f>
        <v>0</v>
      </c>
      <c r="AI903" s="2">
        <v>903</v>
      </c>
    </row>
    <row r="904" spans="34:35" ht="14.25" hidden="1">
      <c r="AH904" s="99">
        <f>+'廃棄物事業経費（歳入）'!B904</f>
        <v>0</v>
      </c>
      <c r="AI904" s="2">
        <v>904</v>
      </c>
    </row>
    <row r="905" spans="34:35" ht="14.25" hidden="1">
      <c r="AH905" s="99">
        <f>+'廃棄物事業経費（歳入）'!B905</f>
        <v>0</v>
      </c>
      <c r="AI905" s="2">
        <v>905</v>
      </c>
    </row>
    <row r="906" spans="34:35" ht="14.25" hidden="1">
      <c r="AH906" s="99">
        <f>+'廃棄物事業経費（歳入）'!B906</f>
        <v>0</v>
      </c>
      <c r="AI906" s="2">
        <v>906</v>
      </c>
    </row>
    <row r="907" spans="34:35" ht="14.25" hidden="1">
      <c r="AH907" s="99">
        <f>+'廃棄物事業経費（歳入）'!B907</f>
        <v>0</v>
      </c>
      <c r="AI907" s="2">
        <v>907</v>
      </c>
    </row>
    <row r="908" spans="34:35" ht="14.25" hidden="1">
      <c r="AH908" s="99">
        <f>+'廃棄物事業経費（歳入）'!B908</f>
        <v>0</v>
      </c>
      <c r="AI908" s="2">
        <v>908</v>
      </c>
    </row>
    <row r="909" spans="34:35" ht="14.25" hidden="1">
      <c r="AH909" s="99">
        <f>+'廃棄物事業経費（歳入）'!B909</f>
        <v>0</v>
      </c>
      <c r="AI909" s="2">
        <v>909</v>
      </c>
    </row>
    <row r="910" spans="34:35" ht="14.25" hidden="1">
      <c r="AH910" s="99">
        <f>+'廃棄物事業経費（歳入）'!B910</f>
        <v>0</v>
      </c>
      <c r="AI910" s="2">
        <v>910</v>
      </c>
    </row>
    <row r="911" spans="34:35" ht="14.25" hidden="1">
      <c r="AH911" s="99">
        <f>+'廃棄物事業経費（歳入）'!B911</f>
        <v>0</v>
      </c>
      <c r="AI911" s="2">
        <v>911</v>
      </c>
    </row>
    <row r="912" spans="34:35" ht="14.25" hidden="1">
      <c r="AH912" s="99">
        <f>+'廃棄物事業経費（歳入）'!B912</f>
        <v>0</v>
      </c>
      <c r="AI912" s="2">
        <v>912</v>
      </c>
    </row>
    <row r="913" spans="34:35" ht="14.25" hidden="1">
      <c r="AH913" s="99">
        <f>+'廃棄物事業経費（歳入）'!B913</f>
        <v>0</v>
      </c>
      <c r="AI913" s="2">
        <v>913</v>
      </c>
    </row>
    <row r="914" spans="34:35" ht="14.25" hidden="1">
      <c r="AH914" s="99">
        <f>+'廃棄物事業経費（歳入）'!B914</f>
        <v>0</v>
      </c>
      <c r="AI914" s="2">
        <v>914</v>
      </c>
    </row>
    <row r="915" spans="34:35" ht="14.25" hidden="1">
      <c r="AH915" s="99">
        <f>+'廃棄物事業経費（歳入）'!B915</f>
        <v>0</v>
      </c>
      <c r="AI915" s="2">
        <v>915</v>
      </c>
    </row>
    <row r="916" spans="34:35" ht="14.25" hidden="1">
      <c r="AH916" s="99">
        <f>+'廃棄物事業経費（歳入）'!B916</f>
        <v>0</v>
      </c>
      <c r="AI916" s="2">
        <v>916</v>
      </c>
    </row>
    <row r="917" spans="34:35" ht="14.25" hidden="1">
      <c r="AH917" s="99">
        <f>+'廃棄物事業経費（歳入）'!B917</f>
        <v>0</v>
      </c>
      <c r="AI917" s="2">
        <v>917</v>
      </c>
    </row>
    <row r="918" spans="34:35" ht="14.25" hidden="1">
      <c r="AH918" s="99">
        <f>+'廃棄物事業経費（歳入）'!B918</f>
        <v>0</v>
      </c>
      <c r="AI918" s="2">
        <v>918</v>
      </c>
    </row>
    <row r="919" spans="34:35" ht="14.25" hidden="1">
      <c r="AH919" s="99">
        <f>+'廃棄物事業経費（歳入）'!B919</f>
        <v>0</v>
      </c>
      <c r="AI919" s="2">
        <v>919</v>
      </c>
    </row>
    <row r="920" spans="34:35" ht="14.25" hidden="1">
      <c r="AH920" s="99">
        <f>+'廃棄物事業経費（歳入）'!B920</f>
        <v>0</v>
      </c>
      <c r="AI920" s="2">
        <v>920</v>
      </c>
    </row>
    <row r="921" spans="34:35" ht="14.25" hidden="1">
      <c r="AH921" s="99">
        <f>+'廃棄物事業経費（歳入）'!B921</f>
        <v>0</v>
      </c>
      <c r="AI921" s="2">
        <v>921</v>
      </c>
    </row>
    <row r="922" spans="34:35" ht="14.25" hidden="1">
      <c r="AH922" s="99">
        <f>+'廃棄物事業経費（歳入）'!B922</f>
        <v>0</v>
      </c>
      <c r="AI922" s="2">
        <v>922</v>
      </c>
    </row>
    <row r="923" spans="34:35" ht="14.25" hidden="1">
      <c r="AH923" s="99">
        <f>+'廃棄物事業経費（歳入）'!B923</f>
        <v>0</v>
      </c>
      <c r="AI923" s="2">
        <v>923</v>
      </c>
    </row>
    <row r="924" spans="34:35" ht="14.25" hidden="1">
      <c r="AH924" s="99">
        <f>+'廃棄物事業経費（歳入）'!B924</f>
        <v>0</v>
      </c>
      <c r="AI924" s="2">
        <v>924</v>
      </c>
    </row>
    <row r="925" spans="34:35" ht="14.25" hidden="1">
      <c r="AH925" s="99">
        <f>+'廃棄物事業経費（歳入）'!B925</f>
        <v>0</v>
      </c>
      <c r="AI925" s="2">
        <v>925</v>
      </c>
    </row>
    <row r="926" spans="34:35" ht="14.25" hidden="1">
      <c r="AH926" s="99">
        <f>+'廃棄物事業経費（歳入）'!B926</f>
        <v>0</v>
      </c>
      <c r="AI926" s="2">
        <v>926</v>
      </c>
    </row>
    <row r="927" spans="34:35" ht="14.25" hidden="1">
      <c r="AH927" s="99">
        <f>+'廃棄物事業経費（歳入）'!B927</f>
        <v>0</v>
      </c>
      <c r="AI927" s="2">
        <v>927</v>
      </c>
    </row>
    <row r="928" spans="34:35" ht="14.25" hidden="1">
      <c r="AH928" s="99">
        <f>+'廃棄物事業経費（歳入）'!B928</f>
        <v>0</v>
      </c>
      <c r="AI928" s="2">
        <v>928</v>
      </c>
    </row>
    <row r="929" spans="34:35" ht="14.25" hidden="1">
      <c r="AH929" s="99">
        <f>+'廃棄物事業経費（歳入）'!B929</f>
        <v>0</v>
      </c>
      <c r="AI929" s="2">
        <v>929</v>
      </c>
    </row>
    <row r="930" spans="34:35" ht="14.25" hidden="1">
      <c r="AH930" s="99">
        <f>+'廃棄物事業経費（歳入）'!B930</f>
        <v>0</v>
      </c>
      <c r="AI930" s="2">
        <v>930</v>
      </c>
    </row>
    <row r="931" spans="34:35" ht="14.25" hidden="1">
      <c r="AH931" s="99">
        <f>+'廃棄物事業経費（歳入）'!B931</f>
        <v>0</v>
      </c>
      <c r="AI931" s="2">
        <v>931</v>
      </c>
    </row>
    <row r="932" spans="34:35" ht="14.25" hidden="1">
      <c r="AH932" s="99">
        <f>+'廃棄物事業経費（歳入）'!B932</f>
        <v>0</v>
      </c>
      <c r="AI932" s="2">
        <v>932</v>
      </c>
    </row>
    <row r="933" spans="34:35" ht="14.25" hidden="1">
      <c r="AH933" s="99">
        <f>+'廃棄物事業経費（歳入）'!B933</f>
        <v>0</v>
      </c>
      <c r="AI933" s="2">
        <v>933</v>
      </c>
    </row>
    <row r="934" spans="34:35" ht="14.25" hidden="1">
      <c r="AH934" s="99">
        <f>+'廃棄物事業経費（歳入）'!B934</f>
        <v>0</v>
      </c>
      <c r="AI934" s="2">
        <v>934</v>
      </c>
    </row>
    <row r="935" spans="34:35" ht="14.25" hidden="1">
      <c r="AH935" s="99">
        <f>+'廃棄物事業経費（歳入）'!B935</f>
        <v>0</v>
      </c>
      <c r="AI935" s="2">
        <v>935</v>
      </c>
    </row>
    <row r="936" spans="34:35" ht="14.25" hidden="1">
      <c r="AH936" s="99">
        <f>+'廃棄物事業経費（歳入）'!B936</f>
        <v>0</v>
      </c>
      <c r="AI936" s="2">
        <v>936</v>
      </c>
    </row>
    <row r="937" spans="34:35" ht="14.25" hidden="1">
      <c r="AH937" s="99">
        <f>+'廃棄物事業経費（歳入）'!B937</f>
        <v>0</v>
      </c>
      <c r="AI937" s="2">
        <v>937</v>
      </c>
    </row>
    <row r="938" spans="34:35" ht="14.25" hidden="1">
      <c r="AH938" s="99">
        <f>+'廃棄物事業経費（歳入）'!B938</f>
        <v>0</v>
      </c>
      <c r="AI938" s="2">
        <v>938</v>
      </c>
    </row>
    <row r="939" spans="34:35" ht="14.25" hidden="1">
      <c r="AH939" s="99">
        <f>+'廃棄物事業経費（歳入）'!B939</f>
        <v>0</v>
      </c>
      <c r="AI939" s="2">
        <v>939</v>
      </c>
    </row>
    <row r="940" spans="34:35" ht="14.25" hidden="1">
      <c r="AH940" s="99">
        <f>+'廃棄物事業経費（歳入）'!B940</f>
        <v>0</v>
      </c>
      <c r="AI940" s="2">
        <v>940</v>
      </c>
    </row>
    <row r="941" spans="34:35" ht="14.25" hidden="1">
      <c r="AH941" s="99">
        <f>+'廃棄物事業経費（歳入）'!B941</f>
        <v>0</v>
      </c>
      <c r="AI941" s="2">
        <v>941</v>
      </c>
    </row>
    <row r="942" spans="34:35" ht="14.25" hidden="1">
      <c r="AH942" s="99">
        <f>+'廃棄物事業経費（歳入）'!B942</f>
        <v>0</v>
      </c>
      <c r="AI942" s="2">
        <v>942</v>
      </c>
    </row>
    <row r="943" spans="34:35" ht="14.25" hidden="1">
      <c r="AH943" s="99">
        <f>+'廃棄物事業経費（歳入）'!B943</f>
        <v>0</v>
      </c>
      <c r="AI943" s="2">
        <v>943</v>
      </c>
    </row>
    <row r="944" spans="34:35" ht="14.25" hidden="1">
      <c r="AH944" s="99">
        <f>+'廃棄物事業経費（歳入）'!B944</f>
        <v>0</v>
      </c>
      <c r="AI944" s="2">
        <v>944</v>
      </c>
    </row>
    <row r="945" spans="34:35" ht="14.25" hidden="1">
      <c r="AH945" s="99">
        <f>+'廃棄物事業経費（歳入）'!B945</f>
        <v>0</v>
      </c>
      <c r="AI945" s="2">
        <v>945</v>
      </c>
    </row>
    <row r="946" spans="34:35" ht="14.25" hidden="1">
      <c r="AH946" s="99">
        <f>+'廃棄物事業経費（歳入）'!B946</f>
        <v>0</v>
      </c>
      <c r="AI946" s="2">
        <v>946</v>
      </c>
    </row>
    <row r="947" spans="34:35" ht="14.25" hidden="1">
      <c r="AH947" s="99">
        <f>+'廃棄物事業経費（歳入）'!B947</f>
        <v>0</v>
      </c>
      <c r="AI947" s="2">
        <v>947</v>
      </c>
    </row>
    <row r="948" spans="34:35" ht="14.25" hidden="1">
      <c r="AH948" s="99">
        <f>+'廃棄物事業経費（歳入）'!B948</f>
        <v>0</v>
      </c>
      <c r="AI948" s="2">
        <v>948</v>
      </c>
    </row>
    <row r="949" spans="34:35" ht="14.25" hidden="1">
      <c r="AH949" s="99">
        <f>+'廃棄物事業経費（歳入）'!B949</f>
        <v>0</v>
      </c>
      <c r="AI949" s="2">
        <v>949</v>
      </c>
    </row>
    <row r="950" spans="34:35" ht="14.25" hidden="1">
      <c r="AH950" s="99">
        <f>+'廃棄物事業経費（歳入）'!B950</f>
        <v>0</v>
      </c>
      <c r="AI950" s="2">
        <v>950</v>
      </c>
    </row>
    <row r="951" spans="34:35" ht="14.25" hidden="1">
      <c r="AH951" s="99">
        <f>+'廃棄物事業経費（歳入）'!B951</f>
        <v>0</v>
      </c>
      <c r="AI951" s="2">
        <v>951</v>
      </c>
    </row>
    <row r="952" spans="34:35" ht="14.25" hidden="1">
      <c r="AH952" s="99">
        <f>+'廃棄物事業経費（歳入）'!B952</f>
        <v>0</v>
      </c>
      <c r="AI952" s="2">
        <v>952</v>
      </c>
    </row>
    <row r="953" spans="34:35" ht="14.25" hidden="1">
      <c r="AH953" s="99">
        <f>+'廃棄物事業経費（歳入）'!B953</f>
        <v>0</v>
      </c>
      <c r="AI953" s="2">
        <v>953</v>
      </c>
    </row>
    <row r="954" spans="34:35" ht="14.25" hidden="1">
      <c r="AH954" s="99">
        <f>+'廃棄物事業経費（歳入）'!B954</f>
        <v>0</v>
      </c>
      <c r="AI954" s="2">
        <v>954</v>
      </c>
    </row>
    <row r="955" spans="34:35" ht="14.25" hidden="1">
      <c r="AH955" s="99">
        <f>+'廃棄物事業経費（歳入）'!B955</f>
        <v>0</v>
      </c>
      <c r="AI955" s="2">
        <v>955</v>
      </c>
    </row>
    <row r="956" spans="34:35" ht="14.25" hidden="1">
      <c r="AH956" s="99">
        <f>+'廃棄物事業経費（歳入）'!B956</f>
        <v>0</v>
      </c>
      <c r="AI956" s="2">
        <v>956</v>
      </c>
    </row>
    <row r="957" spans="34:35" ht="14.25" hidden="1">
      <c r="AH957" s="99">
        <f>+'廃棄物事業経費（歳入）'!B957</f>
        <v>0</v>
      </c>
      <c r="AI957" s="2">
        <v>957</v>
      </c>
    </row>
    <row r="958" spans="34:35" ht="14.25" hidden="1">
      <c r="AH958" s="99">
        <f>+'廃棄物事業経費（歳入）'!B958</f>
        <v>0</v>
      </c>
      <c r="AI958" s="2">
        <v>958</v>
      </c>
    </row>
    <row r="959" spans="34:35" ht="14.25" hidden="1">
      <c r="AH959" s="99">
        <f>+'廃棄物事業経費（歳入）'!B959</f>
        <v>0</v>
      </c>
      <c r="AI959" s="2">
        <v>959</v>
      </c>
    </row>
    <row r="960" spans="34:35" ht="14.25" hidden="1">
      <c r="AH960" s="99">
        <f>+'廃棄物事業経費（歳入）'!B960</f>
        <v>0</v>
      </c>
      <c r="AI960" s="2">
        <v>960</v>
      </c>
    </row>
    <row r="961" spans="34:35" ht="14.25" hidden="1">
      <c r="AH961" s="99">
        <f>+'廃棄物事業経費（歳入）'!B961</f>
        <v>0</v>
      </c>
      <c r="AI961" s="2">
        <v>961</v>
      </c>
    </row>
    <row r="962" spans="34:35" ht="14.25" hidden="1">
      <c r="AH962" s="99">
        <f>+'廃棄物事業経費（歳入）'!B962</f>
        <v>0</v>
      </c>
      <c r="AI962" s="2">
        <v>962</v>
      </c>
    </row>
    <row r="963" spans="34:35" ht="14.25" hidden="1">
      <c r="AH963" s="99">
        <f>+'廃棄物事業経費（歳入）'!B963</f>
        <v>0</v>
      </c>
      <c r="AI963" s="2">
        <v>963</v>
      </c>
    </row>
    <row r="964" spans="34:35" ht="14.25" hidden="1">
      <c r="AH964" s="99">
        <f>+'廃棄物事業経費（歳入）'!B964</f>
        <v>0</v>
      </c>
      <c r="AI964" s="2">
        <v>964</v>
      </c>
    </row>
    <row r="965" spans="34:35" ht="14.25" hidden="1">
      <c r="AH965" s="99">
        <f>+'廃棄物事業経費（歳入）'!B965</f>
        <v>0</v>
      </c>
      <c r="AI965" s="2">
        <v>965</v>
      </c>
    </row>
    <row r="966" spans="34:35" ht="14.25" hidden="1">
      <c r="AH966" s="99">
        <f>+'廃棄物事業経費（歳入）'!B966</f>
        <v>0</v>
      </c>
      <c r="AI966" s="2">
        <v>966</v>
      </c>
    </row>
    <row r="967" spans="34:35" ht="14.25" hidden="1">
      <c r="AH967" s="99">
        <f>+'廃棄物事業経費（歳入）'!B967</f>
        <v>0</v>
      </c>
      <c r="AI967" s="2">
        <v>967</v>
      </c>
    </row>
    <row r="968" spans="34:35" ht="14.25" hidden="1">
      <c r="AH968" s="99">
        <f>+'廃棄物事業経費（歳入）'!B968</f>
        <v>0</v>
      </c>
      <c r="AI968" s="2">
        <v>968</v>
      </c>
    </row>
    <row r="969" spans="34:35" ht="14.25" hidden="1">
      <c r="AH969" s="99">
        <f>+'廃棄物事業経費（歳入）'!B969</f>
        <v>0</v>
      </c>
      <c r="AI969" s="2">
        <v>969</v>
      </c>
    </row>
    <row r="970" spans="34:35" ht="14.25" hidden="1">
      <c r="AH970" s="99">
        <f>+'廃棄物事業経費（歳入）'!B970</f>
        <v>0</v>
      </c>
      <c r="AI970" s="2">
        <v>970</v>
      </c>
    </row>
    <row r="971" spans="34:35" ht="14.25" hidden="1">
      <c r="AH971" s="99">
        <f>+'廃棄物事業経費（歳入）'!B971</f>
        <v>0</v>
      </c>
      <c r="AI971" s="2">
        <v>971</v>
      </c>
    </row>
    <row r="972" spans="34:35" ht="14.25" hidden="1">
      <c r="AH972" s="99">
        <f>+'廃棄物事業経費（歳入）'!B972</f>
        <v>0</v>
      </c>
      <c r="AI972" s="2">
        <v>972</v>
      </c>
    </row>
    <row r="973" spans="34:35" ht="14.25" hidden="1">
      <c r="AH973" s="99">
        <f>+'廃棄物事業経費（歳入）'!B973</f>
        <v>0</v>
      </c>
      <c r="AI973" s="2">
        <v>973</v>
      </c>
    </row>
    <row r="974" spans="34:35" ht="14.25" hidden="1">
      <c r="AH974" s="99">
        <f>+'廃棄物事業経費（歳入）'!B974</f>
        <v>0</v>
      </c>
      <c r="AI974" s="2">
        <v>974</v>
      </c>
    </row>
    <row r="975" spans="34:35" ht="14.25" hidden="1">
      <c r="AH975" s="99">
        <f>+'廃棄物事業経費（歳入）'!B975</f>
        <v>0</v>
      </c>
      <c r="AI975" s="2">
        <v>975</v>
      </c>
    </row>
    <row r="976" spans="34:35" ht="14.25" hidden="1">
      <c r="AH976" s="99">
        <f>+'廃棄物事業経費（歳入）'!B976</f>
        <v>0</v>
      </c>
      <c r="AI976" s="2">
        <v>976</v>
      </c>
    </row>
    <row r="977" spans="34:35" ht="14.25" hidden="1">
      <c r="AH977" s="99">
        <f>+'廃棄物事業経費（歳入）'!B977</f>
        <v>0</v>
      </c>
      <c r="AI977" s="2">
        <v>977</v>
      </c>
    </row>
    <row r="978" spans="34:35" ht="14.25" hidden="1">
      <c r="AH978" s="99">
        <f>+'廃棄物事業経費（歳入）'!B978</f>
        <v>0</v>
      </c>
      <c r="AI978" s="2">
        <v>978</v>
      </c>
    </row>
    <row r="979" spans="34:35" ht="14.25" hidden="1">
      <c r="AH979" s="99">
        <f>+'廃棄物事業経費（歳入）'!B979</f>
        <v>0</v>
      </c>
      <c r="AI979" s="2">
        <v>979</v>
      </c>
    </row>
    <row r="980" spans="34:35" ht="14.25" hidden="1">
      <c r="AH980" s="99">
        <f>+'廃棄物事業経費（歳入）'!B980</f>
        <v>0</v>
      </c>
      <c r="AI980" s="2">
        <v>980</v>
      </c>
    </row>
    <row r="981" spans="34:35" ht="14.25" hidden="1">
      <c r="AH981" s="99">
        <f>+'廃棄物事業経費（歳入）'!B981</f>
        <v>0</v>
      </c>
      <c r="AI981" s="2">
        <v>981</v>
      </c>
    </row>
    <row r="982" spans="34:35" ht="14.25" hidden="1">
      <c r="AH982" s="99">
        <f>+'廃棄物事業経費（歳入）'!B982</f>
        <v>0</v>
      </c>
      <c r="AI982" s="2">
        <v>982</v>
      </c>
    </row>
    <row r="983" spans="34:35" ht="14.25" hidden="1">
      <c r="AH983" s="99">
        <f>+'廃棄物事業経費（歳入）'!B983</f>
        <v>0</v>
      </c>
      <c r="AI983" s="2">
        <v>983</v>
      </c>
    </row>
    <row r="984" spans="34:35" ht="14.25" hidden="1">
      <c r="AH984" s="99">
        <f>+'廃棄物事業経費（歳入）'!B984</f>
        <v>0</v>
      </c>
      <c r="AI984" s="2">
        <v>984</v>
      </c>
    </row>
    <row r="985" spans="34:35" ht="14.25" hidden="1">
      <c r="AH985" s="99">
        <f>+'廃棄物事業経費（歳入）'!B985</f>
        <v>0</v>
      </c>
      <c r="AI985" s="2">
        <v>985</v>
      </c>
    </row>
    <row r="986" spans="34:35" ht="14.25" hidden="1">
      <c r="AH986" s="99">
        <f>+'廃棄物事業経費（歳入）'!B986</f>
        <v>0</v>
      </c>
      <c r="AI986" s="2">
        <v>986</v>
      </c>
    </row>
    <row r="987" spans="34:35" ht="14.25" hidden="1">
      <c r="AH987" s="99">
        <f>+'廃棄物事業経費（歳入）'!B987</f>
        <v>0</v>
      </c>
      <c r="AI987" s="2">
        <v>987</v>
      </c>
    </row>
    <row r="988" spans="34:35" ht="14.25" hidden="1">
      <c r="AH988" s="99">
        <f>+'廃棄物事業経費（歳入）'!B988</f>
        <v>0</v>
      </c>
      <c r="AI988" s="2">
        <v>988</v>
      </c>
    </row>
    <row r="989" spans="34:35" ht="14.25" hidden="1">
      <c r="AH989" s="99">
        <f>+'廃棄物事業経費（歳入）'!B989</f>
        <v>0</v>
      </c>
      <c r="AI989" s="2">
        <v>989</v>
      </c>
    </row>
    <row r="990" spans="34:35" ht="14.25" hidden="1">
      <c r="AH990" s="99">
        <f>+'廃棄物事業経費（歳入）'!B990</f>
        <v>0</v>
      </c>
      <c r="AI990" s="2">
        <v>990</v>
      </c>
    </row>
    <row r="991" spans="34:35" ht="14.25" hidden="1">
      <c r="AH991" s="99">
        <f>+'廃棄物事業経費（歳入）'!B991</f>
        <v>0</v>
      </c>
      <c r="AI991" s="2">
        <v>991</v>
      </c>
    </row>
    <row r="992" spans="34:35" ht="14.25" hidden="1">
      <c r="AH992" s="99">
        <f>+'廃棄物事業経費（歳入）'!B992</f>
        <v>0</v>
      </c>
      <c r="AI992" s="2">
        <v>992</v>
      </c>
    </row>
    <row r="993" spans="34:35" ht="14.25" hidden="1">
      <c r="AH993" s="99">
        <f>+'廃棄物事業経費（歳入）'!B993</f>
        <v>0</v>
      </c>
      <c r="AI993" s="2">
        <v>993</v>
      </c>
    </row>
    <row r="994" spans="34:35" ht="14.25" hidden="1">
      <c r="AH994" s="99">
        <f>+'廃棄物事業経費（歳入）'!B994</f>
        <v>0</v>
      </c>
      <c r="AI994" s="2">
        <v>994</v>
      </c>
    </row>
    <row r="995" spans="34:35" ht="14.25" hidden="1">
      <c r="AH995" s="99">
        <f>+'廃棄物事業経費（歳入）'!B995</f>
        <v>0</v>
      </c>
      <c r="AI995" s="2">
        <v>995</v>
      </c>
    </row>
    <row r="996" spans="34:35" ht="14.25" hidden="1">
      <c r="AH996" s="99">
        <f>+'廃棄物事業経費（歳入）'!B996</f>
        <v>0</v>
      </c>
      <c r="AI996" s="2">
        <v>996</v>
      </c>
    </row>
    <row r="997" spans="34:35" ht="14.25" hidden="1">
      <c r="AH997" s="99">
        <f>+'廃棄物事業経費（歳入）'!B997</f>
        <v>0</v>
      </c>
      <c r="AI997" s="2">
        <v>997</v>
      </c>
    </row>
    <row r="998" spans="34:35" ht="14.25" hidden="1">
      <c r="AH998" s="99">
        <f>+'廃棄物事業経費（歳入）'!B998</f>
        <v>0</v>
      </c>
      <c r="AI998" s="2">
        <v>998</v>
      </c>
    </row>
    <row r="999" spans="34:35" ht="14.25" hidden="1">
      <c r="AH999" s="99">
        <f>+'廃棄物事業経費（歳入）'!B999</f>
        <v>0</v>
      </c>
      <c r="AI999" s="2">
        <v>999</v>
      </c>
    </row>
    <row r="1000" spans="34:35" ht="14.25" hidden="1">
      <c r="AH1000" s="99">
        <f>+'廃棄物事業経費（歳入）'!B1000</f>
        <v>0</v>
      </c>
      <c r="AI1000" s="2">
        <v>1000</v>
      </c>
    </row>
    <row r="1001" spans="34:35" ht="14.25" hidden="1">
      <c r="AH1001" s="99">
        <f>+'廃棄物事業経費（歳入）'!B1001</f>
        <v>0</v>
      </c>
      <c r="AI1001" s="2">
        <v>1001</v>
      </c>
    </row>
    <row r="1002" spans="34:35" ht="14.25" hidden="1">
      <c r="AH1002" s="99">
        <f>+'廃棄物事業経費（歳入）'!B1002</f>
        <v>0</v>
      </c>
      <c r="AI1002" s="2">
        <v>1002</v>
      </c>
    </row>
    <row r="1003" spans="34:35" ht="14.25" hidden="1">
      <c r="AH1003" s="99">
        <f>+'廃棄物事業経費（歳入）'!B1003</f>
        <v>0</v>
      </c>
      <c r="AI1003" s="2">
        <v>1003</v>
      </c>
    </row>
    <row r="1004" spans="34:35" ht="14.25" hidden="1">
      <c r="AH1004" s="99">
        <f>+'廃棄物事業経費（歳入）'!B1004</f>
        <v>0</v>
      </c>
      <c r="AI1004" s="2">
        <v>1004</v>
      </c>
    </row>
    <row r="1005" spans="34:35" ht="14.25" hidden="1">
      <c r="AH1005" s="99">
        <f>+'廃棄物事業経費（歳入）'!B1005</f>
        <v>0</v>
      </c>
      <c r="AI1005" s="2">
        <v>1005</v>
      </c>
    </row>
    <row r="1006" spans="34:35" ht="14.25" hidden="1">
      <c r="AH1006" s="99">
        <f>+'廃棄物事業経費（歳入）'!B1006</f>
        <v>0</v>
      </c>
      <c r="AI1006" s="2">
        <v>1006</v>
      </c>
    </row>
    <row r="1007" spans="34:35" ht="14.25" hidden="1">
      <c r="AH1007" s="99">
        <f>+'廃棄物事業経費（歳入）'!B1007</f>
        <v>0</v>
      </c>
      <c r="AI1007" s="2">
        <v>1007</v>
      </c>
    </row>
    <row r="1008" spans="34:35" ht="14.25" hidden="1">
      <c r="AH1008" s="99">
        <f>+'廃棄物事業経費（歳入）'!B1008</f>
        <v>0</v>
      </c>
      <c r="AI1008" s="2">
        <v>1008</v>
      </c>
    </row>
    <row r="1009" spans="34:35" ht="14.25" hidden="1">
      <c r="AH1009" s="99">
        <f>+'廃棄物事業経費（歳入）'!B1009</f>
        <v>0</v>
      </c>
      <c r="AI1009" s="2">
        <v>1009</v>
      </c>
    </row>
    <row r="1010" spans="34:35" ht="14.25" hidden="1">
      <c r="AH1010" s="99">
        <f>+'廃棄物事業経費（歳入）'!B1010</f>
        <v>0</v>
      </c>
      <c r="AI1010" s="2">
        <v>1010</v>
      </c>
    </row>
    <row r="1011" spans="34:35" ht="14.25" hidden="1">
      <c r="AH1011" s="99">
        <f>+'廃棄物事業経費（歳入）'!B1011</f>
        <v>0</v>
      </c>
      <c r="AI1011" s="2">
        <v>1011</v>
      </c>
    </row>
    <row r="1012" spans="34:35" ht="14.25" hidden="1">
      <c r="AH1012" s="99">
        <f>+'廃棄物事業経費（歳入）'!B1012</f>
        <v>0</v>
      </c>
      <c r="AI1012" s="2">
        <v>1012</v>
      </c>
    </row>
    <row r="1013" spans="34:35" ht="14.25" hidden="1">
      <c r="AH1013" s="99">
        <f>+'廃棄物事業経費（歳入）'!B1013</f>
        <v>0</v>
      </c>
      <c r="AI1013" s="2">
        <v>1013</v>
      </c>
    </row>
    <row r="1014" spans="34:35" ht="14.25" hidden="1">
      <c r="AH1014" s="99">
        <f>+'廃棄物事業経費（歳入）'!B1014</f>
        <v>0</v>
      </c>
      <c r="AI1014" s="2">
        <v>1014</v>
      </c>
    </row>
    <row r="1015" spans="34:35" ht="14.25" hidden="1">
      <c r="AH1015" s="99">
        <f>+'廃棄物事業経費（歳入）'!B1015</f>
        <v>0</v>
      </c>
      <c r="AI1015" s="2">
        <v>1015</v>
      </c>
    </row>
    <row r="1016" spans="34:35" ht="14.25" hidden="1">
      <c r="AH1016" s="99">
        <f>+'廃棄物事業経費（歳入）'!B1016</f>
        <v>0</v>
      </c>
      <c r="AI1016" s="2">
        <v>1016</v>
      </c>
    </row>
    <row r="1017" spans="34:35" ht="14.25" hidden="1">
      <c r="AH1017" s="99">
        <f>+'廃棄物事業経費（歳入）'!B1017</f>
        <v>0</v>
      </c>
      <c r="AI1017" s="2">
        <v>1017</v>
      </c>
    </row>
    <row r="1018" spans="34:35" ht="14.25" hidden="1">
      <c r="AH1018" s="99">
        <f>+'廃棄物事業経費（歳入）'!B1018</f>
        <v>0</v>
      </c>
      <c r="AI1018" s="2">
        <v>1018</v>
      </c>
    </row>
    <row r="1019" spans="34:35" ht="14.25" hidden="1">
      <c r="AH1019" s="99">
        <f>+'廃棄物事業経費（歳入）'!B1019</f>
        <v>0</v>
      </c>
      <c r="AI1019" s="2">
        <v>1019</v>
      </c>
    </row>
    <row r="1020" spans="34:35" ht="14.25" hidden="1">
      <c r="AH1020" s="99">
        <f>+'廃棄物事業経費（歳入）'!B1020</f>
        <v>0</v>
      </c>
      <c r="AI1020" s="2">
        <v>1020</v>
      </c>
    </row>
    <row r="1021" spans="34:35" ht="14.25" hidden="1">
      <c r="AH1021" s="99">
        <f>+'廃棄物事業経費（歳入）'!B1021</f>
        <v>0</v>
      </c>
      <c r="AI1021" s="2">
        <v>1021</v>
      </c>
    </row>
    <row r="1022" spans="34:35" ht="14.25" hidden="1">
      <c r="AH1022" s="99">
        <f>+'廃棄物事業経費（歳入）'!B1022</f>
        <v>0</v>
      </c>
      <c r="AI1022" s="2">
        <v>1022</v>
      </c>
    </row>
    <row r="1023" spans="34:35" ht="14.25" hidden="1">
      <c r="AH1023" s="99">
        <f>+'廃棄物事業経費（歳入）'!B1023</f>
        <v>0</v>
      </c>
      <c r="AI1023" s="2">
        <v>1023</v>
      </c>
    </row>
    <row r="1024" spans="34:35" ht="14.25" hidden="1">
      <c r="AH1024" s="99">
        <f>+'廃棄物事業経費（歳入）'!B1024</f>
        <v>0</v>
      </c>
      <c r="AI1024" s="2">
        <v>1024</v>
      </c>
    </row>
    <row r="1025" spans="34:35" ht="14.25" hidden="1">
      <c r="AH1025" s="99">
        <f>+'廃棄物事業経費（歳入）'!B1025</f>
        <v>0</v>
      </c>
      <c r="AI1025" s="2">
        <v>1025</v>
      </c>
    </row>
    <row r="1026" spans="34:35" ht="14.25" hidden="1">
      <c r="AH1026" s="99">
        <f>+'廃棄物事業経費（歳入）'!B1026</f>
        <v>0</v>
      </c>
      <c r="AI1026" s="2">
        <v>1026</v>
      </c>
    </row>
    <row r="1027" spans="34:35" ht="14.25" hidden="1">
      <c r="AH1027" s="99">
        <f>+'廃棄物事業経費（歳入）'!B1027</f>
        <v>0</v>
      </c>
      <c r="AI1027" s="2">
        <v>1027</v>
      </c>
    </row>
    <row r="1028" spans="34:35" ht="14.25" hidden="1">
      <c r="AH1028" s="99">
        <f>+'廃棄物事業経費（歳入）'!B1028</f>
        <v>0</v>
      </c>
      <c r="AI1028" s="2">
        <v>1028</v>
      </c>
    </row>
    <row r="1029" spans="34:35" ht="14.25" hidden="1">
      <c r="AH1029" s="99">
        <f>+'廃棄物事業経費（歳入）'!B1029</f>
        <v>0</v>
      </c>
      <c r="AI1029" s="2">
        <v>1029</v>
      </c>
    </row>
    <row r="1030" spans="34:35" ht="14.25" hidden="1">
      <c r="AH1030" s="99">
        <f>+'廃棄物事業経費（歳入）'!B1030</f>
        <v>0</v>
      </c>
      <c r="AI1030" s="2">
        <v>1030</v>
      </c>
    </row>
    <row r="1031" spans="34:35" ht="14.25" hidden="1">
      <c r="AH1031" s="99">
        <f>+'廃棄物事業経費（歳入）'!B1031</f>
        <v>0</v>
      </c>
      <c r="AI1031" s="2">
        <v>1031</v>
      </c>
    </row>
    <row r="1032" spans="34:35" ht="14.25" hidden="1">
      <c r="AH1032" s="99">
        <f>+'廃棄物事業経費（歳入）'!B1032</f>
        <v>0</v>
      </c>
      <c r="AI1032" s="2">
        <v>1032</v>
      </c>
    </row>
    <row r="1033" spans="34:35" ht="14.25" hidden="1">
      <c r="AH1033" s="99">
        <f>+'廃棄物事業経費（歳入）'!B1033</f>
        <v>0</v>
      </c>
      <c r="AI1033" s="2">
        <v>1033</v>
      </c>
    </row>
    <row r="1034" spans="34:35" ht="14.25" hidden="1">
      <c r="AH1034" s="99">
        <f>+'廃棄物事業経費（歳入）'!B1034</f>
        <v>0</v>
      </c>
      <c r="AI1034" s="2">
        <v>1034</v>
      </c>
    </row>
    <row r="1035" spans="34:35" ht="14.25" hidden="1">
      <c r="AH1035" s="99">
        <f>+'廃棄物事業経費（歳入）'!B1035</f>
        <v>0</v>
      </c>
      <c r="AI1035" s="2">
        <v>1035</v>
      </c>
    </row>
    <row r="1036" spans="34:35" ht="14.25" hidden="1">
      <c r="AH1036" s="99">
        <f>+'廃棄物事業経費（歳入）'!B1036</f>
        <v>0</v>
      </c>
      <c r="AI1036" s="2">
        <v>1036</v>
      </c>
    </row>
    <row r="1037" spans="34:35" ht="14.25" hidden="1">
      <c r="AH1037" s="99">
        <f>+'廃棄物事業経費（歳入）'!B1037</f>
        <v>0</v>
      </c>
      <c r="AI1037" s="2">
        <v>1037</v>
      </c>
    </row>
    <row r="1038" spans="34:35" ht="14.25" hidden="1">
      <c r="AH1038" s="99">
        <f>+'廃棄物事業経費（歳入）'!B1038</f>
        <v>0</v>
      </c>
      <c r="AI1038" s="2">
        <v>1038</v>
      </c>
    </row>
    <row r="1039" spans="34:35" ht="14.25" hidden="1">
      <c r="AH1039" s="99">
        <f>+'廃棄物事業経費（歳入）'!B1039</f>
        <v>0</v>
      </c>
      <c r="AI1039" s="2">
        <v>1039</v>
      </c>
    </row>
    <row r="1040" spans="34:35" ht="14.25" hidden="1">
      <c r="AH1040" s="99">
        <f>+'廃棄物事業経費（歳入）'!B1040</f>
        <v>0</v>
      </c>
      <c r="AI1040" s="2">
        <v>1040</v>
      </c>
    </row>
    <row r="1041" spans="34:35" ht="14.25" hidden="1">
      <c r="AH1041" s="99">
        <f>+'廃棄物事業経費（歳入）'!B1041</f>
        <v>0</v>
      </c>
      <c r="AI1041" s="2">
        <v>1041</v>
      </c>
    </row>
    <row r="1042" spans="34:35" ht="14.25" hidden="1">
      <c r="AH1042" s="99">
        <f>+'廃棄物事業経費（歳入）'!B1042</f>
        <v>0</v>
      </c>
      <c r="AI1042" s="2">
        <v>1042</v>
      </c>
    </row>
    <row r="1043" spans="34:35" ht="14.25" hidden="1">
      <c r="AH1043" s="99">
        <f>+'廃棄物事業経費（歳入）'!B1043</f>
        <v>0</v>
      </c>
      <c r="AI1043" s="2">
        <v>1043</v>
      </c>
    </row>
    <row r="1044" spans="34:35" ht="14.25" hidden="1">
      <c r="AH1044" s="99">
        <f>+'廃棄物事業経費（歳入）'!B1044</f>
        <v>0</v>
      </c>
      <c r="AI1044" s="2">
        <v>1044</v>
      </c>
    </row>
    <row r="1045" spans="34:35" ht="14.25" hidden="1">
      <c r="AH1045" s="99">
        <f>+'廃棄物事業経費（歳入）'!B1045</f>
        <v>0</v>
      </c>
      <c r="AI1045" s="2">
        <v>1045</v>
      </c>
    </row>
    <row r="1046" spans="34:35" ht="14.25" hidden="1">
      <c r="AH1046" s="99">
        <f>+'廃棄物事業経費（歳入）'!B1046</f>
        <v>0</v>
      </c>
      <c r="AI1046" s="2">
        <v>1046</v>
      </c>
    </row>
    <row r="1047" spans="34:35" ht="14.25" hidden="1">
      <c r="AH1047" s="99">
        <f>+'廃棄物事業経費（歳入）'!B1047</f>
        <v>0</v>
      </c>
      <c r="AI1047" s="2">
        <v>1047</v>
      </c>
    </row>
    <row r="1048" spans="34:35" ht="14.25" hidden="1">
      <c r="AH1048" s="99">
        <f>+'廃棄物事業経費（歳入）'!B1048</f>
        <v>0</v>
      </c>
      <c r="AI1048" s="2">
        <v>1048</v>
      </c>
    </row>
    <row r="1049" spans="34:35" ht="14.25" hidden="1">
      <c r="AH1049" s="99">
        <f>+'廃棄物事業経費（歳入）'!B1049</f>
        <v>0</v>
      </c>
      <c r="AI1049" s="2">
        <v>1049</v>
      </c>
    </row>
    <row r="1050" spans="34:35" ht="14.25" hidden="1">
      <c r="AH1050" s="99">
        <f>+'廃棄物事業経費（歳入）'!B1050</f>
        <v>0</v>
      </c>
      <c r="AI1050" s="2">
        <v>1050</v>
      </c>
    </row>
    <row r="1051" spans="34:35" ht="14.25" hidden="1">
      <c r="AH1051" s="99">
        <f>+'廃棄物事業経費（歳入）'!B1051</f>
        <v>0</v>
      </c>
      <c r="AI1051" s="2">
        <v>1051</v>
      </c>
    </row>
    <row r="1052" spans="34:35" ht="14.25" hidden="1">
      <c r="AH1052" s="99">
        <f>+'廃棄物事業経費（歳入）'!B1052</f>
        <v>0</v>
      </c>
      <c r="AI1052" s="2">
        <v>1052</v>
      </c>
    </row>
    <row r="1053" spans="34:35" ht="14.25" hidden="1">
      <c r="AH1053" s="99">
        <f>+'廃棄物事業経費（歳入）'!B1053</f>
        <v>0</v>
      </c>
      <c r="AI1053" s="2">
        <v>1053</v>
      </c>
    </row>
    <row r="1054" spans="34:35" ht="14.25" hidden="1">
      <c r="AH1054" s="99">
        <f>+'廃棄物事業経費（歳入）'!B1054</f>
        <v>0</v>
      </c>
      <c r="AI1054" s="2">
        <v>1054</v>
      </c>
    </row>
    <row r="1055" spans="34:35" ht="14.25" hidden="1">
      <c r="AH1055" s="99">
        <f>+'廃棄物事業経費（歳入）'!B1055</f>
        <v>0</v>
      </c>
      <c r="AI1055" s="2">
        <v>1055</v>
      </c>
    </row>
    <row r="1056" spans="34:35" ht="14.25" hidden="1">
      <c r="AH1056" s="99">
        <f>+'廃棄物事業経費（歳入）'!B1056</f>
        <v>0</v>
      </c>
      <c r="AI1056" s="2">
        <v>1056</v>
      </c>
    </row>
    <row r="1057" spans="34:35" ht="14.25" hidden="1">
      <c r="AH1057" s="99">
        <f>+'廃棄物事業経費（歳入）'!B1057</f>
        <v>0</v>
      </c>
      <c r="AI1057" s="2">
        <v>1057</v>
      </c>
    </row>
    <row r="1058" spans="34:35" ht="14.25" hidden="1">
      <c r="AH1058" s="99">
        <f>+'廃棄物事業経費（歳入）'!B1058</f>
        <v>0</v>
      </c>
      <c r="AI1058" s="2">
        <v>1058</v>
      </c>
    </row>
    <row r="1059" spans="34:35" ht="14.25" hidden="1">
      <c r="AH1059" s="99">
        <f>+'廃棄物事業経費（歳入）'!B1059</f>
        <v>0</v>
      </c>
      <c r="AI1059" s="2">
        <v>1059</v>
      </c>
    </row>
    <row r="1060" spans="34:35" ht="14.25" hidden="1">
      <c r="AH1060" s="99">
        <f>+'廃棄物事業経費（歳入）'!B1060</f>
        <v>0</v>
      </c>
      <c r="AI1060" s="2">
        <v>1060</v>
      </c>
    </row>
    <row r="1061" spans="34:35" ht="14.25" hidden="1">
      <c r="AH1061" s="99">
        <f>+'廃棄物事業経費（歳入）'!B1061</f>
        <v>0</v>
      </c>
      <c r="AI1061" s="2">
        <v>1061</v>
      </c>
    </row>
    <row r="1062" spans="34:35" ht="14.25" hidden="1">
      <c r="AH1062" s="99">
        <f>+'廃棄物事業経費（歳入）'!B1062</f>
        <v>0</v>
      </c>
      <c r="AI1062" s="2">
        <v>1062</v>
      </c>
    </row>
    <row r="1063" spans="34:35" ht="14.25" hidden="1">
      <c r="AH1063" s="99">
        <f>+'廃棄物事業経費（歳入）'!B1063</f>
        <v>0</v>
      </c>
      <c r="AI1063" s="2">
        <v>1063</v>
      </c>
    </row>
    <row r="1064" spans="34:35" ht="14.25" hidden="1">
      <c r="AH1064" s="99">
        <f>+'廃棄物事業経費（歳入）'!B1064</f>
        <v>0</v>
      </c>
      <c r="AI1064" s="2">
        <v>1064</v>
      </c>
    </row>
    <row r="1065" spans="34:35" ht="14.25" hidden="1">
      <c r="AH1065" s="99">
        <f>+'廃棄物事業経費（歳入）'!B1065</f>
        <v>0</v>
      </c>
      <c r="AI1065" s="2">
        <v>1065</v>
      </c>
    </row>
    <row r="1066" spans="34:35" ht="14.25" hidden="1">
      <c r="AH1066" s="99">
        <f>+'廃棄物事業経費（歳入）'!B1066</f>
        <v>0</v>
      </c>
      <c r="AI1066" s="2">
        <v>1066</v>
      </c>
    </row>
    <row r="1067" spans="34:35" ht="14.25" hidden="1">
      <c r="AH1067" s="99">
        <f>+'廃棄物事業経費（歳入）'!B1067</f>
        <v>0</v>
      </c>
      <c r="AI1067" s="2">
        <v>1067</v>
      </c>
    </row>
    <row r="1068" spans="34:35" ht="14.25" hidden="1">
      <c r="AH1068" s="99">
        <f>+'廃棄物事業経費（歳入）'!B1068</f>
        <v>0</v>
      </c>
      <c r="AI1068" s="2">
        <v>1068</v>
      </c>
    </row>
    <row r="1069" spans="34:35" ht="14.25" hidden="1">
      <c r="AH1069" s="99">
        <f>+'廃棄物事業経費（歳入）'!B1069</f>
        <v>0</v>
      </c>
      <c r="AI1069" s="2">
        <v>1069</v>
      </c>
    </row>
    <row r="1070" spans="34:35" ht="14.25" hidden="1">
      <c r="AH1070" s="99">
        <f>+'廃棄物事業経費（歳入）'!B1070</f>
        <v>0</v>
      </c>
      <c r="AI1070" s="2">
        <v>1070</v>
      </c>
    </row>
    <row r="1071" spans="34:35" ht="14.25" hidden="1">
      <c r="AH1071" s="99">
        <f>+'廃棄物事業経費（歳入）'!B1071</f>
        <v>0</v>
      </c>
      <c r="AI1071" s="2">
        <v>1071</v>
      </c>
    </row>
    <row r="1072" spans="34:35" ht="14.25" hidden="1">
      <c r="AH1072" s="99">
        <f>+'廃棄物事業経費（歳入）'!B1072</f>
        <v>0</v>
      </c>
      <c r="AI1072" s="2">
        <v>1072</v>
      </c>
    </row>
    <row r="1073" spans="34:35" ht="14.25" hidden="1">
      <c r="AH1073" s="99">
        <f>+'廃棄物事業経費（歳入）'!B1073</f>
        <v>0</v>
      </c>
      <c r="AI1073" s="2">
        <v>1073</v>
      </c>
    </row>
    <row r="1074" spans="34:35" ht="14.25" hidden="1">
      <c r="AH1074" s="99">
        <f>+'廃棄物事業経費（歳入）'!B1074</f>
        <v>0</v>
      </c>
      <c r="AI1074" s="2">
        <v>1074</v>
      </c>
    </row>
    <row r="1075" spans="34:35" ht="14.25" hidden="1">
      <c r="AH1075" s="99">
        <f>+'廃棄物事業経費（歳入）'!B1075</f>
        <v>0</v>
      </c>
      <c r="AI1075" s="2">
        <v>1075</v>
      </c>
    </row>
    <row r="1076" spans="34:35" ht="14.25" hidden="1">
      <c r="AH1076" s="99">
        <f>+'廃棄物事業経費（歳入）'!B1076</f>
        <v>0</v>
      </c>
      <c r="AI1076" s="2">
        <v>1076</v>
      </c>
    </row>
    <row r="1077" spans="34:35" ht="14.25" hidden="1">
      <c r="AH1077" s="99">
        <f>+'廃棄物事業経費（歳入）'!B1077</f>
        <v>0</v>
      </c>
      <c r="AI1077" s="2">
        <v>1077</v>
      </c>
    </row>
    <row r="1078" spans="34:35" ht="14.25" hidden="1">
      <c r="AH1078" s="99">
        <f>+'廃棄物事業経費（歳入）'!B1078</f>
        <v>0</v>
      </c>
      <c r="AI1078" s="2">
        <v>1078</v>
      </c>
    </row>
    <row r="1079" spans="34:35" ht="14.25" hidden="1">
      <c r="AH1079" s="99">
        <f>+'廃棄物事業経費（歳入）'!B1079</f>
        <v>0</v>
      </c>
      <c r="AI1079" s="2">
        <v>1079</v>
      </c>
    </row>
    <row r="1080" spans="34:35" ht="14.25" hidden="1">
      <c r="AH1080" s="99">
        <f>+'廃棄物事業経費（歳入）'!B1080</f>
        <v>0</v>
      </c>
      <c r="AI1080" s="2">
        <v>1080</v>
      </c>
    </row>
    <row r="1081" spans="34:35" ht="14.25" hidden="1">
      <c r="AH1081" s="99">
        <f>+'廃棄物事業経費（歳入）'!B1081</f>
        <v>0</v>
      </c>
      <c r="AI1081" s="2">
        <v>1081</v>
      </c>
    </row>
    <row r="1082" spans="34:35" ht="14.25" hidden="1">
      <c r="AH1082" s="99">
        <f>+'廃棄物事業経費（歳入）'!B1082</f>
        <v>0</v>
      </c>
      <c r="AI1082" s="2">
        <v>1082</v>
      </c>
    </row>
    <row r="1083" spans="34:35" ht="14.25" hidden="1">
      <c r="AH1083" s="99">
        <f>+'廃棄物事業経費（歳入）'!B1083</f>
        <v>0</v>
      </c>
      <c r="AI1083" s="2">
        <v>1083</v>
      </c>
    </row>
    <row r="1084" spans="34:35" ht="14.25" hidden="1">
      <c r="AH1084" s="99">
        <f>+'廃棄物事業経費（歳入）'!B1084</f>
        <v>0</v>
      </c>
      <c r="AI1084" s="2">
        <v>1084</v>
      </c>
    </row>
    <row r="1085" spans="34:35" ht="14.25" hidden="1">
      <c r="AH1085" s="99">
        <f>+'廃棄物事業経費（歳入）'!B1085</f>
        <v>0</v>
      </c>
      <c r="AI1085" s="2">
        <v>1085</v>
      </c>
    </row>
    <row r="1086" spans="34:35" ht="14.25" hidden="1">
      <c r="AH1086" s="99">
        <f>+'廃棄物事業経費（歳入）'!B1086</f>
        <v>0</v>
      </c>
      <c r="AI1086" s="2">
        <v>1086</v>
      </c>
    </row>
    <row r="1087" spans="34:35" ht="14.25" hidden="1">
      <c r="AH1087" s="99">
        <f>+'廃棄物事業経費（歳入）'!B1087</f>
        <v>0</v>
      </c>
      <c r="AI1087" s="2">
        <v>1087</v>
      </c>
    </row>
    <row r="1088" spans="34:35" ht="14.25" hidden="1">
      <c r="AH1088" s="99">
        <f>+'廃棄物事業経費（歳入）'!B1088</f>
        <v>0</v>
      </c>
      <c r="AI1088" s="2">
        <v>1088</v>
      </c>
    </row>
    <row r="1089" spans="34:35" ht="14.25" hidden="1">
      <c r="AH1089" s="99">
        <f>+'廃棄物事業経費（歳入）'!B1089</f>
        <v>0</v>
      </c>
      <c r="AI1089" s="2">
        <v>1089</v>
      </c>
    </row>
    <row r="1090" spans="34:35" ht="14.25" hidden="1">
      <c r="AH1090" s="99">
        <f>+'廃棄物事業経費（歳入）'!B1090</f>
        <v>0</v>
      </c>
      <c r="AI1090" s="2">
        <v>1090</v>
      </c>
    </row>
    <row r="1091" spans="34:35" ht="14.25" hidden="1">
      <c r="AH1091" s="99">
        <f>+'廃棄物事業経費（歳入）'!B1091</f>
        <v>0</v>
      </c>
      <c r="AI1091" s="2">
        <v>1091</v>
      </c>
    </row>
    <row r="1092" spans="34:35" ht="14.25" hidden="1">
      <c r="AH1092" s="99">
        <f>+'廃棄物事業経費（歳入）'!B1092</f>
        <v>0</v>
      </c>
      <c r="AI1092" s="2">
        <v>1092</v>
      </c>
    </row>
    <row r="1093" spans="34:35" ht="14.25" hidden="1">
      <c r="AH1093" s="99">
        <f>+'廃棄物事業経費（歳入）'!B1093</f>
        <v>0</v>
      </c>
      <c r="AI1093" s="2">
        <v>1093</v>
      </c>
    </row>
    <row r="1094" spans="34:35" ht="14.25" hidden="1">
      <c r="AH1094" s="99">
        <f>+'廃棄物事業経費（歳入）'!B1094</f>
        <v>0</v>
      </c>
      <c r="AI1094" s="2">
        <v>1094</v>
      </c>
    </row>
    <row r="1095" spans="34:35" ht="14.25" hidden="1">
      <c r="AH1095" s="99">
        <f>+'廃棄物事業経費（歳入）'!B1095</f>
        <v>0</v>
      </c>
      <c r="AI1095" s="2">
        <v>1095</v>
      </c>
    </row>
    <row r="1096" spans="34:35" ht="14.25" hidden="1">
      <c r="AH1096" s="99">
        <f>+'廃棄物事業経費（歳入）'!B1096</f>
        <v>0</v>
      </c>
      <c r="AI1096" s="2">
        <v>1096</v>
      </c>
    </row>
    <row r="1097" spans="34:35" ht="14.25" hidden="1">
      <c r="AH1097" s="99">
        <f>+'廃棄物事業経費（歳入）'!B1097</f>
        <v>0</v>
      </c>
      <c r="AI1097" s="2">
        <v>1097</v>
      </c>
    </row>
    <row r="1098" spans="34:35" ht="14.25" hidden="1">
      <c r="AH1098" s="99">
        <f>+'廃棄物事業経費（歳入）'!B1098</f>
        <v>0</v>
      </c>
      <c r="AI1098" s="2">
        <v>1098</v>
      </c>
    </row>
    <row r="1099" spans="34:35" ht="14.25" hidden="1">
      <c r="AH1099" s="99">
        <f>+'廃棄物事業経費（歳入）'!B1099</f>
        <v>0</v>
      </c>
      <c r="AI1099" s="2">
        <v>1099</v>
      </c>
    </row>
    <row r="1100" spans="34:35" ht="14.25" hidden="1">
      <c r="AH1100" s="99">
        <f>+'廃棄物事業経費（歳入）'!B1100</f>
        <v>0</v>
      </c>
      <c r="AI1100" s="2">
        <v>1100</v>
      </c>
    </row>
    <row r="1101" spans="34:35" ht="14.25" hidden="1">
      <c r="AH1101" s="99">
        <f>+'廃棄物事業経費（歳入）'!B1101</f>
        <v>0</v>
      </c>
      <c r="AI1101" s="2">
        <v>1101</v>
      </c>
    </row>
    <row r="1102" spans="34:35" ht="14.25" hidden="1">
      <c r="AH1102" s="99">
        <f>+'廃棄物事業経費（歳入）'!B1102</f>
        <v>0</v>
      </c>
      <c r="AI1102" s="2">
        <v>1102</v>
      </c>
    </row>
    <row r="1103" spans="34:35" ht="14.25" hidden="1">
      <c r="AH1103" s="99">
        <f>+'廃棄物事業経費（歳入）'!B1103</f>
        <v>0</v>
      </c>
      <c r="AI1103" s="2">
        <v>1103</v>
      </c>
    </row>
    <row r="1104" spans="34:35" ht="14.25" hidden="1">
      <c r="AH1104" s="99">
        <f>+'廃棄物事業経費（歳入）'!B1104</f>
        <v>0</v>
      </c>
      <c r="AI1104" s="2">
        <v>1104</v>
      </c>
    </row>
    <row r="1105" spans="34:35" ht="14.25" hidden="1">
      <c r="AH1105" s="99">
        <f>+'廃棄物事業経費（歳入）'!B1105</f>
        <v>0</v>
      </c>
      <c r="AI1105" s="2">
        <v>1105</v>
      </c>
    </row>
    <row r="1106" spans="34:35" ht="14.25" hidden="1">
      <c r="AH1106" s="99">
        <f>+'廃棄物事業経費（歳入）'!B1106</f>
        <v>0</v>
      </c>
      <c r="AI1106" s="2">
        <v>1106</v>
      </c>
    </row>
    <row r="1107" spans="34:35" ht="14.25" hidden="1">
      <c r="AH1107" s="99">
        <f>+'廃棄物事業経費（歳入）'!B1107</f>
        <v>0</v>
      </c>
      <c r="AI1107" s="2">
        <v>1107</v>
      </c>
    </row>
    <row r="1108" spans="34:35" ht="14.25" hidden="1">
      <c r="AH1108" s="99">
        <f>+'廃棄物事業経費（歳入）'!B1108</f>
        <v>0</v>
      </c>
      <c r="AI1108" s="2">
        <v>1108</v>
      </c>
    </row>
    <row r="1109" spans="34:35" ht="14.25" hidden="1">
      <c r="AH1109" s="99">
        <f>+'廃棄物事業経費（歳入）'!B1109</f>
        <v>0</v>
      </c>
      <c r="AI1109" s="2">
        <v>1109</v>
      </c>
    </row>
    <row r="1110" spans="34:35" ht="14.25" hidden="1">
      <c r="AH1110" s="99">
        <f>+'廃棄物事業経費（歳入）'!B1110</f>
        <v>0</v>
      </c>
      <c r="AI1110" s="2">
        <v>1110</v>
      </c>
    </row>
    <row r="1111" spans="34:35" ht="14.25" hidden="1">
      <c r="AH1111" s="99">
        <f>+'廃棄物事業経費（歳入）'!B1111</f>
        <v>0</v>
      </c>
      <c r="AI1111" s="2">
        <v>1111</v>
      </c>
    </row>
    <row r="1112" spans="34:35" ht="14.25" hidden="1">
      <c r="AH1112" s="99">
        <f>+'廃棄物事業経費（歳入）'!B1112</f>
        <v>0</v>
      </c>
      <c r="AI1112" s="2">
        <v>1112</v>
      </c>
    </row>
    <row r="1113" spans="34:35" ht="14.25" hidden="1">
      <c r="AH1113" s="99">
        <f>+'廃棄物事業経費（歳入）'!B1113</f>
        <v>0</v>
      </c>
      <c r="AI1113" s="2">
        <v>1113</v>
      </c>
    </row>
    <row r="1114" spans="34:35" ht="14.25" hidden="1">
      <c r="AH1114" s="99">
        <f>+'廃棄物事業経費（歳入）'!B1114</f>
        <v>0</v>
      </c>
      <c r="AI1114" s="2">
        <v>1114</v>
      </c>
    </row>
    <row r="1115" spans="34:35" ht="14.25" hidden="1">
      <c r="AH1115" s="99">
        <f>+'廃棄物事業経費（歳入）'!B1115</f>
        <v>0</v>
      </c>
      <c r="AI1115" s="2">
        <v>1115</v>
      </c>
    </row>
    <row r="1116" spans="34:35" ht="14.25" hidden="1">
      <c r="AH1116" s="99">
        <f>+'廃棄物事業経費（歳入）'!B1116</f>
        <v>0</v>
      </c>
      <c r="AI1116" s="2">
        <v>1116</v>
      </c>
    </row>
    <row r="1117" spans="34:35" ht="14.25" hidden="1">
      <c r="AH1117" s="99">
        <f>+'廃棄物事業経費（歳入）'!B1117</f>
        <v>0</v>
      </c>
      <c r="AI1117" s="2">
        <v>1117</v>
      </c>
    </row>
    <row r="1118" spans="34:35" ht="14.25" hidden="1">
      <c r="AH1118" s="99">
        <f>+'廃棄物事業経費（歳入）'!B1118</f>
        <v>0</v>
      </c>
      <c r="AI1118" s="2">
        <v>1118</v>
      </c>
    </row>
    <row r="1119" spans="34:35" ht="14.25" hidden="1">
      <c r="AH1119" s="99">
        <f>+'廃棄物事業経費（歳入）'!B1119</f>
        <v>0</v>
      </c>
      <c r="AI1119" s="2">
        <v>1119</v>
      </c>
    </row>
    <row r="1120" spans="34:35" ht="14.25" hidden="1">
      <c r="AH1120" s="99">
        <f>+'廃棄物事業経費（歳入）'!B1120</f>
        <v>0</v>
      </c>
      <c r="AI1120" s="2">
        <v>1120</v>
      </c>
    </row>
    <row r="1121" spans="34:35" ht="14.25" hidden="1">
      <c r="AH1121" s="99">
        <f>+'廃棄物事業経費（歳入）'!B1121</f>
        <v>0</v>
      </c>
      <c r="AI1121" s="2">
        <v>1121</v>
      </c>
    </row>
    <row r="1122" spans="34:35" ht="14.25" hidden="1">
      <c r="AH1122" s="99">
        <f>+'廃棄物事業経費（歳入）'!B1122</f>
        <v>0</v>
      </c>
      <c r="AI1122" s="2">
        <v>1122</v>
      </c>
    </row>
    <row r="1123" spans="34:35" ht="14.25" hidden="1">
      <c r="AH1123" s="99">
        <f>+'廃棄物事業経費（歳入）'!B1123</f>
        <v>0</v>
      </c>
      <c r="AI1123" s="2">
        <v>1123</v>
      </c>
    </row>
    <row r="1124" spans="34:35" ht="14.25" hidden="1">
      <c r="AH1124" s="99">
        <f>+'廃棄物事業経費（歳入）'!B1124</f>
        <v>0</v>
      </c>
      <c r="AI1124" s="2">
        <v>1124</v>
      </c>
    </row>
    <row r="1125" spans="34:35" ht="14.25" hidden="1">
      <c r="AH1125" s="99">
        <f>+'廃棄物事業経費（歳入）'!B1125</f>
        <v>0</v>
      </c>
      <c r="AI1125" s="2">
        <v>1125</v>
      </c>
    </row>
    <row r="1126" spans="34:35" ht="14.25" hidden="1">
      <c r="AH1126" s="99">
        <f>+'廃棄物事業経費（歳入）'!B1126</f>
        <v>0</v>
      </c>
      <c r="AI1126" s="2">
        <v>1126</v>
      </c>
    </row>
    <row r="1127" spans="34:35" ht="14.25" hidden="1">
      <c r="AH1127" s="99">
        <f>+'廃棄物事業経費（歳入）'!B1127</f>
        <v>0</v>
      </c>
      <c r="AI1127" s="2">
        <v>1127</v>
      </c>
    </row>
    <row r="1128" spans="34:35" ht="14.25" hidden="1">
      <c r="AH1128" s="99">
        <f>+'廃棄物事業経費（歳入）'!B1128</f>
        <v>0</v>
      </c>
      <c r="AI1128" s="2">
        <v>1128</v>
      </c>
    </row>
    <row r="1129" spans="34:35" ht="14.25" hidden="1">
      <c r="AH1129" s="99">
        <f>+'廃棄物事業経費（歳入）'!B1129</f>
        <v>0</v>
      </c>
      <c r="AI1129" s="2">
        <v>1129</v>
      </c>
    </row>
    <row r="1130" spans="34:35" ht="14.25" hidden="1">
      <c r="AH1130" s="99">
        <f>+'廃棄物事業経費（歳入）'!B1130</f>
        <v>0</v>
      </c>
      <c r="AI1130" s="2">
        <v>1130</v>
      </c>
    </row>
    <row r="1131" spans="34:35" ht="14.25" hidden="1">
      <c r="AH1131" s="99">
        <f>+'廃棄物事業経費（歳入）'!B1131</f>
        <v>0</v>
      </c>
      <c r="AI1131" s="2">
        <v>1131</v>
      </c>
    </row>
    <row r="1132" spans="34:35" ht="14.25" hidden="1">
      <c r="AH1132" s="99">
        <f>+'廃棄物事業経費（歳入）'!B1132</f>
        <v>0</v>
      </c>
      <c r="AI1132" s="2">
        <v>1132</v>
      </c>
    </row>
    <row r="1133" spans="34:35" ht="14.25" hidden="1">
      <c r="AH1133" s="99">
        <f>+'廃棄物事業経費（歳入）'!B1133</f>
        <v>0</v>
      </c>
      <c r="AI1133" s="2">
        <v>1133</v>
      </c>
    </row>
    <row r="1134" spans="34:35" ht="14.25" hidden="1">
      <c r="AH1134" s="99">
        <f>+'廃棄物事業経費（歳入）'!B1134</f>
        <v>0</v>
      </c>
      <c r="AI1134" s="2">
        <v>1134</v>
      </c>
    </row>
    <row r="1135" spans="34:35" ht="14.25" hidden="1">
      <c r="AH1135" s="99">
        <f>+'廃棄物事業経費（歳入）'!B1135</f>
        <v>0</v>
      </c>
      <c r="AI1135" s="2">
        <v>1135</v>
      </c>
    </row>
    <row r="1136" spans="34:35" ht="14.25" hidden="1">
      <c r="AH1136" s="99">
        <f>+'廃棄物事業経費（歳入）'!B1136</f>
        <v>0</v>
      </c>
      <c r="AI1136" s="2">
        <v>1136</v>
      </c>
    </row>
    <row r="1137" spans="34:35" ht="14.25" hidden="1">
      <c r="AH1137" s="99">
        <f>+'廃棄物事業経費（歳入）'!B1137</f>
        <v>0</v>
      </c>
      <c r="AI1137" s="2">
        <v>1137</v>
      </c>
    </row>
    <row r="1138" spans="34:35" ht="14.25" hidden="1">
      <c r="AH1138" s="99">
        <f>+'廃棄物事業経費（歳入）'!B1138</f>
        <v>0</v>
      </c>
      <c r="AI1138" s="2">
        <v>1138</v>
      </c>
    </row>
    <row r="1139" spans="34:35" ht="14.25" hidden="1">
      <c r="AH1139" s="99">
        <f>+'廃棄物事業経費（歳入）'!B1139</f>
        <v>0</v>
      </c>
      <c r="AI1139" s="2">
        <v>1139</v>
      </c>
    </row>
    <row r="1140" spans="34:35" ht="14.25" hidden="1">
      <c r="AH1140" s="99">
        <f>+'廃棄物事業経費（歳入）'!B1140</f>
        <v>0</v>
      </c>
      <c r="AI1140" s="2">
        <v>1140</v>
      </c>
    </row>
    <row r="1141" spans="34:35" ht="14.25" hidden="1">
      <c r="AH1141" s="99">
        <f>+'廃棄物事業経費（歳入）'!B1141</f>
        <v>0</v>
      </c>
      <c r="AI1141" s="2">
        <v>1141</v>
      </c>
    </row>
    <row r="1142" spans="34:35" ht="14.25" hidden="1">
      <c r="AH1142" s="99">
        <f>+'廃棄物事業経費（歳入）'!B1142</f>
        <v>0</v>
      </c>
      <c r="AI1142" s="2">
        <v>1142</v>
      </c>
    </row>
    <row r="1143" spans="34:35" ht="14.25" hidden="1">
      <c r="AH1143" s="99">
        <f>+'廃棄物事業経費（歳入）'!B1143</f>
        <v>0</v>
      </c>
      <c r="AI1143" s="2">
        <v>1143</v>
      </c>
    </row>
    <row r="1144" spans="34:35" ht="14.25" hidden="1">
      <c r="AH1144" s="99">
        <f>+'廃棄物事業経費（歳入）'!B1144</f>
        <v>0</v>
      </c>
      <c r="AI1144" s="2">
        <v>1144</v>
      </c>
    </row>
    <row r="1145" spans="34:35" ht="14.25" hidden="1">
      <c r="AH1145" s="99">
        <f>+'廃棄物事業経費（歳入）'!B1145</f>
        <v>0</v>
      </c>
      <c r="AI1145" s="2">
        <v>1145</v>
      </c>
    </row>
    <row r="1146" spans="34:35" ht="14.25" hidden="1">
      <c r="AH1146" s="99">
        <f>+'廃棄物事業経費（歳入）'!B1146</f>
        <v>0</v>
      </c>
      <c r="AI1146" s="2">
        <v>1146</v>
      </c>
    </row>
    <row r="1147" spans="34:35" ht="14.25" hidden="1">
      <c r="AH1147" s="99">
        <f>+'廃棄物事業経費（歳入）'!B1147</f>
        <v>0</v>
      </c>
      <c r="AI1147" s="2">
        <v>1147</v>
      </c>
    </row>
    <row r="1148" spans="34:35" ht="14.25" hidden="1">
      <c r="AH1148" s="99">
        <f>+'廃棄物事業経費（歳入）'!B1148</f>
        <v>0</v>
      </c>
      <c r="AI1148" s="2">
        <v>1148</v>
      </c>
    </row>
    <row r="1149" spans="34:35" ht="14.25" hidden="1">
      <c r="AH1149" s="99">
        <f>+'廃棄物事業経費（歳入）'!B1149</f>
        <v>0</v>
      </c>
      <c r="AI1149" s="2">
        <v>1149</v>
      </c>
    </row>
    <row r="1150" spans="34:35" ht="14.25" hidden="1">
      <c r="AH1150" s="99">
        <f>+'廃棄物事業経費（歳入）'!B1150</f>
        <v>0</v>
      </c>
      <c r="AI1150" s="2">
        <v>1150</v>
      </c>
    </row>
    <row r="1151" spans="34:35" ht="14.25" hidden="1">
      <c r="AH1151" s="99">
        <f>+'廃棄物事業経費（歳入）'!B1151</f>
        <v>0</v>
      </c>
      <c r="AI1151" s="2">
        <v>1151</v>
      </c>
    </row>
    <row r="1152" spans="34:35" ht="14.25" hidden="1">
      <c r="AH1152" s="99">
        <f>+'廃棄物事業経費（歳入）'!B1152</f>
        <v>0</v>
      </c>
      <c r="AI1152" s="2">
        <v>1152</v>
      </c>
    </row>
    <row r="1153" spans="34:35" ht="14.25" hidden="1">
      <c r="AH1153" s="99">
        <f>+'廃棄物事業経費（歳入）'!B1153</f>
        <v>0</v>
      </c>
      <c r="AI1153" s="2">
        <v>1153</v>
      </c>
    </row>
    <row r="1154" spans="34:35" ht="14.25" hidden="1">
      <c r="AH1154" s="99">
        <f>+'廃棄物事業経費（歳入）'!B1154</f>
        <v>0</v>
      </c>
      <c r="AI1154" s="2">
        <v>1154</v>
      </c>
    </row>
    <row r="1155" spans="34:35" ht="14.25" hidden="1">
      <c r="AH1155" s="99">
        <f>+'廃棄物事業経費（歳入）'!B1155</f>
        <v>0</v>
      </c>
      <c r="AI1155" s="2">
        <v>1155</v>
      </c>
    </row>
    <row r="1156" spans="34:35" ht="14.25" hidden="1">
      <c r="AH1156" s="99">
        <f>+'廃棄物事業経費（歳入）'!B1156</f>
        <v>0</v>
      </c>
      <c r="AI1156" s="2">
        <v>1156</v>
      </c>
    </row>
    <row r="1157" spans="34:35" ht="14.25" hidden="1">
      <c r="AH1157" s="99">
        <f>+'廃棄物事業経費（歳入）'!B1157</f>
        <v>0</v>
      </c>
      <c r="AI1157" s="2">
        <v>1157</v>
      </c>
    </row>
    <row r="1158" spans="34:35" ht="14.25" hidden="1">
      <c r="AH1158" s="99">
        <f>+'廃棄物事業経費（歳入）'!B1158</f>
        <v>0</v>
      </c>
      <c r="AI1158" s="2">
        <v>1158</v>
      </c>
    </row>
    <row r="1159" spans="34:35" ht="14.25" hidden="1">
      <c r="AH1159" s="99">
        <f>+'廃棄物事業経費（歳入）'!B1159</f>
        <v>0</v>
      </c>
      <c r="AI1159" s="2">
        <v>1159</v>
      </c>
    </row>
    <row r="1160" spans="34:35" ht="14.25" hidden="1">
      <c r="AH1160" s="99">
        <f>+'廃棄物事業経費（歳入）'!B1160</f>
        <v>0</v>
      </c>
      <c r="AI1160" s="2">
        <v>1160</v>
      </c>
    </row>
    <row r="1161" spans="34:35" ht="14.25" hidden="1">
      <c r="AH1161" s="99">
        <f>+'廃棄物事業経費（歳入）'!B1161</f>
        <v>0</v>
      </c>
      <c r="AI1161" s="2">
        <v>1161</v>
      </c>
    </row>
    <row r="1162" spans="34:35" ht="14.25" hidden="1">
      <c r="AH1162" s="99">
        <f>+'廃棄物事業経費（歳入）'!B1162</f>
        <v>0</v>
      </c>
      <c r="AI1162" s="2">
        <v>1162</v>
      </c>
    </row>
    <row r="1163" spans="34:35" ht="14.25" hidden="1">
      <c r="AH1163" s="99">
        <f>+'廃棄物事業経費（歳入）'!B1163</f>
        <v>0</v>
      </c>
      <c r="AI1163" s="2">
        <v>1163</v>
      </c>
    </row>
    <row r="1164" spans="34:35" ht="14.25" hidden="1">
      <c r="AH1164" s="99">
        <f>+'廃棄物事業経費（歳入）'!B1164</f>
        <v>0</v>
      </c>
      <c r="AI1164" s="2">
        <v>1164</v>
      </c>
    </row>
    <row r="1165" spans="34:35" ht="14.25" hidden="1">
      <c r="AH1165" s="99">
        <f>+'廃棄物事業経費（歳入）'!B1165</f>
        <v>0</v>
      </c>
      <c r="AI1165" s="2">
        <v>1165</v>
      </c>
    </row>
    <row r="1166" spans="34:35" ht="14.25" hidden="1">
      <c r="AH1166" s="99">
        <f>+'廃棄物事業経費（歳入）'!B1166</f>
        <v>0</v>
      </c>
      <c r="AI1166" s="2">
        <v>1166</v>
      </c>
    </row>
    <row r="1167" spans="34:35" ht="14.25" hidden="1">
      <c r="AH1167" s="99">
        <f>+'廃棄物事業経費（歳入）'!B1167</f>
        <v>0</v>
      </c>
      <c r="AI1167" s="2">
        <v>1167</v>
      </c>
    </row>
    <row r="1168" spans="34:35" ht="14.25" hidden="1">
      <c r="AH1168" s="99">
        <f>+'廃棄物事業経費（歳入）'!B1168</f>
        <v>0</v>
      </c>
      <c r="AI1168" s="2">
        <v>1168</v>
      </c>
    </row>
    <row r="1169" spans="34:35" ht="14.25" hidden="1">
      <c r="AH1169" s="99">
        <f>+'廃棄物事業経費（歳入）'!B1169</f>
        <v>0</v>
      </c>
      <c r="AI1169" s="2">
        <v>1169</v>
      </c>
    </row>
    <row r="1170" spans="34:35" ht="14.25" hidden="1">
      <c r="AH1170" s="99">
        <f>+'廃棄物事業経費（歳入）'!B1170</f>
        <v>0</v>
      </c>
      <c r="AI1170" s="2">
        <v>1170</v>
      </c>
    </row>
    <row r="1171" spans="34:35" ht="14.25" hidden="1">
      <c r="AH1171" s="99">
        <f>+'廃棄物事業経費（歳入）'!B1171</f>
        <v>0</v>
      </c>
      <c r="AI1171" s="2">
        <v>1171</v>
      </c>
    </row>
    <row r="1172" spans="34:35" ht="14.25" hidden="1">
      <c r="AH1172" s="99">
        <f>+'廃棄物事業経費（歳入）'!B1172</f>
        <v>0</v>
      </c>
      <c r="AI1172" s="2">
        <v>1172</v>
      </c>
    </row>
    <row r="1173" spans="34:35" ht="14.25" hidden="1">
      <c r="AH1173" s="99">
        <f>+'廃棄物事業経費（歳入）'!B1173</f>
        <v>0</v>
      </c>
      <c r="AI1173" s="2">
        <v>1173</v>
      </c>
    </row>
    <row r="1174" spans="34:35" ht="14.25" hidden="1">
      <c r="AH1174" s="99">
        <f>+'廃棄物事業経費（歳入）'!B1174</f>
        <v>0</v>
      </c>
      <c r="AI1174" s="2">
        <v>1174</v>
      </c>
    </row>
    <row r="1175" spans="34:35" ht="14.25" hidden="1">
      <c r="AH1175" s="99">
        <f>+'廃棄物事業経費（歳入）'!B1175</f>
        <v>0</v>
      </c>
      <c r="AI1175" s="2">
        <v>1175</v>
      </c>
    </row>
    <row r="1176" spans="34:35" ht="14.25" hidden="1">
      <c r="AH1176" s="99">
        <f>+'廃棄物事業経費（歳入）'!B1176</f>
        <v>0</v>
      </c>
      <c r="AI1176" s="2">
        <v>1176</v>
      </c>
    </row>
    <row r="1177" spans="34:35" ht="14.25" hidden="1">
      <c r="AH1177" s="99">
        <f>+'廃棄物事業経費（歳入）'!B1177</f>
        <v>0</v>
      </c>
      <c r="AI1177" s="2">
        <v>1177</v>
      </c>
    </row>
    <row r="1178" spans="34:35" ht="14.25" hidden="1">
      <c r="AH1178" s="99">
        <f>+'廃棄物事業経費（歳入）'!B1178</f>
        <v>0</v>
      </c>
      <c r="AI1178" s="2">
        <v>1178</v>
      </c>
    </row>
    <row r="1179" spans="34:35" ht="14.25" hidden="1">
      <c r="AH1179" s="99">
        <f>+'廃棄物事業経費（歳入）'!B1179</f>
        <v>0</v>
      </c>
      <c r="AI1179" s="2">
        <v>1179</v>
      </c>
    </row>
    <row r="1180" spans="34:35" ht="14.25" hidden="1">
      <c r="AH1180" s="99">
        <f>+'廃棄物事業経費（歳入）'!B1180</f>
        <v>0</v>
      </c>
      <c r="AI1180" s="2">
        <v>1180</v>
      </c>
    </row>
    <row r="1181" spans="34:35" ht="14.25" hidden="1">
      <c r="AH1181" s="99">
        <f>+'廃棄物事業経費（歳入）'!B1181</f>
        <v>0</v>
      </c>
      <c r="AI1181" s="2">
        <v>1181</v>
      </c>
    </row>
    <row r="1182" spans="34:35" ht="14.25" hidden="1">
      <c r="AH1182" s="99">
        <f>+'廃棄物事業経費（歳入）'!B1182</f>
        <v>0</v>
      </c>
      <c r="AI1182" s="2">
        <v>1182</v>
      </c>
    </row>
    <row r="1183" spans="34:35" ht="14.25" hidden="1">
      <c r="AH1183" s="99">
        <f>+'廃棄物事業経費（歳入）'!B1183</f>
        <v>0</v>
      </c>
      <c r="AI1183" s="2">
        <v>1183</v>
      </c>
    </row>
    <row r="1184" spans="34:35" ht="14.25" hidden="1">
      <c r="AH1184" s="99">
        <f>+'廃棄物事業経費（歳入）'!B1184</f>
        <v>0</v>
      </c>
      <c r="AI1184" s="2">
        <v>1184</v>
      </c>
    </row>
    <row r="1185" spans="34:35" ht="14.25" hidden="1">
      <c r="AH1185" s="99">
        <f>+'廃棄物事業経費（歳入）'!B1185</f>
        <v>0</v>
      </c>
      <c r="AI1185" s="2">
        <v>1185</v>
      </c>
    </row>
    <row r="1186" spans="34:35" ht="14.25" hidden="1">
      <c r="AH1186" s="99">
        <f>+'廃棄物事業経費（歳入）'!B1186</f>
        <v>0</v>
      </c>
      <c r="AI1186" s="2">
        <v>1186</v>
      </c>
    </row>
    <row r="1187" spans="34:35" ht="14.25" hidden="1">
      <c r="AH1187" s="99">
        <f>+'廃棄物事業経費（歳入）'!B1187</f>
        <v>0</v>
      </c>
      <c r="AI1187" s="2">
        <v>1187</v>
      </c>
    </row>
    <row r="1188" spans="34:35" ht="14.25" hidden="1">
      <c r="AH1188" s="99">
        <f>+'廃棄物事業経費（歳入）'!B1188</f>
        <v>0</v>
      </c>
      <c r="AI1188" s="2">
        <v>1188</v>
      </c>
    </row>
    <row r="1189" spans="34:35" ht="14.25" hidden="1">
      <c r="AH1189" s="99">
        <f>+'廃棄物事業経費（歳入）'!B1189</f>
        <v>0</v>
      </c>
      <c r="AI1189" s="2">
        <v>1189</v>
      </c>
    </row>
    <row r="1190" spans="34:35" ht="14.25" hidden="1">
      <c r="AH1190" s="99">
        <f>+'廃棄物事業経費（歳入）'!B1190</f>
        <v>0</v>
      </c>
      <c r="AI1190" s="2">
        <v>1190</v>
      </c>
    </row>
    <row r="1191" spans="34:35" ht="14.25" hidden="1">
      <c r="AH1191" s="99">
        <f>+'廃棄物事業経費（歳入）'!B1191</f>
        <v>0</v>
      </c>
      <c r="AI1191" s="2">
        <v>1191</v>
      </c>
    </row>
    <row r="1192" spans="34:35" ht="14.25" hidden="1">
      <c r="AH1192" s="99">
        <f>+'廃棄物事業経費（歳入）'!B1192</f>
        <v>0</v>
      </c>
      <c r="AI1192" s="2">
        <v>1192</v>
      </c>
    </row>
    <row r="1193" spans="34:35" ht="14.25" hidden="1">
      <c r="AH1193" s="99">
        <f>+'廃棄物事業経費（歳入）'!B1193</f>
        <v>0</v>
      </c>
      <c r="AI1193" s="2">
        <v>1193</v>
      </c>
    </row>
    <row r="1194" spans="34:35" ht="14.25" hidden="1">
      <c r="AH1194" s="99">
        <f>+'廃棄物事業経費（歳入）'!B1194</f>
        <v>0</v>
      </c>
      <c r="AI1194" s="2">
        <v>1194</v>
      </c>
    </row>
    <row r="1195" spans="34:35" ht="14.25" hidden="1">
      <c r="AH1195" s="99">
        <f>+'廃棄物事業経費（歳入）'!B1195</f>
        <v>0</v>
      </c>
      <c r="AI1195" s="2">
        <v>1195</v>
      </c>
    </row>
    <row r="1196" spans="34:35" ht="14.25" hidden="1">
      <c r="AH1196" s="99">
        <f>+'廃棄物事業経費（歳入）'!B1196</f>
        <v>0</v>
      </c>
      <c r="AI1196" s="2">
        <v>1196</v>
      </c>
    </row>
    <row r="1197" spans="34:35" ht="14.25" hidden="1">
      <c r="AH1197" s="99">
        <f>+'廃棄物事業経費（歳入）'!B1197</f>
        <v>0</v>
      </c>
      <c r="AI1197" s="2">
        <v>1197</v>
      </c>
    </row>
    <row r="1198" spans="34:35" ht="14.25" hidden="1">
      <c r="AH1198" s="99">
        <f>+'廃棄物事業経費（歳入）'!B1198</f>
        <v>0</v>
      </c>
      <c r="AI1198" s="2">
        <v>1198</v>
      </c>
    </row>
    <row r="1199" spans="34:35" ht="14.25" hidden="1">
      <c r="AH1199" s="99">
        <f>+'廃棄物事業経費（歳入）'!B1199</f>
        <v>0</v>
      </c>
      <c r="AI1199" s="2">
        <v>1199</v>
      </c>
    </row>
    <row r="1200" spans="34:35" ht="14.25" hidden="1">
      <c r="AH1200" s="99">
        <f>+'廃棄物事業経費（歳入）'!B1200</f>
        <v>0</v>
      </c>
      <c r="AI1200" s="2">
        <v>1200</v>
      </c>
    </row>
    <row r="1201" spans="34:35" ht="14.25" hidden="1">
      <c r="AH1201" s="99">
        <f>+'廃棄物事業経費（歳入）'!B1201</f>
        <v>0</v>
      </c>
      <c r="AI1201" s="2">
        <v>1201</v>
      </c>
    </row>
    <row r="1202" spans="34:35" ht="14.25" hidden="1">
      <c r="AH1202" s="99">
        <f>+'廃棄物事業経費（歳入）'!B1202</f>
        <v>0</v>
      </c>
      <c r="AI1202" s="2">
        <v>1202</v>
      </c>
    </row>
    <row r="1203" spans="34:35" ht="14.25" hidden="1">
      <c r="AH1203" s="99">
        <f>+'廃棄物事業経費（歳入）'!B1203</f>
        <v>0</v>
      </c>
      <c r="AI1203" s="2">
        <v>1203</v>
      </c>
    </row>
    <row r="1204" spans="34:35" ht="14.25" hidden="1">
      <c r="AH1204" s="99">
        <f>+'廃棄物事業経費（歳入）'!B1204</f>
        <v>0</v>
      </c>
      <c r="AI1204" s="2">
        <v>1204</v>
      </c>
    </row>
    <row r="1205" spans="34:35" ht="14.25" hidden="1">
      <c r="AH1205" s="99">
        <f>+'廃棄物事業経費（歳入）'!B1205</f>
        <v>0</v>
      </c>
      <c r="AI1205" s="2">
        <v>1205</v>
      </c>
    </row>
    <row r="1206" spans="34:35" ht="14.25" hidden="1">
      <c r="AH1206" s="99">
        <f>+'廃棄物事業経費（歳入）'!B1206</f>
        <v>0</v>
      </c>
      <c r="AI1206" s="2">
        <v>1206</v>
      </c>
    </row>
    <row r="1207" spans="34:35" ht="14.25" hidden="1">
      <c r="AH1207" s="99">
        <f>+'廃棄物事業経費（歳入）'!B1207</f>
        <v>0</v>
      </c>
      <c r="AI1207" s="2">
        <v>1207</v>
      </c>
    </row>
    <row r="1208" spans="34:35" ht="14.25" hidden="1">
      <c r="AH1208" s="99">
        <f>+'廃棄物事業経費（歳入）'!B1208</f>
        <v>0</v>
      </c>
      <c r="AI1208" s="2">
        <v>1208</v>
      </c>
    </row>
    <row r="1209" spans="34:35" ht="14.25" hidden="1">
      <c r="AH1209" s="99">
        <f>+'廃棄物事業経費（歳入）'!B1209</f>
        <v>0</v>
      </c>
      <c r="AI1209" s="2">
        <v>1209</v>
      </c>
    </row>
    <row r="1210" spans="34:35" ht="14.25" hidden="1">
      <c r="AH1210" s="99">
        <f>+'廃棄物事業経費（歳入）'!B1210</f>
        <v>0</v>
      </c>
      <c r="AI1210" s="2">
        <v>1210</v>
      </c>
    </row>
    <row r="1211" spans="34:35" ht="14.25" hidden="1">
      <c r="AH1211" s="99">
        <f>+'廃棄物事業経費（歳入）'!B1211</f>
        <v>0</v>
      </c>
      <c r="AI1211" s="2">
        <v>1211</v>
      </c>
    </row>
    <row r="1212" spans="34:35" ht="14.25" hidden="1">
      <c r="AH1212" s="99">
        <f>+'廃棄物事業経費（歳入）'!B1212</f>
        <v>0</v>
      </c>
      <c r="AI1212" s="2">
        <v>1212</v>
      </c>
    </row>
    <row r="1213" spans="34:35" ht="14.25" hidden="1">
      <c r="AH1213" s="99">
        <f>+'廃棄物事業経費（歳入）'!B1213</f>
        <v>0</v>
      </c>
      <c r="AI1213" s="2">
        <v>1213</v>
      </c>
    </row>
    <row r="1214" spans="34:35" ht="14.25" hidden="1">
      <c r="AH1214" s="99">
        <f>+'廃棄物事業経費（歳入）'!B1214</f>
        <v>0</v>
      </c>
      <c r="AI1214" s="2">
        <v>1214</v>
      </c>
    </row>
    <row r="1215" spans="34:35" ht="14.25" hidden="1">
      <c r="AH1215" s="99">
        <f>+'廃棄物事業経費（歳入）'!B1215</f>
        <v>0</v>
      </c>
      <c r="AI1215" s="2">
        <v>1215</v>
      </c>
    </row>
    <row r="1216" spans="34:35" ht="14.25" hidden="1">
      <c r="AH1216" s="99">
        <f>+'廃棄物事業経費（歳入）'!B1216</f>
        <v>0</v>
      </c>
      <c r="AI1216" s="2">
        <v>1216</v>
      </c>
    </row>
    <row r="1217" spans="34:35" ht="14.25" hidden="1">
      <c r="AH1217" s="99">
        <f>+'廃棄物事業経費（歳入）'!B1217</f>
        <v>0</v>
      </c>
      <c r="AI1217" s="2">
        <v>1217</v>
      </c>
    </row>
    <row r="1218" spans="34:35" ht="14.25" hidden="1">
      <c r="AH1218" s="99">
        <f>+'廃棄物事業経費（歳入）'!B1218</f>
        <v>0</v>
      </c>
      <c r="AI1218" s="2">
        <v>1218</v>
      </c>
    </row>
    <row r="1219" spans="34:35" ht="14.25" hidden="1">
      <c r="AH1219" s="99">
        <f>+'廃棄物事業経費（歳入）'!B1219</f>
        <v>0</v>
      </c>
      <c r="AI1219" s="2">
        <v>1219</v>
      </c>
    </row>
    <row r="1220" spans="34:35" ht="14.25" hidden="1">
      <c r="AH1220" s="99">
        <f>+'廃棄物事業経費（歳入）'!B1220</f>
        <v>0</v>
      </c>
      <c r="AI1220" s="2">
        <v>1220</v>
      </c>
    </row>
    <row r="1221" spans="34:35" ht="14.25" hidden="1">
      <c r="AH1221" s="99">
        <f>+'廃棄物事業経費（歳入）'!B1221</f>
        <v>0</v>
      </c>
      <c r="AI1221" s="2">
        <v>1221</v>
      </c>
    </row>
    <row r="1222" spans="34:35" ht="14.25" hidden="1">
      <c r="AH1222" s="99">
        <f>+'廃棄物事業経費（歳入）'!B1222</f>
        <v>0</v>
      </c>
      <c r="AI1222" s="2">
        <v>1222</v>
      </c>
    </row>
    <row r="1223" spans="34:35" ht="14.25" hidden="1">
      <c r="AH1223" s="99">
        <f>+'廃棄物事業経費（歳入）'!B1223</f>
        <v>0</v>
      </c>
      <c r="AI1223" s="2">
        <v>1223</v>
      </c>
    </row>
    <row r="1224" spans="34:35" ht="14.25" hidden="1">
      <c r="AH1224" s="99">
        <f>+'廃棄物事業経費（歳入）'!B1224</f>
        <v>0</v>
      </c>
      <c r="AI1224" s="2">
        <v>1224</v>
      </c>
    </row>
    <row r="1225" spans="34:35" ht="14.25" hidden="1">
      <c r="AH1225" s="99">
        <f>+'廃棄物事業経費（歳入）'!B1225</f>
        <v>0</v>
      </c>
      <c r="AI1225" s="2">
        <v>1225</v>
      </c>
    </row>
    <row r="1226" spans="34:35" ht="14.25" hidden="1">
      <c r="AH1226" s="99">
        <f>+'廃棄物事業経費（歳入）'!B1226</f>
        <v>0</v>
      </c>
      <c r="AI1226" s="2">
        <v>1226</v>
      </c>
    </row>
    <row r="1227" spans="34:35" ht="14.25" hidden="1">
      <c r="AH1227" s="99">
        <f>+'廃棄物事業経費（歳入）'!B1227</f>
        <v>0</v>
      </c>
      <c r="AI1227" s="2">
        <v>1227</v>
      </c>
    </row>
    <row r="1228" spans="34:35" ht="14.25" hidden="1">
      <c r="AH1228" s="99">
        <f>+'廃棄物事業経費（歳入）'!B1228</f>
        <v>0</v>
      </c>
      <c r="AI1228" s="2">
        <v>1228</v>
      </c>
    </row>
    <row r="1229" spans="34:35" ht="14.25" hidden="1">
      <c r="AH1229" s="99">
        <f>+'廃棄物事業経費（歳入）'!B1229</f>
        <v>0</v>
      </c>
      <c r="AI1229" s="2">
        <v>1229</v>
      </c>
    </row>
    <row r="1230" spans="34:35" ht="14.25" hidden="1">
      <c r="AH1230" s="99">
        <f>+'廃棄物事業経費（歳入）'!B1230</f>
        <v>0</v>
      </c>
      <c r="AI1230" s="2">
        <v>1230</v>
      </c>
    </row>
    <row r="1231" spans="34:35" ht="14.25" hidden="1">
      <c r="AH1231" s="99">
        <f>+'廃棄物事業経費（歳入）'!B1231</f>
        <v>0</v>
      </c>
      <c r="AI1231" s="2">
        <v>1231</v>
      </c>
    </row>
    <row r="1232" spans="34:35" ht="14.25" hidden="1">
      <c r="AH1232" s="99">
        <f>+'廃棄物事業経費（歳入）'!B1232</f>
        <v>0</v>
      </c>
      <c r="AI1232" s="2">
        <v>1232</v>
      </c>
    </row>
    <row r="1233" spans="34:35" ht="14.25" hidden="1">
      <c r="AH1233" s="99">
        <f>+'廃棄物事業経費（歳入）'!B1233</f>
        <v>0</v>
      </c>
      <c r="AI1233" s="2">
        <v>1233</v>
      </c>
    </row>
    <row r="1234" spans="34:35" ht="14.25" hidden="1">
      <c r="AH1234" s="99">
        <f>+'廃棄物事業経費（歳入）'!B1234</f>
        <v>0</v>
      </c>
      <c r="AI1234" s="2">
        <v>1234</v>
      </c>
    </row>
    <row r="1235" spans="34:35" ht="14.25" hidden="1">
      <c r="AH1235" s="99">
        <f>+'廃棄物事業経費（歳入）'!B1235</f>
        <v>0</v>
      </c>
      <c r="AI1235" s="2">
        <v>1235</v>
      </c>
    </row>
    <row r="1236" spans="34:35" ht="14.25" hidden="1">
      <c r="AH1236" s="99">
        <f>+'廃棄物事業経費（歳入）'!B1236</f>
        <v>0</v>
      </c>
      <c r="AI1236" s="2">
        <v>1236</v>
      </c>
    </row>
    <row r="1237" spans="34:35" ht="14.25" hidden="1">
      <c r="AH1237" s="99">
        <f>+'廃棄物事業経費（歳入）'!B1237</f>
        <v>0</v>
      </c>
      <c r="AI1237" s="2">
        <v>1237</v>
      </c>
    </row>
    <row r="1238" spans="34:35" ht="14.25" hidden="1">
      <c r="AH1238" s="99">
        <f>+'廃棄物事業経費（歳入）'!B1238</f>
        <v>0</v>
      </c>
      <c r="AI1238" s="2">
        <v>1238</v>
      </c>
    </row>
    <row r="1239" spans="34:35" ht="14.25" hidden="1">
      <c r="AH1239" s="99">
        <f>+'廃棄物事業経費（歳入）'!B1239</f>
        <v>0</v>
      </c>
      <c r="AI1239" s="2">
        <v>1239</v>
      </c>
    </row>
    <row r="1240" spans="34:35" ht="14.25" hidden="1">
      <c r="AH1240" s="99">
        <f>+'廃棄物事業経費（歳入）'!B1240</f>
        <v>0</v>
      </c>
      <c r="AI1240" s="2">
        <v>1240</v>
      </c>
    </row>
    <row r="1241" spans="34:35" ht="14.25" hidden="1">
      <c r="AH1241" s="99">
        <f>+'廃棄物事業経費（歳入）'!B1241</f>
        <v>0</v>
      </c>
      <c r="AI1241" s="2">
        <v>1241</v>
      </c>
    </row>
    <row r="1242" spans="34:35" ht="14.25" hidden="1">
      <c r="AH1242" s="99">
        <f>+'廃棄物事業経費（歳入）'!B1242</f>
        <v>0</v>
      </c>
      <c r="AI1242" s="2">
        <v>1242</v>
      </c>
    </row>
    <row r="1243" spans="34:35" ht="14.25" hidden="1">
      <c r="AH1243" s="99">
        <f>+'廃棄物事業経費（歳入）'!B1243</f>
        <v>0</v>
      </c>
      <c r="AI1243" s="2">
        <v>1243</v>
      </c>
    </row>
    <row r="1244" spans="34:35" ht="14.25" hidden="1">
      <c r="AH1244" s="99">
        <f>+'廃棄物事業経費（歳入）'!B1244</f>
        <v>0</v>
      </c>
      <c r="AI1244" s="2">
        <v>1244</v>
      </c>
    </row>
    <row r="1245" spans="34:35" ht="14.25" hidden="1">
      <c r="AH1245" s="99">
        <f>+'廃棄物事業経費（歳入）'!B1245</f>
        <v>0</v>
      </c>
      <c r="AI1245" s="2">
        <v>1245</v>
      </c>
    </row>
    <row r="1246" spans="34:35" ht="14.25" hidden="1">
      <c r="AH1246" s="99">
        <f>+'廃棄物事業経費（歳入）'!B1246</f>
        <v>0</v>
      </c>
      <c r="AI1246" s="2">
        <v>1246</v>
      </c>
    </row>
    <row r="1247" spans="34:35" ht="14.25" hidden="1">
      <c r="AH1247" s="99">
        <f>+'廃棄物事業経費（歳入）'!B1247</f>
        <v>0</v>
      </c>
      <c r="AI1247" s="2">
        <v>1247</v>
      </c>
    </row>
    <row r="1248" spans="34:35" ht="14.25" hidden="1">
      <c r="AH1248" s="99">
        <f>+'廃棄物事業経費（歳入）'!B1248</f>
        <v>0</v>
      </c>
      <c r="AI1248" s="2">
        <v>1248</v>
      </c>
    </row>
    <row r="1249" spans="34:35" ht="14.25" hidden="1">
      <c r="AH1249" s="99">
        <f>+'廃棄物事業経費（歳入）'!B1249</f>
        <v>0</v>
      </c>
      <c r="AI1249" s="2">
        <v>1249</v>
      </c>
    </row>
    <row r="1250" spans="34:35" ht="14.25" hidden="1">
      <c r="AH1250" s="99">
        <f>+'廃棄物事業経費（歳入）'!B1250</f>
        <v>0</v>
      </c>
      <c r="AI1250" s="2">
        <v>1250</v>
      </c>
    </row>
    <row r="1251" spans="34:35" ht="14.25" hidden="1">
      <c r="AH1251" s="99">
        <f>+'廃棄物事業経費（歳入）'!B1251</f>
        <v>0</v>
      </c>
      <c r="AI1251" s="2">
        <v>1251</v>
      </c>
    </row>
    <row r="1252" spans="34:35" ht="14.25" hidden="1">
      <c r="AH1252" s="99">
        <f>+'廃棄物事業経費（歳入）'!B1252</f>
        <v>0</v>
      </c>
      <c r="AI1252" s="2">
        <v>1252</v>
      </c>
    </row>
    <row r="1253" spans="34:35" ht="14.25" hidden="1">
      <c r="AH1253" s="99">
        <f>+'廃棄物事業経費（歳入）'!B1253</f>
        <v>0</v>
      </c>
      <c r="AI1253" s="2">
        <v>1253</v>
      </c>
    </row>
    <row r="1254" spans="34:35" ht="14.25" hidden="1">
      <c r="AH1254" s="99">
        <f>+'廃棄物事業経費（歳入）'!B1254</f>
        <v>0</v>
      </c>
      <c r="AI1254" s="2">
        <v>1254</v>
      </c>
    </row>
    <row r="1255" spans="34:35" ht="14.25" hidden="1">
      <c r="AH1255" s="99">
        <f>+'廃棄物事業経費（歳入）'!B1255</f>
        <v>0</v>
      </c>
      <c r="AI1255" s="2">
        <v>1255</v>
      </c>
    </row>
    <row r="1256" spans="34:35" ht="14.25" hidden="1">
      <c r="AH1256" s="99">
        <f>+'廃棄物事業経費（歳入）'!B1256</f>
        <v>0</v>
      </c>
      <c r="AI1256" s="2">
        <v>1256</v>
      </c>
    </row>
    <row r="1257" spans="34:35" ht="14.25" hidden="1">
      <c r="AH1257" s="99">
        <f>+'廃棄物事業経費（歳入）'!B1257</f>
        <v>0</v>
      </c>
      <c r="AI1257" s="2">
        <v>1257</v>
      </c>
    </row>
    <row r="1258" spans="34:35" ht="14.25" hidden="1">
      <c r="AH1258" s="99">
        <f>+'廃棄物事業経費（歳入）'!B1258</f>
        <v>0</v>
      </c>
      <c r="AI1258" s="2">
        <v>1258</v>
      </c>
    </row>
    <row r="1259" spans="34:35" ht="14.25" hidden="1">
      <c r="AH1259" s="99">
        <f>+'廃棄物事業経費（歳入）'!B1259</f>
        <v>0</v>
      </c>
      <c r="AI1259" s="2">
        <v>1259</v>
      </c>
    </row>
    <row r="1260" spans="34:35" ht="14.25" hidden="1">
      <c r="AH1260" s="99">
        <f>+'廃棄物事業経費（歳入）'!B1260</f>
        <v>0</v>
      </c>
      <c r="AI1260" s="2">
        <v>1260</v>
      </c>
    </row>
    <row r="1261" spans="34:35" ht="14.25" hidden="1">
      <c r="AH1261" s="99">
        <f>+'廃棄物事業経費（歳入）'!B1261</f>
        <v>0</v>
      </c>
      <c r="AI1261" s="2">
        <v>1261</v>
      </c>
    </row>
    <row r="1262" spans="34:35" ht="14.25" hidden="1">
      <c r="AH1262" s="99">
        <f>+'廃棄物事業経費（歳入）'!B1262</f>
        <v>0</v>
      </c>
      <c r="AI1262" s="2">
        <v>1262</v>
      </c>
    </row>
    <row r="1263" spans="34:35" ht="14.25" hidden="1">
      <c r="AH1263" s="99">
        <f>+'廃棄物事業経費（歳入）'!B1263</f>
        <v>0</v>
      </c>
      <c r="AI1263" s="2">
        <v>1263</v>
      </c>
    </row>
    <row r="1264" spans="34:35" ht="14.25" hidden="1">
      <c r="AH1264" s="99">
        <f>+'廃棄物事業経費（歳入）'!B1264</f>
        <v>0</v>
      </c>
      <c r="AI1264" s="2">
        <v>1264</v>
      </c>
    </row>
    <row r="1265" spans="34:35" ht="14.25" hidden="1">
      <c r="AH1265" s="99">
        <f>+'廃棄物事業経費（歳入）'!B1265</f>
        <v>0</v>
      </c>
      <c r="AI1265" s="2">
        <v>1265</v>
      </c>
    </row>
    <row r="1266" spans="34:35" ht="14.25" hidden="1">
      <c r="AH1266" s="99">
        <f>+'廃棄物事業経費（歳入）'!B1266</f>
        <v>0</v>
      </c>
      <c r="AI1266" s="2">
        <v>1266</v>
      </c>
    </row>
    <row r="1267" spans="34:35" ht="14.25" hidden="1">
      <c r="AH1267" s="99">
        <f>+'廃棄物事業経費（歳入）'!B1267</f>
        <v>0</v>
      </c>
      <c r="AI1267" s="2">
        <v>1267</v>
      </c>
    </row>
    <row r="1268" spans="34:35" ht="14.25" hidden="1">
      <c r="AH1268" s="99">
        <f>+'廃棄物事業経費（歳入）'!B1268</f>
        <v>0</v>
      </c>
      <c r="AI1268" s="2">
        <v>1268</v>
      </c>
    </row>
    <row r="1269" spans="34:35" ht="14.25" hidden="1">
      <c r="AH1269" s="99">
        <f>+'廃棄物事業経費（歳入）'!B1269</f>
        <v>0</v>
      </c>
      <c r="AI1269" s="2">
        <v>1269</v>
      </c>
    </row>
    <row r="1270" spans="34:35" ht="14.25" hidden="1">
      <c r="AH1270" s="99">
        <f>+'廃棄物事業経費（歳入）'!B1270</f>
        <v>0</v>
      </c>
      <c r="AI1270" s="2">
        <v>1270</v>
      </c>
    </row>
    <row r="1271" spans="34:35" ht="14.25" hidden="1">
      <c r="AH1271" s="99">
        <f>+'廃棄物事業経費（歳入）'!B1271</f>
        <v>0</v>
      </c>
      <c r="AI1271" s="2">
        <v>1271</v>
      </c>
    </row>
    <row r="1272" spans="34:35" ht="14.25" hidden="1">
      <c r="AH1272" s="99">
        <f>+'廃棄物事業経費（歳入）'!B1272</f>
        <v>0</v>
      </c>
      <c r="AI1272" s="2">
        <v>1272</v>
      </c>
    </row>
    <row r="1273" spans="34:35" ht="14.25" hidden="1">
      <c r="AH1273" s="99">
        <f>+'廃棄物事業経費（歳入）'!B1273</f>
        <v>0</v>
      </c>
      <c r="AI1273" s="2">
        <v>1273</v>
      </c>
    </row>
    <row r="1274" spans="34:35" ht="14.25" hidden="1">
      <c r="AH1274" s="99">
        <f>+'廃棄物事業経費（歳入）'!B1274</f>
        <v>0</v>
      </c>
      <c r="AI1274" s="2">
        <v>1274</v>
      </c>
    </row>
    <row r="1275" spans="34:35" ht="14.25" hidden="1">
      <c r="AH1275" s="99">
        <f>+'廃棄物事業経費（歳入）'!B1275</f>
        <v>0</v>
      </c>
      <c r="AI1275" s="2">
        <v>1275</v>
      </c>
    </row>
    <row r="1276" spans="34:35" ht="14.25" hidden="1">
      <c r="AH1276" s="99">
        <f>+'廃棄物事業経費（歳入）'!B1276</f>
        <v>0</v>
      </c>
      <c r="AI1276" s="2">
        <v>1276</v>
      </c>
    </row>
    <row r="1277" spans="34:35" ht="14.25" hidden="1">
      <c r="AH1277" s="99">
        <f>+'廃棄物事業経費（歳入）'!B1277</f>
        <v>0</v>
      </c>
      <c r="AI1277" s="2">
        <v>1277</v>
      </c>
    </row>
    <row r="1278" spans="34:35" ht="14.25" hidden="1">
      <c r="AH1278" s="99">
        <f>+'廃棄物事業経費（歳入）'!B1278</f>
        <v>0</v>
      </c>
      <c r="AI1278" s="2">
        <v>1278</v>
      </c>
    </row>
    <row r="1279" spans="34:35" ht="14.25" hidden="1">
      <c r="AH1279" s="99">
        <f>+'廃棄物事業経費（歳入）'!B1279</f>
        <v>0</v>
      </c>
      <c r="AI1279" s="2">
        <v>1279</v>
      </c>
    </row>
    <row r="1280" spans="34:35" ht="14.25" hidden="1">
      <c r="AH1280" s="99">
        <f>+'廃棄物事業経費（歳入）'!B1280</f>
        <v>0</v>
      </c>
      <c r="AI1280" s="2">
        <v>1280</v>
      </c>
    </row>
    <row r="1281" spans="34:35" ht="14.25" hidden="1">
      <c r="AH1281" s="99">
        <f>+'廃棄物事業経費（歳入）'!B1281</f>
        <v>0</v>
      </c>
      <c r="AI1281" s="2">
        <v>1281</v>
      </c>
    </row>
    <row r="1282" spans="34:35" ht="14.25" hidden="1">
      <c r="AH1282" s="99">
        <f>+'廃棄物事業経費（歳入）'!B1282</f>
        <v>0</v>
      </c>
      <c r="AI1282" s="2">
        <v>1282</v>
      </c>
    </row>
    <row r="1283" spans="34:35" ht="14.25" hidden="1">
      <c r="AH1283" s="99">
        <f>+'廃棄物事業経費（歳入）'!B1283</f>
        <v>0</v>
      </c>
      <c r="AI1283" s="2">
        <v>1283</v>
      </c>
    </row>
    <row r="1284" spans="34:35" ht="14.25" hidden="1">
      <c r="AH1284" s="99">
        <f>+'廃棄物事業経費（歳入）'!B1284</f>
        <v>0</v>
      </c>
      <c r="AI1284" s="2">
        <v>1284</v>
      </c>
    </row>
    <row r="1285" spans="34:35" ht="14.25" hidden="1">
      <c r="AH1285" s="99">
        <f>+'廃棄物事業経費（歳入）'!B1285</f>
        <v>0</v>
      </c>
      <c r="AI1285" s="2">
        <v>1285</v>
      </c>
    </row>
    <row r="1286" spans="34:35" ht="14.25" hidden="1">
      <c r="AH1286" s="99">
        <f>+'廃棄物事業経費（歳入）'!B1286</f>
        <v>0</v>
      </c>
      <c r="AI1286" s="2">
        <v>1286</v>
      </c>
    </row>
    <row r="1287" spans="34:35" ht="14.25" hidden="1">
      <c r="AH1287" s="99">
        <f>+'廃棄物事業経費（歳入）'!B1287</f>
        <v>0</v>
      </c>
      <c r="AI1287" s="2">
        <v>1287</v>
      </c>
    </row>
    <row r="1288" spans="34:35" ht="14.25" hidden="1">
      <c r="AH1288" s="99">
        <f>+'廃棄物事業経費（歳入）'!B1288</f>
        <v>0</v>
      </c>
      <c r="AI1288" s="2">
        <v>1288</v>
      </c>
    </row>
    <row r="1289" spans="34:35" ht="14.25" hidden="1">
      <c r="AH1289" s="99">
        <f>+'廃棄物事業経費（歳入）'!B1289</f>
        <v>0</v>
      </c>
      <c r="AI1289" s="2">
        <v>1289</v>
      </c>
    </row>
    <row r="1290" spans="34:35" ht="14.25" hidden="1">
      <c r="AH1290" s="99">
        <f>+'廃棄物事業経費（歳入）'!B1290</f>
        <v>0</v>
      </c>
      <c r="AI1290" s="2">
        <v>1290</v>
      </c>
    </row>
    <row r="1291" spans="34:35" ht="14.25" hidden="1">
      <c r="AH1291" s="99">
        <f>+'廃棄物事業経費（歳入）'!B1291</f>
        <v>0</v>
      </c>
      <c r="AI1291" s="2">
        <v>1291</v>
      </c>
    </row>
    <row r="1292" spans="34:35" ht="14.25" hidden="1">
      <c r="AH1292" s="99">
        <f>+'廃棄物事業経費（歳入）'!B1292</f>
        <v>0</v>
      </c>
      <c r="AI1292" s="2">
        <v>1292</v>
      </c>
    </row>
    <row r="1293" spans="34:35" ht="14.25" hidden="1">
      <c r="AH1293" s="99">
        <f>+'廃棄物事業経費（歳入）'!B1293</f>
        <v>0</v>
      </c>
      <c r="AI1293" s="2">
        <v>1293</v>
      </c>
    </row>
    <row r="1294" spans="34:35" ht="14.25" hidden="1">
      <c r="AH1294" s="99">
        <f>+'廃棄物事業経費（歳入）'!B1294</f>
        <v>0</v>
      </c>
      <c r="AI1294" s="2">
        <v>1294</v>
      </c>
    </row>
    <row r="1295" spans="34:35" ht="14.25" hidden="1">
      <c r="AH1295" s="99">
        <f>+'廃棄物事業経費（歳入）'!B1295</f>
        <v>0</v>
      </c>
      <c r="AI1295" s="2">
        <v>1295</v>
      </c>
    </row>
    <row r="1296" spans="34:35" ht="14.25" hidden="1">
      <c r="AH1296" s="99">
        <f>+'廃棄物事業経費（歳入）'!B1296</f>
        <v>0</v>
      </c>
      <c r="AI1296" s="2">
        <v>1296</v>
      </c>
    </row>
    <row r="1297" spans="34:35" ht="14.25" hidden="1">
      <c r="AH1297" s="99">
        <f>+'廃棄物事業経費（歳入）'!B1297</f>
        <v>0</v>
      </c>
      <c r="AI1297" s="2">
        <v>1297</v>
      </c>
    </row>
    <row r="1298" spans="34:35" ht="14.25" hidden="1">
      <c r="AH1298" s="99">
        <f>+'廃棄物事業経費（歳入）'!B1298</f>
        <v>0</v>
      </c>
      <c r="AI1298" s="2">
        <v>1298</v>
      </c>
    </row>
    <row r="1299" spans="34:35" ht="14.25" hidden="1">
      <c r="AH1299" s="99">
        <f>+'廃棄物事業経費（歳入）'!B1299</f>
        <v>0</v>
      </c>
      <c r="AI1299" s="2">
        <v>1299</v>
      </c>
    </row>
    <row r="1300" spans="34:35" ht="14.25" hidden="1">
      <c r="AH1300" s="99">
        <f>+'廃棄物事業経費（歳入）'!B1300</f>
        <v>0</v>
      </c>
      <c r="AI1300" s="2">
        <v>1300</v>
      </c>
    </row>
    <row r="1301" spans="34:35" ht="14.25" hidden="1">
      <c r="AH1301" s="99">
        <f>+'廃棄物事業経費（歳入）'!B1301</f>
        <v>0</v>
      </c>
      <c r="AI1301" s="2">
        <v>1301</v>
      </c>
    </row>
    <row r="1302" spans="34:35" ht="14.25" hidden="1">
      <c r="AH1302" s="99">
        <f>+'廃棄物事業経費（歳入）'!B1302</f>
        <v>0</v>
      </c>
      <c r="AI1302" s="2">
        <v>1302</v>
      </c>
    </row>
    <row r="1303" spans="34:35" ht="14.25" hidden="1">
      <c r="AH1303" s="99">
        <f>+'廃棄物事業経費（歳入）'!B1303</f>
        <v>0</v>
      </c>
      <c r="AI1303" s="2">
        <v>1303</v>
      </c>
    </row>
    <row r="1304" spans="34:35" ht="14.25" hidden="1">
      <c r="AH1304" s="99">
        <f>+'廃棄物事業経費（歳入）'!B1304</f>
        <v>0</v>
      </c>
      <c r="AI1304" s="2">
        <v>1304</v>
      </c>
    </row>
    <row r="1305" spans="34:35" ht="14.25" hidden="1">
      <c r="AH1305" s="99">
        <f>+'廃棄物事業経費（歳入）'!B1305</f>
        <v>0</v>
      </c>
      <c r="AI1305" s="2">
        <v>1305</v>
      </c>
    </row>
    <row r="1306" spans="34:35" ht="14.25" hidden="1">
      <c r="AH1306" s="99">
        <f>+'廃棄物事業経費（歳入）'!B1306</f>
        <v>0</v>
      </c>
      <c r="AI1306" s="2">
        <v>1306</v>
      </c>
    </row>
    <row r="1307" spans="34:35" ht="14.25" hidden="1">
      <c r="AH1307" s="99">
        <f>+'廃棄物事業経費（歳入）'!B1307</f>
        <v>0</v>
      </c>
      <c r="AI1307" s="2">
        <v>1307</v>
      </c>
    </row>
    <row r="1308" spans="34:35" ht="14.25" hidden="1">
      <c r="AH1308" s="99">
        <f>+'廃棄物事業経費（歳入）'!B1308</f>
        <v>0</v>
      </c>
      <c r="AI1308" s="2">
        <v>1308</v>
      </c>
    </row>
    <row r="1309" spans="34:35" ht="14.25" hidden="1">
      <c r="AH1309" s="99">
        <f>+'廃棄物事業経費（歳入）'!B1309</f>
        <v>0</v>
      </c>
      <c r="AI1309" s="2">
        <v>1309</v>
      </c>
    </row>
    <row r="1310" spans="34:35" ht="14.25" hidden="1">
      <c r="AH1310" s="99">
        <f>+'廃棄物事業経費（歳入）'!B1310</f>
        <v>0</v>
      </c>
      <c r="AI1310" s="2">
        <v>1310</v>
      </c>
    </row>
    <row r="1311" spans="34:35" ht="14.25" hidden="1">
      <c r="AH1311" s="99">
        <f>+'廃棄物事業経費（歳入）'!B1311</f>
        <v>0</v>
      </c>
      <c r="AI1311" s="2">
        <v>1311</v>
      </c>
    </row>
    <row r="1312" spans="34:35" ht="14.25" hidden="1">
      <c r="AH1312" s="99">
        <f>+'廃棄物事業経費（歳入）'!B1312</f>
        <v>0</v>
      </c>
      <c r="AI1312" s="2">
        <v>1312</v>
      </c>
    </row>
    <row r="1313" spans="34:35" ht="14.25" hidden="1">
      <c r="AH1313" s="99">
        <f>+'廃棄物事業経費（歳入）'!B1313</f>
        <v>0</v>
      </c>
      <c r="AI1313" s="2">
        <v>1313</v>
      </c>
    </row>
    <row r="1314" spans="34:35" ht="14.25" hidden="1">
      <c r="AH1314" s="99">
        <f>+'廃棄物事業経費（歳入）'!B1314</f>
        <v>0</v>
      </c>
      <c r="AI1314" s="2">
        <v>1314</v>
      </c>
    </row>
    <row r="1315" spans="34:35" ht="14.25" hidden="1">
      <c r="AH1315" s="99">
        <f>+'廃棄物事業経費（歳入）'!B1315</f>
        <v>0</v>
      </c>
      <c r="AI1315" s="2">
        <v>1315</v>
      </c>
    </row>
    <row r="1316" spans="34:35" ht="14.25" hidden="1">
      <c r="AH1316" s="99">
        <f>+'廃棄物事業経費（歳入）'!B1316</f>
        <v>0</v>
      </c>
      <c r="AI1316" s="2">
        <v>1316</v>
      </c>
    </row>
    <row r="1317" spans="34:35" ht="14.25" hidden="1">
      <c r="AH1317" s="99">
        <f>+'廃棄物事業経費（歳入）'!B1317</f>
        <v>0</v>
      </c>
      <c r="AI1317" s="2">
        <v>1317</v>
      </c>
    </row>
    <row r="1318" spans="34:35" ht="14.25" hidden="1">
      <c r="AH1318" s="99">
        <f>+'廃棄物事業経費（歳入）'!B1318</f>
        <v>0</v>
      </c>
      <c r="AI1318" s="2">
        <v>1318</v>
      </c>
    </row>
    <row r="1319" spans="34:35" ht="14.25" hidden="1">
      <c r="AH1319" s="99">
        <f>+'廃棄物事業経費（歳入）'!B1319</f>
        <v>0</v>
      </c>
      <c r="AI1319" s="2">
        <v>1319</v>
      </c>
    </row>
    <row r="1320" spans="34:35" ht="14.25" hidden="1">
      <c r="AH1320" s="99">
        <f>+'廃棄物事業経費（歳入）'!B1320</f>
        <v>0</v>
      </c>
      <c r="AI1320" s="2">
        <v>1320</v>
      </c>
    </row>
    <row r="1321" spans="34:35" ht="14.25" hidden="1">
      <c r="AH1321" s="99">
        <f>+'廃棄物事業経費（歳入）'!B1321</f>
        <v>0</v>
      </c>
      <c r="AI1321" s="2">
        <v>1321</v>
      </c>
    </row>
    <row r="1322" spans="34:35" ht="14.25" hidden="1">
      <c r="AH1322" s="99">
        <f>+'廃棄物事業経費（歳入）'!B1322</f>
        <v>0</v>
      </c>
      <c r="AI1322" s="2">
        <v>1322</v>
      </c>
    </row>
    <row r="1323" spans="34:35" ht="14.25" hidden="1">
      <c r="AH1323" s="99">
        <f>+'廃棄物事業経費（歳入）'!B1323</f>
        <v>0</v>
      </c>
      <c r="AI1323" s="2">
        <v>1323</v>
      </c>
    </row>
    <row r="1324" spans="34:35" ht="14.25" hidden="1">
      <c r="AH1324" s="99">
        <f>+'廃棄物事業経費（歳入）'!B1324</f>
        <v>0</v>
      </c>
      <c r="AI1324" s="2">
        <v>1324</v>
      </c>
    </row>
    <row r="1325" spans="34:35" ht="14.25" hidden="1">
      <c r="AH1325" s="99">
        <f>+'廃棄物事業経費（歳入）'!B1325</f>
        <v>0</v>
      </c>
      <c r="AI1325" s="2">
        <v>1325</v>
      </c>
    </row>
    <row r="1326" spans="34:35" ht="14.25" hidden="1">
      <c r="AH1326" s="99">
        <f>+'廃棄物事業経費（歳入）'!B1326</f>
        <v>0</v>
      </c>
      <c r="AI1326" s="2">
        <v>1326</v>
      </c>
    </row>
    <row r="1327" spans="34:35" ht="14.25" hidden="1">
      <c r="AH1327" s="99">
        <f>+'廃棄物事業経費（歳入）'!B1327</f>
        <v>0</v>
      </c>
      <c r="AI1327" s="2">
        <v>1327</v>
      </c>
    </row>
    <row r="1328" spans="34:35" ht="14.25" hidden="1">
      <c r="AH1328" s="99">
        <f>+'廃棄物事業経費（歳入）'!B1328</f>
        <v>0</v>
      </c>
      <c r="AI1328" s="2">
        <v>1328</v>
      </c>
    </row>
    <row r="1329" spans="34:35" ht="14.25" hidden="1">
      <c r="AH1329" s="99">
        <f>+'廃棄物事業経費（歳入）'!B1329</f>
        <v>0</v>
      </c>
      <c r="AI1329" s="2">
        <v>1329</v>
      </c>
    </row>
    <row r="1330" spans="34:35" ht="14.25" hidden="1">
      <c r="AH1330" s="99">
        <f>+'廃棄物事業経費（歳入）'!B1330</f>
        <v>0</v>
      </c>
      <c r="AI1330" s="2">
        <v>1330</v>
      </c>
    </row>
    <row r="1331" spans="34:35" ht="14.25" hidden="1">
      <c r="AH1331" s="99">
        <f>+'廃棄物事業経費（歳入）'!B1331</f>
        <v>0</v>
      </c>
      <c r="AI1331" s="2">
        <v>1331</v>
      </c>
    </row>
    <row r="1332" spans="34:35" ht="14.25" hidden="1">
      <c r="AH1332" s="99">
        <f>+'廃棄物事業経費（歳入）'!B1332</f>
        <v>0</v>
      </c>
      <c r="AI1332" s="2">
        <v>1332</v>
      </c>
    </row>
    <row r="1333" spans="34:35" ht="14.25" hidden="1">
      <c r="AH1333" s="99">
        <f>+'廃棄物事業経費（歳入）'!B1333</f>
        <v>0</v>
      </c>
      <c r="AI1333" s="2">
        <v>1333</v>
      </c>
    </row>
    <row r="1334" spans="34:35" ht="14.25" hidden="1">
      <c r="AH1334" s="99">
        <f>+'廃棄物事業経費（歳入）'!B1334</f>
        <v>0</v>
      </c>
      <c r="AI1334" s="2">
        <v>1334</v>
      </c>
    </row>
    <row r="1335" spans="34:35" ht="14.25" hidden="1">
      <c r="AH1335" s="99">
        <f>+'廃棄物事業経費（歳入）'!B1335</f>
        <v>0</v>
      </c>
      <c r="AI1335" s="2">
        <v>1335</v>
      </c>
    </row>
    <row r="1336" spans="34:35" ht="14.25" hidden="1">
      <c r="AH1336" s="99">
        <f>+'廃棄物事業経費（歳入）'!B1336</f>
        <v>0</v>
      </c>
      <c r="AI1336" s="2">
        <v>1336</v>
      </c>
    </row>
    <row r="1337" spans="34:35" ht="14.25" hidden="1">
      <c r="AH1337" s="99">
        <f>+'廃棄物事業経費（歳入）'!B1337</f>
        <v>0</v>
      </c>
      <c r="AI1337" s="2">
        <v>1337</v>
      </c>
    </row>
    <row r="1338" spans="34:35" ht="14.25" hidden="1">
      <c r="AH1338" s="99">
        <f>+'廃棄物事業経費（歳入）'!B1338</f>
        <v>0</v>
      </c>
      <c r="AI1338" s="2">
        <v>1338</v>
      </c>
    </row>
    <row r="1339" spans="34:35" ht="14.25" hidden="1">
      <c r="AH1339" s="99">
        <f>+'廃棄物事業経費（歳入）'!B1339</f>
        <v>0</v>
      </c>
      <c r="AI1339" s="2">
        <v>1339</v>
      </c>
    </row>
    <row r="1340" spans="34:35" ht="14.25" hidden="1">
      <c r="AH1340" s="99">
        <f>+'廃棄物事業経費（歳入）'!B1340</f>
        <v>0</v>
      </c>
      <c r="AI1340" s="2">
        <v>1340</v>
      </c>
    </row>
    <row r="1341" spans="34:35" ht="14.25" hidden="1">
      <c r="AH1341" s="99">
        <f>+'廃棄物事業経費（歳入）'!B1341</f>
        <v>0</v>
      </c>
      <c r="AI1341" s="2">
        <v>1341</v>
      </c>
    </row>
    <row r="1342" spans="34:35" ht="14.25" hidden="1">
      <c r="AH1342" s="99">
        <f>+'廃棄物事業経費（歳入）'!B1342</f>
        <v>0</v>
      </c>
      <c r="AI1342" s="2">
        <v>1342</v>
      </c>
    </row>
    <row r="1343" spans="34:35" ht="14.25" hidden="1">
      <c r="AH1343" s="99">
        <f>+'廃棄物事業経費（歳入）'!B1343</f>
        <v>0</v>
      </c>
      <c r="AI1343" s="2">
        <v>1343</v>
      </c>
    </row>
    <row r="1344" spans="34:35" ht="14.25" hidden="1">
      <c r="AH1344" s="99">
        <f>+'廃棄物事業経費（歳入）'!B1344</f>
        <v>0</v>
      </c>
      <c r="AI1344" s="2">
        <v>1344</v>
      </c>
    </row>
    <row r="1345" spans="34:35" ht="14.25" hidden="1">
      <c r="AH1345" s="99">
        <f>+'廃棄物事業経費（歳入）'!B1345</f>
        <v>0</v>
      </c>
      <c r="AI1345" s="2">
        <v>1345</v>
      </c>
    </row>
    <row r="1346" spans="34:35" ht="14.25" hidden="1">
      <c r="AH1346" s="99">
        <f>+'廃棄物事業経費（歳入）'!B1346</f>
        <v>0</v>
      </c>
      <c r="AI1346" s="2">
        <v>1346</v>
      </c>
    </row>
    <row r="1347" spans="34:35" ht="14.25" hidden="1">
      <c r="AH1347" s="99">
        <f>+'廃棄物事業経費（歳入）'!B1347</f>
        <v>0</v>
      </c>
      <c r="AI1347" s="2">
        <v>1347</v>
      </c>
    </row>
    <row r="1348" spans="34:35" ht="14.25" hidden="1">
      <c r="AH1348" s="99">
        <f>+'廃棄物事業経費（歳入）'!B1348</f>
        <v>0</v>
      </c>
      <c r="AI1348" s="2">
        <v>1348</v>
      </c>
    </row>
    <row r="1349" spans="34:35" ht="14.25" hidden="1">
      <c r="AH1349" s="99">
        <f>+'廃棄物事業経費（歳入）'!B1349</f>
        <v>0</v>
      </c>
      <c r="AI1349" s="2">
        <v>1349</v>
      </c>
    </row>
    <row r="1350" spans="34:35" ht="14.25" hidden="1">
      <c r="AH1350" s="99">
        <f>+'廃棄物事業経費（歳入）'!B1350</f>
        <v>0</v>
      </c>
      <c r="AI1350" s="2">
        <v>1350</v>
      </c>
    </row>
    <row r="1351" spans="34:35" ht="14.25" hidden="1">
      <c r="AH1351" s="99">
        <f>+'廃棄物事業経費（歳入）'!B1351</f>
        <v>0</v>
      </c>
      <c r="AI1351" s="2">
        <v>1351</v>
      </c>
    </row>
    <row r="1352" spans="34:35" ht="14.25" hidden="1">
      <c r="AH1352" s="99">
        <f>+'廃棄物事業経費（歳入）'!B1352</f>
        <v>0</v>
      </c>
      <c r="AI1352" s="2">
        <v>1352</v>
      </c>
    </row>
    <row r="1353" spans="34:35" ht="14.25" hidden="1">
      <c r="AH1353" s="99">
        <f>+'廃棄物事業経費（歳入）'!B1353</f>
        <v>0</v>
      </c>
      <c r="AI1353" s="2">
        <v>1353</v>
      </c>
    </row>
    <row r="1354" spans="34:35" ht="14.25" hidden="1">
      <c r="AH1354" s="99">
        <f>+'廃棄物事業経費（歳入）'!B1354</f>
        <v>0</v>
      </c>
      <c r="AI1354" s="2">
        <v>1354</v>
      </c>
    </row>
    <row r="1355" spans="34:35" ht="14.25" hidden="1">
      <c r="AH1355" s="99">
        <f>+'廃棄物事業経費（歳入）'!B1355</f>
        <v>0</v>
      </c>
      <c r="AI1355" s="2">
        <v>1355</v>
      </c>
    </row>
    <row r="1356" spans="34:35" ht="14.25" hidden="1">
      <c r="AH1356" s="99">
        <f>+'廃棄物事業経費（歳入）'!B1356</f>
        <v>0</v>
      </c>
      <c r="AI1356" s="2">
        <v>1356</v>
      </c>
    </row>
    <row r="1357" spans="34:35" ht="14.25" hidden="1">
      <c r="AH1357" s="99">
        <f>+'廃棄物事業経費（歳入）'!B1357</f>
        <v>0</v>
      </c>
      <c r="AI1357" s="2">
        <v>1357</v>
      </c>
    </row>
    <row r="1358" spans="34:35" ht="14.25" hidden="1">
      <c r="AH1358" s="99">
        <f>+'廃棄物事業経費（歳入）'!B1358</f>
        <v>0</v>
      </c>
      <c r="AI1358" s="2">
        <v>1358</v>
      </c>
    </row>
    <row r="1359" spans="34:35" ht="14.25" hidden="1">
      <c r="AH1359" s="99">
        <f>+'廃棄物事業経費（歳入）'!B1359</f>
        <v>0</v>
      </c>
      <c r="AI1359" s="2">
        <v>1359</v>
      </c>
    </row>
    <row r="1360" spans="34:35" ht="14.25" hidden="1">
      <c r="AH1360" s="99">
        <f>+'廃棄物事業経費（歳入）'!B1360</f>
        <v>0</v>
      </c>
      <c r="AI1360" s="2">
        <v>1360</v>
      </c>
    </row>
    <row r="1361" spans="34:35" ht="14.25" hidden="1">
      <c r="AH1361" s="99">
        <f>+'廃棄物事業経費（歳入）'!B1361</f>
        <v>0</v>
      </c>
      <c r="AI1361" s="2">
        <v>1361</v>
      </c>
    </row>
    <row r="1362" spans="34:35" ht="14.25" hidden="1">
      <c r="AH1362" s="99">
        <f>+'廃棄物事業経費（歳入）'!B1362</f>
        <v>0</v>
      </c>
      <c r="AI1362" s="2">
        <v>1362</v>
      </c>
    </row>
    <row r="1363" spans="34:35" ht="14.25" hidden="1">
      <c r="AH1363" s="99">
        <f>+'廃棄物事業経費（歳入）'!B1363</f>
        <v>0</v>
      </c>
      <c r="AI1363" s="2">
        <v>1363</v>
      </c>
    </row>
    <row r="1364" spans="34:35" ht="14.25" hidden="1">
      <c r="AH1364" s="99">
        <f>+'廃棄物事業経費（歳入）'!B1364</f>
        <v>0</v>
      </c>
      <c r="AI1364" s="2">
        <v>1364</v>
      </c>
    </row>
    <row r="1365" spans="34:35" ht="14.25" hidden="1">
      <c r="AH1365" s="99">
        <f>+'廃棄物事業経費（歳入）'!B1365</f>
        <v>0</v>
      </c>
      <c r="AI1365" s="2">
        <v>1365</v>
      </c>
    </row>
    <row r="1366" spans="34:35" ht="14.25" hidden="1">
      <c r="AH1366" s="99">
        <f>+'廃棄物事業経費（歳入）'!B1366</f>
        <v>0</v>
      </c>
      <c r="AI1366" s="2">
        <v>1366</v>
      </c>
    </row>
    <row r="1367" spans="34:35" ht="14.25" hidden="1">
      <c r="AH1367" s="99">
        <f>+'廃棄物事業経費（歳入）'!B1367</f>
        <v>0</v>
      </c>
      <c r="AI1367" s="2">
        <v>1367</v>
      </c>
    </row>
    <row r="1368" spans="34:35" ht="14.25" hidden="1">
      <c r="AH1368" s="99">
        <f>+'廃棄物事業経費（歳入）'!B1368</f>
        <v>0</v>
      </c>
      <c r="AI1368" s="2">
        <v>1368</v>
      </c>
    </row>
    <row r="1369" spans="34:35" ht="14.25" hidden="1">
      <c r="AH1369" s="99">
        <f>+'廃棄物事業経費（歳入）'!B1369</f>
        <v>0</v>
      </c>
      <c r="AI1369" s="2">
        <v>1369</v>
      </c>
    </row>
    <row r="1370" spans="34:35" ht="14.25" hidden="1">
      <c r="AH1370" s="99">
        <f>+'廃棄物事業経費（歳入）'!B1370</f>
        <v>0</v>
      </c>
      <c r="AI1370" s="2">
        <v>1370</v>
      </c>
    </row>
    <row r="1371" spans="34:35" ht="14.25" hidden="1">
      <c r="AH1371" s="99">
        <f>+'廃棄物事業経費（歳入）'!B1371</f>
        <v>0</v>
      </c>
      <c r="AI1371" s="2">
        <v>1371</v>
      </c>
    </row>
    <row r="1372" spans="34:35" ht="14.25" hidden="1">
      <c r="AH1372" s="99">
        <f>+'廃棄物事業経費（歳入）'!B1372</f>
        <v>0</v>
      </c>
      <c r="AI1372" s="2">
        <v>1372</v>
      </c>
    </row>
    <row r="1373" spans="34:35" ht="14.25" hidden="1">
      <c r="AH1373" s="99">
        <f>+'廃棄物事業経費（歳入）'!B1373</f>
        <v>0</v>
      </c>
      <c r="AI1373" s="2">
        <v>1373</v>
      </c>
    </row>
    <row r="1374" spans="34:35" ht="14.25" hidden="1">
      <c r="AH1374" s="99">
        <f>+'廃棄物事業経費（歳入）'!B1374</f>
        <v>0</v>
      </c>
      <c r="AI1374" s="2">
        <v>1374</v>
      </c>
    </row>
    <row r="1375" spans="34:35" ht="14.25" hidden="1">
      <c r="AH1375" s="99">
        <f>+'廃棄物事業経費（歳入）'!B1375</f>
        <v>0</v>
      </c>
      <c r="AI1375" s="2">
        <v>1375</v>
      </c>
    </row>
    <row r="1376" spans="34:35" ht="14.25" hidden="1">
      <c r="AH1376" s="99">
        <f>+'廃棄物事業経費（歳入）'!B1376</f>
        <v>0</v>
      </c>
      <c r="AI1376" s="2">
        <v>1376</v>
      </c>
    </row>
    <row r="1377" spans="34:35" ht="14.25" hidden="1">
      <c r="AH1377" s="99">
        <f>+'廃棄物事業経費（歳入）'!B1377</f>
        <v>0</v>
      </c>
      <c r="AI1377" s="2">
        <v>1377</v>
      </c>
    </row>
    <row r="1378" spans="34:35" ht="14.25" hidden="1">
      <c r="AH1378" s="99">
        <f>+'廃棄物事業経費（歳入）'!B1378</f>
        <v>0</v>
      </c>
      <c r="AI1378" s="2">
        <v>1378</v>
      </c>
    </row>
    <row r="1379" spans="34:35" ht="14.25" hidden="1">
      <c r="AH1379" s="99">
        <f>+'廃棄物事業経費（歳入）'!B1379</f>
        <v>0</v>
      </c>
      <c r="AI1379" s="2">
        <v>1379</v>
      </c>
    </row>
    <row r="1380" spans="34:35" ht="14.25" hidden="1">
      <c r="AH1380" s="99">
        <f>+'廃棄物事業経費（歳入）'!B1380</f>
        <v>0</v>
      </c>
      <c r="AI1380" s="2">
        <v>1380</v>
      </c>
    </row>
    <row r="1381" spans="34:35" ht="14.25" hidden="1">
      <c r="AH1381" s="99">
        <f>+'廃棄物事業経費（歳入）'!B1381</f>
        <v>0</v>
      </c>
      <c r="AI1381" s="2">
        <v>1381</v>
      </c>
    </row>
    <row r="1382" spans="34:35" ht="14.25" hidden="1">
      <c r="AH1382" s="99">
        <f>+'廃棄物事業経費（歳入）'!B1382</f>
        <v>0</v>
      </c>
      <c r="AI1382" s="2">
        <v>1382</v>
      </c>
    </row>
    <row r="1383" spans="34:35" ht="14.25" hidden="1">
      <c r="AH1383" s="99">
        <f>+'廃棄物事業経費（歳入）'!B1383</f>
        <v>0</v>
      </c>
      <c r="AI1383" s="2">
        <v>1383</v>
      </c>
    </row>
    <row r="1384" spans="34:35" ht="14.25" hidden="1">
      <c r="AH1384" s="99">
        <f>+'廃棄物事業経費（歳入）'!B1384</f>
        <v>0</v>
      </c>
      <c r="AI1384" s="2">
        <v>1384</v>
      </c>
    </row>
    <row r="1385" spans="34:35" ht="14.25" hidden="1">
      <c r="AH1385" s="99">
        <f>+'廃棄物事業経費（歳入）'!B1385</f>
        <v>0</v>
      </c>
      <c r="AI1385" s="2">
        <v>1385</v>
      </c>
    </row>
    <row r="1386" spans="34:35" ht="14.25" hidden="1">
      <c r="AH1386" s="99">
        <f>+'廃棄物事業経費（歳入）'!B1386</f>
        <v>0</v>
      </c>
      <c r="AI1386" s="2">
        <v>1386</v>
      </c>
    </row>
    <row r="1387" spans="34:35" ht="14.25" hidden="1">
      <c r="AH1387" s="99">
        <f>+'廃棄物事業経費（歳入）'!B1387</f>
        <v>0</v>
      </c>
      <c r="AI1387" s="2">
        <v>1387</v>
      </c>
    </row>
    <row r="1388" spans="34:35" ht="14.25" hidden="1">
      <c r="AH1388" s="99">
        <f>+'廃棄物事業経費（歳入）'!B1388</f>
        <v>0</v>
      </c>
      <c r="AI1388" s="2">
        <v>1388</v>
      </c>
    </row>
    <row r="1389" spans="34:35" ht="14.25" hidden="1">
      <c r="AH1389" s="99">
        <f>+'廃棄物事業経費（歳入）'!B1389</f>
        <v>0</v>
      </c>
      <c r="AI1389" s="2">
        <v>1389</v>
      </c>
    </row>
    <row r="1390" spans="34:35" ht="14.25" hidden="1">
      <c r="AH1390" s="99">
        <f>+'廃棄物事業経費（歳入）'!B1390</f>
        <v>0</v>
      </c>
      <c r="AI1390" s="2">
        <v>1390</v>
      </c>
    </row>
    <row r="1391" spans="34:35" ht="14.25" hidden="1">
      <c r="AH1391" s="99">
        <f>+'廃棄物事業経費（歳入）'!B1391</f>
        <v>0</v>
      </c>
      <c r="AI1391" s="2">
        <v>1391</v>
      </c>
    </row>
    <row r="1392" spans="34:35" ht="14.25" hidden="1">
      <c r="AH1392" s="99">
        <f>+'廃棄物事業経費（歳入）'!B1392</f>
        <v>0</v>
      </c>
      <c r="AI1392" s="2">
        <v>1392</v>
      </c>
    </row>
    <row r="1393" spans="34:35" ht="14.25" hidden="1">
      <c r="AH1393" s="99">
        <f>+'廃棄物事業経費（歳入）'!B1393</f>
        <v>0</v>
      </c>
      <c r="AI1393" s="2">
        <v>1393</v>
      </c>
    </row>
    <row r="1394" spans="34:35" ht="14.25" hidden="1">
      <c r="AH1394" s="99">
        <f>+'廃棄物事業経費（歳入）'!B1394</f>
        <v>0</v>
      </c>
      <c r="AI1394" s="2">
        <v>1394</v>
      </c>
    </row>
    <row r="1395" spans="34:35" ht="14.25" hidden="1">
      <c r="AH1395" s="99">
        <f>+'廃棄物事業経費（歳入）'!B1395</f>
        <v>0</v>
      </c>
      <c r="AI1395" s="2">
        <v>1395</v>
      </c>
    </row>
    <row r="1396" spans="34:35" ht="14.25" hidden="1">
      <c r="AH1396" s="99">
        <f>+'廃棄物事業経費（歳入）'!B1396</f>
        <v>0</v>
      </c>
      <c r="AI1396" s="2">
        <v>1396</v>
      </c>
    </row>
    <row r="1397" spans="34:35" ht="14.25" hidden="1">
      <c r="AH1397" s="99">
        <f>+'廃棄物事業経費（歳入）'!B1397</f>
        <v>0</v>
      </c>
      <c r="AI1397" s="2">
        <v>1397</v>
      </c>
    </row>
    <row r="1398" spans="34:35" ht="14.25" hidden="1">
      <c r="AH1398" s="99">
        <f>+'廃棄物事業経費（歳入）'!B1398</f>
        <v>0</v>
      </c>
      <c r="AI1398" s="2">
        <v>1398</v>
      </c>
    </row>
    <row r="1399" spans="34:35" ht="14.25" hidden="1">
      <c r="AH1399" s="99">
        <f>+'廃棄物事業経費（歳入）'!B1399</f>
        <v>0</v>
      </c>
      <c r="AI1399" s="2">
        <v>1399</v>
      </c>
    </row>
    <row r="1400" spans="34:35" ht="14.25" hidden="1">
      <c r="AH1400" s="99">
        <f>+'廃棄物事業経費（歳入）'!B1400</f>
        <v>0</v>
      </c>
      <c r="AI1400" s="2">
        <v>1400</v>
      </c>
    </row>
    <row r="1401" spans="34:35" ht="14.25" hidden="1">
      <c r="AH1401" s="99">
        <f>+'廃棄物事業経費（歳入）'!B1401</f>
        <v>0</v>
      </c>
      <c r="AI1401" s="2">
        <v>1401</v>
      </c>
    </row>
    <row r="1402" spans="34:35" ht="14.25" hidden="1">
      <c r="AH1402" s="99">
        <f>+'廃棄物事業経費（歳入）'!B1402</f>
        <v>0</v>
      </c>
      <c r="AI1402" s="2">
        <v>1402</v>
      </c>
    </row>
    <row r="1403" spans="34:35" ht="14.25" hidden="1">
      <c r="AH1403" s="99">
        <f>+'廃棄物事業経費（歳入）'!B1403</f>
        <v>0</v>
      </c>
      <c r="AI1403" s="2">
        <v>1403</v>
      </c>
    </row>
    <row r="1404" spans="34:35" ht="14.25" hidden="1">
      <c r="AH1404" s="99">
        <f>+'廃棄物事業経費（歳入）'!B1404</f>
        <v>0</v>
      </c>
      <c r="AI1404" s="2">
        <v>1404</v>
      </c>
    </row>
    <row r="1405" spans="34:35" ht="14.25" hidden="1">
      <c r="AH1405" s="99">
        <f>+'廃棄物事業経費（歳入）'!B1405</f>
        <v>0</v>
      </c>
      <c r="AI1405" s="2">
        <v>1405</v>
      </c>
    </row>
    <row r="1406" spans="34:35" ht="14.25" hidden="1">
      <c r="AH1406" s="99">
        <f>+'廃棄物事業経費（歳入）'!B1406</f>
        <v>0</v>
      </c>
      <c r="AI1406" s="2">
        <v>1406</v>
      </c>
    </row>
    <row r="1407" spans="34:35" ht="14.25" hidden="1">
      <c r="AH1407" s="99">
        <f>+'廃棄物事業経費（歳入）'!B1407</f>
        <v>0</v>
      </c>
      <c r="AI1407" s="2">
        <v>1407</v>
      </c>
    </row>
    <row r="1408" spans="34:35" ht="14.25" hidden="1">
      <c r="AH1408" s="99">
        <f>+'廃棄物事業経費（歳入）'!B1408</f>
        <v>0</v>
      </c>
      <c r="AI1408" s="2">
        <v>1408</v>
      </c>
    </row>
    <row r="1409" spans="34:35" ht="14.25" hidden="1">
      <c r="AH1409" s="99">
        <f>+'廃棄物事業経費（歳入）'!B1409</f>
        <v>0</v>
      </c>
      <c r="AI1409" s="2">
        <v>1409</v>
      </c>
    </row>
    <row r="1410" spans="34:35" ht="14.25" hidden="1">
      <c r="AH1410" s="99">
        <f>+'廃棄物事業経費（歳入）'!B1410</f>
        <v>0</v>
      </c>
      <c r="AI1410" s="2">
        <v>1410</v>
      </c>
    </row>
    <row r="1411" spans="34:35" ht="14.25" hidden="1">
      <c r="AH1411" s="99">
        <f>+'廃棄物事業経費（歳入）'!B1411</f>
        <v>0</v>
      </c>
      <c r="AI1411" s="2">
        <v>1411</v>
      </c>
    </row>
    <row r="1412" spans="34:35" ht="14.25" hidden="1">
      <c r="AH1412" s="99">
        <f>+'廃棄物事業経費（歳入）'!B1412</f>
        <v>0</v>
      </c>
      <c r="AI1412" s="2">
        <v>1412</v>
      </c>
    </row>
    <row r="1413" spans="34:35" ht="14.25" hidden="1">
      <c r="AH1413" s="99">
        <f>+'廃棄物事業経費（歳入）'!B1413</f>
        <v>0</v>
      </c>
      <c r="AI1413" s="2">
        <v>1413</v>
      </c>
    </row>
    <row r="1414" spans="34:35" ht="14.25" hidden="1">
      <c r="AH1414" s="99">
        <f>+'廃棄物事業経費（歳入）'!B1414</f>
        <v>0</v>
      </c>
      <c r="AI1414" s="2">
        <v>1414</v>
      </c>
    </row>
    <row r="1415" spans="34:35" ht="14.25" hidden="1">
      <c r="AH1415" s="99">
        <f>+'廃棄物事業経費（歳入）'!B1415</f>
        <v>0</v>
      </c>
      <c r="AI1415" s="2">
        <v>1415</v>
      </c>
    </row>
    <row r="1416" spans="34:35" ht="14.25" hidden="1">
      <c r="AH1416" s="99">
        <f>+'廃棄物事業経費（歳入）'!B1416</f>
        <v>0</v>
      </c>
      <c r="AI1416" s="2">
        <v>1416</v>
      </c>
    </row>
    <row r="1417" spans="34:35" ht="14.25" hidden="1">
      <c r="AH1417" s="99">
        <f>+'廃棄物事業経費（歳入）'!B1417</f>
        <v>0</v>
      </c>
      <c r="AI1417" s="2">
        <v>1417</v>
      </c>
    </row>
    <row r="1418" spans="34:35" ht="14.25" hidden="1">
      <c r="AH1418" s="99">
        <f>+'廃棄物事業経費（歳入）'!B1418</f>
        <v>0</v>
      </c>
      <c r="AI1418" s="2">
        <v>1418</v>
      </c>
    </row>
    <row r="1419" spans="34:35" ht="14.25" hidden="1">
      <c r="AH1419" s="99">
        <f>+'廃棄物事業経費（歳入）'!B1419</f>
        <v>0</v>
      </c>
      <c r="AI1419" s="2">
        <v>1419</v>
      </c>
    </row>
    <row r="1420" spans="34:35" ht="14.25" hidden="1">
      <c r="AH1420" s="99">
        <f>+'廃棄物事業経費（歳入）'!B1420</f>
        <v>0</v>
      </c>
      <c r="AI1420" s="2">
        <v>1420</v>
      </c>
    </row>
    <row r="1421" spans="34:35" ht="14.25" hidden="1">
      <c r="AH1421" s="99">
        <f>+'廃棄物事業経費（歳入）'!B1421</f>
        <v>0</v>
      </c>
      <c r="AI1421" s="2">
        <v>1421</v>
      </c>
    </row>
    <row r="1422" spans="34:35" ht="14.25" hidden="1">
      <c r="AH1422" s="99">
        <f>+'廃棄物事業経費（歳入）'!B1422</f>
        <v>0</v>
      </c>
      <c r="AI1422" s="2">
        <v>1422</v>
      </c>
    </row>
    <row r="1423" spans="34:35" ht="14.25" hidden="1">
      <c r="AH1423" s="99">
        <f>+'廃棄物事業経費（歳入）'!B1423</f>
        <v>0</v>
      </c>
      <c r="AI1423" s="2">
        <v>1423</v>
      </c>
    </row>
    <row r="1424" spans="34:35" ht="14.25" hidden="1">
      <c r="AH1424" s="99">
        <f>+'廃棄物事業経費（歳入）'!B1424</f>
        <v>0</v>
      </c>
      <c r="AI1424" s="2">
        <v>1424</v>
      </c>
    </row>
    <row r="1425" spans="34:35" ht="14.25" hidden="1">
      <c r="AH1425" s="99">
        <f>+'廃棄物事業経費（歳入）'!B1425</f>
        <v>0</v>
      </c>
      <c r="AI1425" s="2">
        <v>1425</v>
      </c>
    </row>
    <row r="1426" spans="34:35" ht="14.25" hidden="1">
      <c r="AH1426" s="99">
        <f>+'廃棄物事業経費（歳入）'!B1426</f>
        <v>0</v>
      </c>
      <c r="AI1426" s="2">
        <v>1426</v>
      </c>
    </row>
    <row r="1427" spans="34:35" ht="14.25" hidden="1">
      <c r="AH1427" s="99">
        <f>+'廃棄物事業経費（歳入）'!B1427</f>
        <v>0</v>
      </c>
      <c r="AI1427" s="2">
        <v>1427</v>
      </c>
    </row>
    <row r="1428" spans="34:35" ht="14.25" hidden="1">
      <c r="AH1428" s="99">
        <f>+'廃棄物事業経費（歳入）'!B1428</f>
        <v>0</v>
      </c>
      <c r="AI1428" s="2">
        <v>1428</v>
      </c>
    </row>
    <row r="1429" spans="34:35" ht="14.25" hidden="1">
      <c r="AH1429" s="99">
        <f>+'廃棄物事業経費（歳入）'!B1429</f>
        <v>0</v>
      </c>
      <c r="AI1429" s="2">
        <v>1429</v>
      </c>
    </row>
    <row r="1430" spans="34:35" ht="14.25" hidden="1">
      <c r="AH1430" s="99">
        <f>+'廃棄物事業経費（歳入）'!B1430</f>
        <v>0</v>
      </c>
      <c r="AI1430" s="2">
        <v>1430</v>
      </c>
    </row>
    <row r="1431" spans="34:35" ht="14.25" hidden="1">
      <c r="AH1431" s="99">
        <f>+'廃棄物事業経費（歳入）'!B1431</f>
        <v>0</v>
      </c>
      <c r="AI1431" s="2">
        <v>1431</v>
      </c>
    </row>
    <row r="1432" spans="34:35" ht="14.25" hidden="1">
      <c r="AH1432" s="99">
        <f>+'廃棄物事業経費（歳入）'!B1432</f>
        <v>0</v>
      </c>
      <c r="AI1432" s="2">
        <v>1432</v>
      </c>
    </row>
    <row r="1433" spans="34:35" ht="14.25" hidden="1">
      <c r="AH1433" s="99">
        <f>+'廃棄物事業経費（歳入）'!B1433</f>
        <v>0</v>
      </c>
      <c r="AI1433" s="2">
        <v>1433</v>
      </c>
    </row>
    <row r="1434" spans="34:35" ht="14.25" hidden="1">
      <c r="AH1434" s="99">
        <f>+'廃棄物事業経費（歳入）'!B1434</f>
        <v>0</v>
      </c>
      <c r="AI1434" s="2">
        <v>1434</v>
      </c>
    </row>
    <row r="1435" spans="34:35" ht="14.25" hidden="1">
      <c r="AH1435" s="99">
        <f>+'廃棄物事業経費（歳入）'!B1435</f>
        <v>0</v>
      </c>
      <c r="AI1435" s="2">
        <v>1435</v>
      </c>
    </row>
    <row r="1436" spans="34:35" ht="14.25" hidden="1">
      <c r="AH1436" s="99">
        <f>+'廃棄物事業経費（歳入）'!B1436</f>
        <v>0</v>
      </c>
      <c r="AI1436" s="2">
        <v>1436</v>
      </c>
    </row>
    <row r="1437" spans="34:35" ht="14.25" hidden="1">
      <c r="AH1437" s="99">
        <f>+'廃棄物事業経費（歳入）'!B1437</f>
        <v>0</v>
      </c>
      <c r="AI1437" s="2">
        <v>1437</v>
      </c>
    </row>
    <row r="1438" spans="34:35" ht="14.25" hidden="1">
      <c r="AH1438" s="99">
        <f>+'廃棄物事業経費（歳入）'!B1438</f>
        <v>0</v>
      </c>
      <c r="AI1438" s="2">
        <v>1438</v>
      </c>
    </row>
    <row r="1439" spans="34:35" ht="14.25" hidden="1">
      <c r="AH1439" s="99">
        <f>+'廃棄物事業経費（歳入）'!B1439</f>
        <v>0</v>
      </c>
      <c r="AI1439" s="2">
        <v>1439</v>
      </c>
    </row>
    <row r="1440" spans="34:35" ht="14.25" hidden="1">
      <c r="AH1440" s="99">
        <f>+'廃棄物事業経費（歳入）'!B1440</f>
        <v>0</v>
      </c>
      <c r="AI1440" s="2">
        <v>1440</v>
      </c>
    </row>
    <row r="1441" spans="34:35" ht="14.25" hidden="1">
      <c r="AH1441" s="99">
        <f>+'廃棄物事業経費（歳入）'!B1441</f>
        <v>0</v>
      </c>
      <c r="AI1441" s="2">
        <v>1441</v>
      </c>
    </row>
    <row r="1442" spans="34:35" ht="14.25" hidden="1">
      <c r="AH1442" s="99">
        <f>+'廃棄物事業経費（歳入）'!B1442</f>
        <v>0</v>
      </c>
      <c r="AI1442" s="2">
        <v>1442</v>
      </c>
    </row>
    <row r="1443" spans="34:35" ht="14.25" hidden="1">
      <c r="AH1443" s="99">
        <f>+'廃棄物事業経費（歳入）'!B1443</f>
        <v>0</v>
      </c>
      <c r="AI1443" s="2">
        <v>1443</v>
      </c>
    </row>
    <row r="1444" spans="34:35" ht="14.25" hidden="1">
      <c r="AH1444" s="99">
        <f>+'廃棄物事業経費（歳入）'!B1444</f>
        <v>0</v>
      </c>
      <c r="AI1444" s="2">
        <v>1444</v>
      </c>
    </row>
    <row r="1445" spans="34:35" ht="14.25" hidden="1">
      <c r="AH1445" s="99">
        <f>+'廃棄物事業経費（歳入）'!B1445</f>
        <v>0</v>
      </c>
      <c r="AI1445" s="2">
        <v>1445</v>
      </c>
    </row>
    <row r="1446" spans="34:35" ht="14.25" hidden="1">
      <c r="AH1446" s="99">
        <f>+'廃棄物事業経費（歳入）'!B1446</f>
        <v>0</v>
      </c>
      <c r="AI1446" s="2">
        <v>1446</v>
      </c>
    </row>
    <row r="1447" spans="34:35" ht="14.25" hidden="1">
      <c r="AH1447" s="99">
        <f>+'廃棄物事業経費（歳入）'!B1447</f>
        <v>0</v>
      </c>
      <c r="AI1447" s="2">
        <v>1447</v>
      </c>
    </row>
    <row r="1448" spans="34:35" ht="14.25" hidden="1">
      <c r="AH1448" s="99">
        <f>+'廃棄物事業経費（歳入）'!B1448</f>
        <v>0</v>
      </c>
      <c r="AI1448" s="2">
        <v>1448</v>
      </c>
    </row>
    <row r="1449" spans="34:35" ht="14.25" hidden="1">
      <c r="AH1449" s="99">
        <f>+'廃棄物事業経費（歳入）'!B1449</f>
        <v>0</v>
      </c>
      <c r="AI1449" s="2">
        <v>1449</v>
      </c>
    </row>
    <row r="1450" spans="34:35" ht="14.25" hidden="1">
      <c r="AH1450" s="99">
        <f>+'廃棄物事業経費（歳入）'!B1450</f>
        <v>0</v>
      </c>
      <c r="AI1450" s="2">
        <v>1450</v>
      </c>
    </row>
    <row r="1451" spans="34:35" ht="14.25" hidden="1">
      <c r="AH1451" s="99">
        <f>+'廃棄物事業経費（歳入）'!B1451</f>
        <v>0</v>
      </c>
      <c r="AI1451" s="2">
        <v>1451</v>
      </c>
    </row>
    <row r="1452" spans="34:35" ht="14.25" hidden="1">
      <c r="AH1452" s="99">
        <f>+'廃棄物事業経費（歳入）'!B1452</f>
        <v>0</v>
      </c>
      <c r="AI1452" s="2">
        <v>1452</v>
      </c>
    </row>
    <row r="1453" spans="34:35" ht="14.25" hidden="1">
      <c r="AH1453" s="99">
        <f>+'廃棄物事業経費（歳入）'!B1453</f>
        <v>0</v>
      </c>
      <c r="AI1453" s="2">
        <v>1453</v>
      </c>
    </row>
    <row r="1454" spans="34:35" ht="14.25" hidden="1">
      <c r="AH1454" s="99">
        <f>+'廃棄物事業経費（歳入）'!B1454</f>
        <v>0</v>
      </c>
      <c r="AI1454" s="2">
        <v>1454</v>
      </c>
    </row>
    <row r="1455" spans="34:35" ht="14.25" hidden="1">
      <c r="AH1455" s="99">
        <f>+'廃棄物事業経費（歳入）'!B1455</f>
        <v>0</v>
      </c>
      <c r="AI1455" s="2">
        <v>1455</v>
      </c>
    </row>
    <row r="1456" spans="34:35" ht="14.25" hidden="1">
      <c r="AH1456" s="99">
        <f>+'廃棄物事業経費（歳入）'!B1456</f>
        <v>0</v>
      </c>
      <c r="AI1456" s="2">
        <v>1456</v>
      </c>
    </row>
    <row r="1457" spans="34:35" ht="14.25" hidden="1">
      <c r="AH1457" s="99">
        <f>+'廃棄物事業経費（歳入）'!B1457</f>
        <v>0</v>
      </c>
      <c r="AI1457" s="2">
        <v>1457</v>
      </c>
    </row>
    <row r="1458" spans="34:35" ht="14.25" hidden="1">
      <c r="AH1458" s="99">
        <f>+'廃棄物事業経費（歳入）'!B1458</f>
        <v>0</v>
      </c>
      <c r="AI1458" s="2">
        <v>1458</v>
      </c>
    </row>
    <row r="1459" spans="34:35" ht="14.25" hidden="1">
      <c r="AH1459" s="99">
        <f>+'廃棄物事業経費（歳入）'!B1459</f>
        <v>0</v>
      </c>
      <c r="AI1459" s="2">
        <v>1459</v>
      </c>
    </row>
    <row r="1460" spans="34:35" ht="14.25" hidden="1">
      <c r="AH1460" s="99">
        <f>+'廃棄物事業経費（歳入）'!B1460</f>
        <v>0</v>
      </c>
      <c r="AI1460" s="2">
        <v>1460</v>
      </c>
    </row>
    <row r="1461" spans="34:35" ht="14.25" hidden="1">
      <c r="AH1461" s="99">
        <f>+'廃棄物事業経費（歳入）'!B1461</f>
        <v>0</v>
      </c>
      <c r="AI1461" s="2">
        <v>1461</v>
      </c>
    </row>
    <row r="1462" spans="34:35" ht="14.25" hidden="1">
      <c r="AH1462" s="99">
        <f>+'廃棄物事業経費（歳入）'!B1462</f>
        <v>0</v>
      </c>
      <c r="AI1462" s="2">
        <v>1462</v>
      </c>
    </row>
    <row r="1463" spans="34:35" ht="14.25" hidden="1">
      <c r="AH1463" s="99">
        <f>+'廃棄物事業経費（歳入）'!B1463</f>
        <v>0</v>
      </c>
      <c r="AI1463" s="2">
        <v>1463</v>
      </c>
    </row>
    <row r="1464" spans="34:35" ht="14.25" hidden="1">
      <c r="AH1464" s="99">
        <f>+'廃棄物事業経費（歳入）'!B1464</f>
        <v>0</v>
      </c>
      <c r="AI1464" s="2">
        <v>1464</v>
      </c>
    </row>
    <row r="1465" spans="34:35" ht="14.25" hidden="1">
      <c r="AH1465" s="99">
        <f>+'廃棄物事業経費（歳入）'!B1465</f>
        <v>0</v>
      </c>
      <c r="AI1465" s="2">
        <v>1465</v>
      </c>
    </row>
    <row r="1466" spans="34:35" ht="14.25" hidden="1">
      <c r="AH1466" s="99">
        <f>+'廃棄物事業経費（歳入）'!B1466</f>
        <v>0</v>
      </c>
      <c r="AI1466" s="2">
        <v>1466</v>
      </c>
    </row>
    <row r="1467" spans="34:35" ht="14.25" hidden="1">
      <c r="AH1467" s="99">
        <f>+'廃棄物事業経費（歳入）'!B1467</f>
        <v>0</v>
      </c>
      <c r="AI1467" s="2">
        <v>1467</v>
      </c>
    </row>
    <row r="1468" spans="34:35" ht="14.25" hidden="1">
      <c r="AH1468" s="99">
        <f>+'廃棄物事業経費（歳入）'!B1468</f>
        <v>0</v>
      </c>
      <c r="AI1468" s="2">
        <v>1468</v>
      </c>
    </row>
    <row r="1469" spans="34:35" ht="14.25" hidden="1">
      <c r="AH1469" s="99">
        <f>+'廃棄物事業経費（歳入）'!B1469</f>
        <v>0</v>
      </c>
      <c r="AI1469" s="2">
        <v>1469</v>
      </c>
    </row>
    <row r="1470" spans="34:35" ht="14.25" hidden="1">
      <c r="AH1470" s="99">
        <f>+'廃棄物事業経費（歳入）'!B1470</f>
        <v>0</v>
      </c>
      <c r="AI1470" s="2">
        <v>1470</v>
      </c>
    </row>
    <row r="1471" spans="34:35" ht="14.25" hidden="1">
      <c r="AH1471" s="99">
        <f>+'廃棄物事業経費（歳入）'!B1471</f>
        <v>0</v>
      </c>
      <c r="AI1471" s="2">
        <v>1471</v>
      </c>
    </row>
    <row r="1472" spans="34:35" ht="14.25" hidden="1">
      <c r="AH1472" s="99">
        <f>+'廃棄物事業経費（歳入）'!B1472</f>
        <v>0</v>
      </c>
      <c r="AI1472" s="2">
        <v>1472</v>
      </c>
    </row>
    <row r="1473" spans="34:35" ht="14.25" hidden="1">
      <c r="AH1473" s="99">
        <f>+'廃棄物事業経費（歳入）'!B1473</f>
        <v>0</v>
      </c>
      <c r="AI1473" s="2">
        <v>1473</v>
      </c>
    </row>
    <row r="1474" spans="34:35" ht="14.25" hidden="1">
      <c r="AH1474" s="99">
        <f>+'廃棄物事業経費（歳入）'!B1474</f>
        <v>0</v>
      </c>
      <c r="AI1474" s="2">
        <v>1474</v>
      </c>
    </row>
    <row r="1475" spans="34:35" ht="14.25" hidden="1">
      <c r="AH1475" s="99">
        <f>+'廃棄物事業経費（歳入）'!B1475</f>
        <v>0</v>
      </c>
      <c r="AI1475" s="2">
        <v>1475</v>
      </c>
    </row>
    <row r="1476" spans="34:35" ht="14.25" hidden="1">
      <c r="AH1476" s="99">
        <f>+'廃棄物事業経費（歳入）'!B1476</f>
        <v>0</v>
      </c>
      <c r="AI1476" s="2">
        <v>1476</v>
      </c>
    </row>
    <row r="1477" spans="34:35" ht="14.25" hidden="1">
      <c r="AH1477" s="99">
        <f>+'廃棄物事業経費（歳入）'!B1477</f>
        <v>0</v>
      </c>
      <c r="AI1477" s="2">
        <v>1477</v>
      </c>
    </row>
    <row r="1478" spans="34:35" ht="14.25" hidden="1">
      <c r="AH1478" s="99">
        <f>+'廃棄物事業経費（歳入）'!B1478</f>
        <v>0</v>
      </c>
      <c r="AI1478" s="2">
        <v>1478</v>
      </c>
    </row>
    <row r="1479" spans="34:35" ht="14.25" hidden="1">
      <c r="AH1479" s="99">
        <f>+'廃棄物事業経費（歳入）'!B1479</f>
        <v>0</v>
      </c>
      <c r="AI1479" s="2">
        <v>1479</v>
      </c>
    </row>
    <row r="1480" spans="34:35" ht="14.25" hidden="1">
      <c r="AH1480" s="99">
        <f>+'廃棄物事業経費（歳入）'!B1480</f>
        <v>0</v>
      </c>
      <c r="AI1480" s="2">
        <v>1480</v>
      </c>
    </row>
    <row r="1481" spans="34:35" ht="14.25" hidden="1">
      <c r="AH1481" s="99">
        <f>+'廃棄物事業経費（歳入）'!B1481</f>
        <v>0</v>
      </c>
      <c r="AI1481" s="2">
        <v>1481</v>
      </c>
    </row>
    <row r="1482" spans="34:35" ht="14.25" hidden="1">
      <c r="AH1482" s="99">
        <f>+'廃棄物事業経費（歳入）'!B1482</f>
        <v>0</v>
      </c>
      <c r="AI1482" s="2">
        <v>1482</v>
      </c>
    </row>
    <row r="1483" spans="34:35" ht="14.25" hidden="1">
      <c r="AH1483" s="99">
        <f>+'廃棄物事業経費（歳入）'!B1483</f>
        <v>0</v>
      </c>
      <c r="AI1483" s="2">
        <v>1483</v>
      </c>
    </row>
    <row r="1484" spans="34:35" ht="14.25" hidden="1">
      <c r="AH1484" s="99">
        <f>+'廃棄物事業経費（歳入）'!B1484</f>
        <v>0</v>
      </c>
      <c r="AI1484" s="2">
        <v>1484</v>
      </c>
    </row>
    <row r="1485" spans="34:35" ht="14.25" hidden="1">
      <c r="AH1485" s="99">
        <f>+'廃棄物事業経費（歳入）'!B1485</f>
        <v>0</v>
      </c>
      <c r="AI1485" s="2">
        <v>1485</v>
      </c>
    </row>
    <row r="1486" spans="34:35" ht="14.25" hidden="1">
      <c r="AH1486" s="99">
        <f>+'廃棄物事業経費（歳入）'!B1486</f>
        <v>0</v>
      </c>
      <c r="AI1486" s="2">
        <v>1486</v>
      </c>
    </row>
    <row r="1487" spans="34:35" ht="14.25" hidden="1">
      <c r="AH1487" s="99">
        <f>+'廃棄物事業経費（歳入）'!B1487</f>
        <v>0</v>
      </c>
      <c r="AI1487" s="2">
        <v>1487</v>
      </c>
    </row>
    <row r="1488" spans="34:35" ht="14.25" hidden="1">
      <c r="AH1488" s="99">
        <f>+'廃棄物事業経費（歳入）'!B1488</f>
        <v>0</v>
      </c>
      <c r="AI1488" s="2">
        <v>1488</v>
      </c>
    </row>
    <row r="1489" spans="34:35" ht="14.25" hidden="1">
      <c r="AH1489" s="99">
        <f>+'廃棄物事業経費（歳入）'!B1489</f>
        <v>0</v>
      </c>
      <c r="AI1489" s="2">
        <v>1489</v>
      </c>
    </row>
    <row r="1490" spans="34:35" ht="14.25" hidden="1">
      <c r="AH1490" s="99">
        <f>+'廃棄物事業経費（歳入）'!B1490</f>
        <v>0</v>
      </c>
      <c r="AI1490" s="2">
        <v>1490</v>
      </c>
    </row>
    <row r="1491" spans="34:35" ht="14.25" hidden="1">
      <c r="AH1491" s="99">
        <f>+'廃棄物事業経費（歳入）'!B1491</f>
        <v>0</v>
      </c>
      <c r="AI1491" s="2">
        <v>1491</v>
      </c>
    </row>
    <row r="1492" spans="34:35" ht="14.25" hidden="1">
      <c r="AH1492" s="99">
        <f>+'廃棄物事業経費（歳入）'!B1492</f>
        <v>0</v>
      </c>
      <c r="AI1492" s="2">
        <v>1492</v>
      </c>
    </row>
    <row r="1493" spans="34:35" ht="14.25" hidden="1">
      <c r="AH1493" s="99">
        <f>+'廃棄物事業経費（歳入）'!B1493</f>
        <v>0</v>
      </c>
      <c r="AI1493" s="2">
        <v>1493</v>
      </c>
    </row>
    <row r="1494" spans="34:35" ht="14.25" hidden="1">
      <c r="AH1494" s="99">
        <f>+'廃棄物事業経費（歳入）'!B1494</f>
        <v>0</v>
      </c>
      <c r="AI1494" s="2">
        <v>1494</v>
      </c>
    </row>
    <row r="1495" spans="34:35" ht="14.25" hidden="1">
      <c r="AH1495" s="99">
        <f>+'廃棄物事業経費（歳入）'!B1495</f>
        <v>0</v>
      </c>
      <c r="AI1495" s="2">
        <v>1495</v>
      </c>
    </row>
    <row r="1496" spans="34:35" ht="14.25" hidden="1">
      <c r="AH1496" s="99">
        <f>+'廃棄物事業経費（歳入）'!B1496</f>
        <v>0</v>
      </c>
      <c r="AI1496" s="2">
        <v>1496</v>
      </c>
    </row>
    <row r="1497" spans="34:35" ht="14.25" hidden="1">
      <c r="AH1497" s="99">
        <f>+'廃棄物事業経費（歳入）'!B1497</f>
        <v>0</v>
      </c>
      <c r="AI1497" s="2">
        <v>1497</v>
      </c>
    </row>
    <row r="1498" spans="34:35" ht="14.25" hidden="1">
      <c r="AH1498" s="99">
        <f>+'廃棄物事業経費（歳入）'!B1498</f>
        <v>0</v>
      </c>
      <c r="AI1498" s="2">
        <v>1498</v>
      </c>
    </row>
    <row r="1499" spans="34:35" ht="14.25" hidden="1">
      <c r="AH1499" s="99">
        <f>+'廃棄物事業経費（歳入）'!B1499</f>
        <v>0</v>
      </c>
      <c r="AI1499" s="2">
        <v>1499</v>
      </c>
    </row>
    <row r="1500" spans="34:35" ht="14.25" hidden="1">
      <c r="AH1500" s="99">
        <f>+'廃棄物事業経費（歳入）'!B1500</f>
        <v>0</v>
      </c>
      <c r="AI1500" s="2">
        <v>1500</v>
      </c>
    </row>
    <row r="1501" spans="34:35" ht="14.25" hidden="1">
      <c r="AH1501" s="99">
        <f>+'廃棄物事業経費（歳入）'!B1501</f>
        <v>0</v>
      </c>
      <c r="AI1501" s="2">
        <v>1501</v>
      </c>
    </row>
    <row r="1502" spans="34:35" ht="14.25" hidden="1">
      <c r="AH1502" s="99">
        <f>+'廃棄物事業経費（歳入）'!B1502</f>
        <v>0</v>
      </c>
      <c r="AI1502" s="2">
        <v>1502</v>
      </c>
    </row>
    <row r="1503" spans="34:35" ht="14.25" hidden="1">
      <c r="AH1503" s="99">
        <f>+'廃棄物事業経費（歳入）'!B1503</f>
        <v>0</v>
      </c>
      <c r="AI1503" s="2">
        <v>1503</v>
      </c>
    </row>
    <row r="1504" spans="34:35" ht="14.25" hidden="1">
      <c r="AH1504" s="99">
        <f>+'廃棄物事業経費（歳入）'!B1504</f>
        <v>0</v>
      </c>
      <c r="AI1504" s="2">
        <v>1504</v>
      </c>
    </row>
    <row r="1505" spans="34:35" ht="14.25" hidden="1">
      <c r="AH1505" s="99">
        <f>+'廃棄物事業経費（歳入）'!B1505</f>
        <v>0</v>
      </c>
      <c r="AI1505" s="2">
        <v>1505</v>
      </c>
    </row>
    <row r="1506" spans="34:35" ht="14.25" hidden="1">
      <c r="AH1506" s="99">
        <f>+'廃棄物事業経費（歳入）'!B1506</f>
        <v>0</v>
      </c>
      <c r="AI1506" s="2">
        <v>1506</v>
      </c>
    </row>
    <row r="1507" spans="34:35" ht="14.25" hidden="1">
      <c r="AH1507" s="99">
        <f>+'廃棄物事業経費（歳入）'!B1507</f>
        <v>0</v>
      </c>
      <c r="AI1507" s="2">
        <v>1507</v>
      </c>
    </row>
    <row r="1508" spans="34:35" ht="14.25" hidden="1">
      <c r="AH1508" s="99">
        <f>+'廃棄物事業経費（歳入）'!B1508</f>
        <v>0</v>
      </c>
      <c r="AI1508" s="2">
        <v>1508</v>
      </c>
    </row>
    <row r="1509" spans="34:35" ht="14.25" hidden="1">
      <c r="AH1509" s="99">
        <f>+'廃棄物事業経費（歳入）'!B1509</f>
        <v>0</v>
      </c>
      <c r="AI1509" s="2">
        <v>1509</v>
      </c>
    </row>
    <row r="1510" spans="34:35" ht="14.25" hidden="1">
      <c r="AH1510" s="99">
        <f>+'廃棄物事業経費（歳入）'!B1510</f>
        <v>0</v>
      </c>
      <c r="AI1510" s="2">
        <v>1510</v>
      </c>
    </row>
    <row r="1511" spans="34:35" ht="14.25" hidden="1">
      <c r="AH1511" s="99">
        <f>+'廃棄物事業経費（歳入）'!B1511</f>
        <v>0</v>
      </c>
      <c r="AI1511" s="2">
        <v>1511</v>
      </c>
    </row>
    <row r="1512" spans="34:35" ht="14.25" hidden="1">
      <c r="AH1512" s="99">
        <f>+'廃棄物事業経費（歳入）'!B1512</f>
        <v>0</v>
      </c>
      <c r="AI1512" s="2">
        <v>1512</v>
      </c>
    </row>
    <row r="1513" spans="34:35" ht="14.25" hidden="1">
      <c r="AH1513" s="99">
        <f>+'廃棄物事業経費（歳入）'!B1513</f>
        <v>0</v>
      </c>
      <c r="AI1513" s="2">
        <v>1513</v>
      </c>
    </row>
    <row r="1514" spans="34:35" ht="14.25" hidden="1">
      <c r="AH1514" s="99">
        <f>+'廃棄物事業経費（歳入）'!B1514</f>
        <v>0</v>
      </c>
      <c r="AI1514" s="2">
        <v>1514</v>
      </c>
    </row>
    <row r="1515" spans="34:35" ht="14.25" hidden="1">
      <c r="AH1515" s="99">
        <f>+'廃棄物事業経費（歳入）'!B1515</f>
        <v>0</v>
      </c>
      <c r="AI1515" s="2">
        <v>1515</v>
      </c>
    </row>
    <row r="1516" spans="34:35" ht="14.25" hidden="1">
      <c r="AH1516" s="99">
        <f>+'廃棄物事業経費（歳入）'!B1516</f>
        <v>0</v>
      </c>
      <c r="AI1516" s="2">
        <v>1516</v>
      </c>
    </row>
    <row r="1517" spans="34:35" ht="14.25" hidden="1">
      <c r="AH1517" s="99">
        <f>+'廃棄物事業経費（歳入）'!B1517</f>
        <v>0</v>
      </c>
      <c r="AI1517" s="2">
        <v>1517</v>
      </c>
    </row>
    <row r="1518" spans="34:35" ht="14.25" hidden="1">
      <c r="AH1518" s="99">
        <f>+'廃棄物事業経費（歳入）'!B1518</f>
        <v>0</v>
      </c>
      <c r="AI1518" s="2">
        <v>1518</v>
      </c>
    </row>
    <row r="1519" spans="34:35" ht="14.25" hidden="1">
      <c r="AH1519" s="99">
        <f>+'廃棄物事業経費（歳入）'!B1519</f>
        <v>0</v>
      </c>
      <c r="AI1519" s="2">
        <v>1519</v>
      </c>
    </row>
    <row r="1520" spans="34:35" ht="14.25" hidden="1">
      <c r="AH1520" s="99">
        <f>+'廃棄物事業経費（歳入）'!B1520</f>
        <v>0</v>
      </c>
      <c r="AI1520" s="2">
        <v>1520</v>
      </c>
    </row>
    <row r="1521" spans="34:35" ht="14.25" hidden="1">
      <c r="AH1521" s="99">
        <f>+'廃棄物事業経費（歳入）'!B1521</f>
        <v>0</v>
      </c>
      <c r="AI1521" s="2">
        <v>1521</v>
      </c>
    </row>
    <row r="1522" spans="34:35" ht="14.25" hidden="1">
      <c r="AH1522" s="99">
        <f>+'廃棄物事業経費（歳入）'!B1522</f>
        <v>0</v>
      </c>
      <c r="AI1522" s="2">
        <v>1522</v>
      </c>
    </row>
    <row r="1523" spans="34:35" ht="14.25" hidden="1">
      <c r="AH1523" s="99">
        <f>+'廃棄物事業経費（歳入）'!B1523</f>
        <v>0</v>
      </c>
      <c r="AI1523" s="2">
        <v>1523</v>
      </c>
    </row>
    <row r="1524" spans="34:35" ht="14.25" hidden="1">
      <c r="AH1524" s="99">
        <f>+'廃棄物事業経費（歳入）'!B1524</f>
        <v>0</v>
      </c>
      <c r="AI1524" s="2">
        <v>1524</v>
      </c>
    </row>
    <row r="1525" spans="34:35" ht="14.25" hidden="1">
      <c r="AH1525" s="99">
        <f>+'廃棄物事業経費（歳入）'!B1525</f>
        <v>0</v>
      </c>
      <c r="AI1525" s="2">
        <v>1525</v>
      </c>
    </row>
    <row r="1526" spans="34:35" ht="14.25" hidden="1">
      <c r="AH1526" s="99">
        <f>+'廃棄物事業経費（歳入）'!B1526</f>
        <v>0</v>
      </c>
      <c r="AI1526" s="2">
        <v>1526</v>
      </c>
    </row>
    <row r="1527" spans="34:35" ht="14.25" hidden="1">
      <c r="AH1527" s="99">
        <f>+'廃棄物事業経費（歳入）'!B1527</f>
        <v>0</v>
      </c>
      <c r="AI1527" s="2">
        <v>1527</v>
      </c>
    </row>
    <row r="1528" spans="34:35" ht="14.25" hidden="1">
      <c r="AH1528" s="99">
        <f>+'廃棄物事業経費（歳入）'!B1528</f>
        <v>0</v>
      </c>
      <c r="AI1528" s="2">
        <v>1528</v>
      </c>
    </row>
    <row r="1529" spans="34:35" ht="14.25" hidden="1">
      <c r="AH1529" s="99">
        <f>+'廃棄物事業経費（歳入）'!B1529</f>
        <v>0</v>
      </c>
      <c r="AI1529" s="2">
        <v>1529</v>
      </c>
    </row>
    <row r="1530" spans="34:35" ht="14.25" hidden="1">
      <c r="AH1530" s="99">
        <f>+'廃棄物事業経費（歳入）'!B1530</f>
        <v>0</v>
      </c>
      <c r="AI1530" s="2">
        <v>1530</v>
      </c>
    </row>
    <row r="1531" spans="34:35" ht="14.25" hidden="1">
      <c r="AH1531" s="99">
        <f>+'廃棄物事業経費（歳入）'!B1531</f>
        <v>0</v>
      </c>
      <c r="AI1531" s="2">
        <v>1531</v>
      </c>
    </row>
    <row r="1532" spans="34:35" ht="14.25" hidden="1">
      <c r="AH1532" s="99">
        <f>+'廃棄物事業経費（歳入）'!B1532</f>
        <v>0</v>
      </c>
      <c r="AI1532" s="2">
        <v>1532</v>
      </c>
    </row>
    <row r="1533" spans="34:35" ht="14.25" hidden="1">
      <c r="AH1533" s="99">
        <f>+'廃棄物事業経費（歳入）'!B1533</f>
        <v>0</v>
      </c>
      <c r="AI1533" s="2">
        <v>1533</v>
      </c>
    </row>
    <row r="1534" spans="34:35" ht="14.25" hidden="1">
      <c r="AH1534" s="99">
        <f>+'廃棄物事業経費（歳入）'!B1534</f>
        <v>0</v>
      </c>
      <c r="AI1534" s="2">
        <v>1534</v>
      </c>
    </row>
    <row r="1535" spans="34:35" ht="14.25" hidden="1">
      <c r="AH1535" s="99">
        <f>+'廃棄物事業経費（歳入）'!B1535</f>
        <v>0</v>
      </c>
      <c r="AI1535" s="2">
        <v>1535</v>
      </c>
    </row>
    <row r="1536" spans="34:35" ht="14.25" hidden="1">
      <c r="AH1536" s="99">
        <f>+'廃棄物事業経費（歳入）'!B1536</f>
        <v>0</v>
      </c>
      <c r="AI1536" s="2">
        <v>1536</v>
      </c>
    </row>
    <row r="1537" spans="34:35" ht="14.25" hidden="1">
      <c r="AH1537" s="99">
        <f>+'廃棄物事業経費（歳入）'!B1537</f>
        <v>0</v>
      </c>
      <c r="AI1537" s="2">
        <v>1537</v>
      </c>
    </row>
    <row r="1538" spans="34:35" ht="14.25" hidden="1">
      <c r="AH1538" s="99">
        <f>+'廃棄物事業経費（歳入）'!B1538</f>
        <v>0</v>
      </c>
      <c r="AI1538" s="2">
        <v>1538</v>
      </c>
    </row>
    <row r="1539" spans="34:35" ht="14.25" hidden="1">
      <c r="AH1539" s="99">
        <f>+'廃棄物事業経費（歳入）'!B1539</f>
        <v>0</v>
      </c>
      <c r="AI1539" s="2">
        <v>1539</v>
      </c>
    </row>
    <row r="1540" spans="34:35" ht="14.25" hidden="1">
      <c r="AH1540" s="99">
        <f>+'廃棄物事業経費（歳入）'!B1540</f>
        <v>0</v>
      </c>
      <c r="AI1540" s="2">
        <v>1540</v>
      </c>
    </row>
    <row r="1541" spans="34:35" ht="14.25" hidden="1">
      <c r="AH1541" s="99">
        <f>+'廃棄物事業経費（歳入）'!B1541</f>
        <v>0</v>
      </c>
      <c r="AI1541" s="2">
        <v>1541</v>
      </c>
    </row>
    <row r="1542" spans="34:35" ht="14.25" hidden="1">
      <c r="AH1542" s="99">
        <f>+'廃棄物事業経費（歳入）'!B1542</f>
        <v>0</v>
      </c>
      <c r="AI1542" s="2">
        <v>1542</v>
      </c>
    </row>
    <row r="1543" spans="34:35" ht="14.25" hidden="1">
      <c r="AH1543" s="99">
        <f>+'廃棄物事業経費（歳入）'!B1543</f>
        <v>0</v>
      </c>
      <c r="AI1543" s="2">
        <v>1543</v>
      </c>
    </row>
    <row r="1544" spans="34:35" ht="14.25" hidden="1">
      <c r="AH1544" s="99">
        <f>+'廃棄物事業経費（歳入）'!B1544</f>
        <v>0</v>
      </c>
      <c r="AI1544" s="2">
        <v>1544</v>
      </c>
    </row>
    <row r="1545" spans="34:35" ht="14.25" hidden="1">
      <c r="AH1545" s="99">
        <f>+'廃棄物事業経費（歳入）'!B1545</f>
        <v>0</v>
      </c>
      <c r="AI1545" s="2">
        <v>1545</v>
      </c>
    </row>
    <row r="1546" spans="34:35" ht="14.25" hidden="1">
      <c r="AH1546" s="99">
        <f>+'廃棄物事業経費（歳入）'!B1546</f>
        <v>0</v>
      </c>
      <c r="AI1546" s="2">
        <v>1546</v>
      </c>
    </row>
    <row r="1547" spans="34:35" ht="14.25" hidden="1">
      <c r="AH1547" s="99">
        <f>+'廃棄物事業経費（歳入）'!B1547</f>
        <v>0</v>
      </c>
      <c r="AI1547" s="2">
        <v>1547</v>
      </c>
    </row>
    <row r="1548" spans="34:35" ht="14.25" hidden="1">
      <c r="AH1548" s="99">
        <f>+'廃棄物事業経費（歳入）'!B1548</f>
        <v>0</v>
      </c>
      <c r="AI1548" s="2">
        <v>1548</v>
      </c>
    </row>
    <row r="1549" spans="34:35" ht="14.25" hidden="1">
      <c r="AH1549" s="99">
        <f>+'廃棄物事業経費（歳入）'!B1549</f>
        <v>0</v>
      </c>
      <c r="AI1549" s="2">
        <v>1549</v>
      </c>
    </row>
    <row r="1550" spans="34:35" ht="14.25" hidden="1">
      <c r="AH1550" s="99">
        <f>+'廃棄物事業経費（歳入）'!B1550</f>
        <v>0</v>
      </c>
      <c r="AI1550" s="2">
        <v>1550</v>
      </c>
    </row>
    <row r="1551" spans="34:35" ht="14.25" hidden="1">
      <c r="AH1551" s="99">
        <f>+'廃棄物事業経費（歳入）'!B1551</f>
        <v>0</v>
      </c>
      <c r="AI1551" s="2">
        <v>1551</v>
      </c>
    </row>
    <row r="1552" spans="34:35" ht="14.25" hidden="1">
      <c r="AH1552" s="99">
        <f>+'廃棄物事業経費（歳入）'!B1552</f>
        <v>0</v>
      </c>
      <c r="AI1552" s="2">
        <v>1552</v>
      </c>
    </row>
    <row r="1553" spans="34:35" ht="14.25" hidden="1">
      <c r="AH1553" s="99">
        <f>+'廃棄物事業経費（歳入）'!B1553</f>
        <v>0</v>
      </c>
      <c r="AI1553" s="2">
        <v>1553</v>
      </c>
    </row>
    <row r="1554" spans="34:35" ht="14.25" hidden="1">
      <c r="AH1554" s="99">
        <f>+'廃棄物事業経費（歳入）'!B1554</f>
        <v>0</v>
      </c>
      <c r="AI1554" s="2">
        <v>1554</v>
      </c>
    </row>
    <row r="1555" spans="34:35" ht="14.25" hidden="1">
      <c r="AH1555" s="99">
        <f>+'廃棄物事業経費（歳入）'!B1555</f>
        <v>0</v>
      </c>
      <c r="AI1555" s="2">
        <v>1555</v>
      </c>
    </row>
    <row r="1556" spans="34:35" ht="14.25" hidden="1">
      <c r="AH1556" s="99">
        <f>+'廃棄物事業経費（歳入）'!B1556</f>
        <v>0</v>
      </c>
      <c r="AI1556" s="2">
        <v>1556</v>
      </c>
    </row>
    <row r="1557" spans="34:35" ht="14.25" hidden="1">
      <c r="AH1557" s="99">
        <f>+'廃棄物事業経費（歳入）'!B1557</f>
        <v>0</v>
      </c>
      <c r="AI1557" s="2">
        <v>1557</v>
      </c>
    </row>
    <row r="1558" spans="34:35" ht="14.25" hidden="1">
      <c r="AH1558" s="99">
        <f>+'廃棄物事業経費（歳入）'!B1558</f>
        <v>0</v>
      </c>
      <c r="AI1558" s="2">
        <v>1558</v>
      </c>
    </row>
    <row r="1559" spans="34:35" ht="14.25" hidden="1">
      <c r="AH1559" s="99">
        <f>+'廃棄物事業経費（歳入）'!B1559</f>
        <v>0</v>
      </c>
      <c r="AI1559" s="2">
        <v>1559</v>
      </c>
    </row>
    <row r="1560" spans="34:35" ht="14.25" hidden="1">
      <c r="AH1560" s="99">
        <f>+'廃棄物事業経費（歳入）'!B1560</f>
        <v>0</v>
      </c>
      <c r="AI1560" s="2">
        <v>1560</v>
      </c>
    </row>
    <row r="1561" spans="34:35" ht="14.25" hidden="1">
      <c r="AH1561" s="99">
        <f>+'廃棄物事業経費（歳入）'!B1561</f>
        <v>0</v>
      </c>
      <c r="AI1561" s="2">
        <v>1561</v>
      </c>
    </row>
    <row r="1562" spans="34:35" ht="14.25" hidden="1">
      <c r="AH1562" s="99">
        <f>+'廃棄物事業経費（歳入）'!B1562</f>
        <v>0</v>
      </c>
      <c r="AI1562" s="2">
        <v>1562</v>
      </c>
    </row>
    <row r="1563" spans="34:35" ht="14.25" hidden="1">
      <c r="AH1563" s="99">
        <f>+'廃棄物事業経費（歳入）'!B1563</f>
        <v>0</v>
      </c>
      <c r="AI1563" s="2">
        <v>1563</v>
      </c>
    </row>
    <row r="1564" spans="34:35" ht="14.25" hidden="1">
      <c r="AH1564" s="99">
        <f>+'廃棄物事業経費（歳入）'!B1564</f>
        <v>0</v>
      </c>
      <c r="AI1564" s="2">
        <v>1564</v>
      </c>
    </row>
    <row r="1565" spans="34:35" ht="14.25" hidden="1">
      <c r="AH1565" s="99">
        <f>+'廃棄物事業経費（歳入）'!B1565</f>
        <v>0</v>
      </c>
      <c r="AI1565" s="2">
        <v>1565</v>
      </c>
    </row>
    <row r="1566" spans="34:35" ht="14.25" hidden="1">
      <c r="AH1566" s="99">
        <f>+'廃棄物事業経費（歳入）'!B1566</f>
        <v>0</v>
      </c>
      <c r="AI1566" s="2">
        <v>1566</v>
      </c>
    </row>
    <row r="1567" spans="34:35" ht="14.25" hidden="1">
      <c r="AH1567" s="99">
        <f>+'廃棄物事業経費（歳入）'!B1567</f>
        <v>0</v>
      </c>
      <c r="AI1567" s="2">
        <v>1567</v>
      </c>
    </row>
    <row r="1568" spans="34:35" ht="14.25" hidden="1">
      <c r="AH1568" s="99">
        <f>+'廃棄物事業経費（歳入）'!B1568</f>
        <v>0</v>
      </c>
      <c r="AI1568" s="2">
        <v>1568</v>
      </c>
    </row>
    <row r="1569" spans="34:35" ht="14.25" hidden="1">
      <c r="AH1569" s="99">
        <f>+'廃棄物事業経費（歳入）'!B1569</f>
        <v>0</v>
      </c>
      <c r="AI1569" s="2">
        <v>1569</v>
      </c>
    </row>
    <row r="1570" spans="34:35" ht="14.25" hidden="1">
      <c r="AH1570" s="99">
        <f>+'廃棄物事業経費（歳入）'!B1570</f>
        <v>0</v>
      </c>
      <c r="AI1570" s="2">
        <v>1570</v>
      </c>
    </row>
    <row r="1571" spans="34:35" ht="14.25" hidden="1">
      <c r="AH1571" s="99">
        <f>+'廃棄物事業経費（歳入）'!B1571</f>
        <v>0</v>
      </c>
      <c r="AI1571" s="2">
        <v>1571</v>
      </c>
    </row>
    <row r="1572" spans="34:35" ht="14.25" hidden="1">
      <c r="AH1572" s="99">
        <f>+'廃棄物事業経費（歳入）'!B1572</f>
        <v>0</v>
      </c>
      <c r="AI1572" s="2">
        <v>1572</v>
      </c>
    </row>
    <row r="1573" spans="34:35" ht="14.25" hidden="1">
      <c r="AH1573" s="99">
        <f>+'廃棄物事業経費（歳入）'!B1573</f>
        <v>0</v>
      </c>
      <c r="AI1573" s="2">
        <v>1573</v>
      </c>
    </row>
    <row r="1574" spans="34:35" ht="14.25" hidden="1">
      <c r="AH1574" s="99">
        <f>+'廃棄物事業経費（歳入）'!B1574</f>
        <v>0</v>
      </c>
      <c r="AI1574" s="2">
        <v>1574</v>
      </c>
    </row>
    <row r="1575" spans="34:35" ht="14.25" hidden="1">
      <c r="AH1575" s="99">
        <f>+'廃棄物事業経費（歳入）'!B1575</f>
        <v>0</v>
      </c>
      <c r="AI1575" s="2">
        <v>1575</v>
      </c>
    </row>
    <row r="1576" spans="34:35" ht="14.25" hidden="1">
      <c r="AH1576" s="99">
        <f>+'廃棄物事業経費（歳入）'!B1576</f>
        <v>0</v>
      </c>
      <c r="AI1576" s="2">
        <v>1576</v>
      </c>
    </row>
    <row r="1577" spans="34:35" ht="14.25" hidden="1">
      <c r="AH1577" s="99">
        <f>+'廃棄物事業経費（歳入）'!B1577</f>
        <v>0</v>
      </c>
      <c r="AI1577" s="2">
        <v>1577</v>
      </c>
    </row>
    <row r="1578" spans="34:35" ht="14.25" hidden="1">
      <c r="AH1578" s="99">
        <f>+'廃棄物事業経費（歳入）'!B1578</f>
        <v>0</v>
      </c>
      <c r="AI1578" s="2">
        <v>1578</v>
      </c>
    </row>
    <row r="1579" spans="34:35" ht="14.25" hidden="1">
      <c r="AH1579" s="99">
        <f>+'廃棄物事業経費（歳入）'!B1579</f>
        <v>0</v>
      </c>
      <c r="AI1579" s="2">
        <v>1579</v>
      </c>
    </row>
    <row r="1580" spans="34:35" ht="14.25" hidden="1">
      <c r="AH1580" s="99">
        <f>+'廃棄物事業経費（歳入）'!B1580</f>
        <v>0</v>
      </c>
      <c r="AI1580" s="2">
        <v>1580</v>
      </c>
    </row>
    <row r="1581" spans="34:35" ht="14.25" hidden="1">
      <c r="AH1581" s="99">
        <f>+'廃棄物事業経費（歳入）'!B1581</f>
        <v>0</v>
      </c>
      <c r="AI1581" s="2">
        <v>1581</v>
      </c>
    </row>
    <row r="1582" spans="34:35" ht="14.25" hidden="1">
      <c r="AH1582" s="99">
        <f>+'廃棄物事業経費（歳入）'!B1582</f>
        <v>0</v>
      </c>
      <c r="AI1582" s="2">
        <v>1582</v>
      </c>
    </row>
    <row r="1583" spans="34:35" ht="14.25" hidden="1">
      <c r="AH1583" s="99">
        <f>+'廃棄物事業経費（歳入）'!B1583</f>
        <v>0</v>
      </c>
      <c r="AI1583" s="2">
        <v>1583</v>
      </c>
    </row>
    <row r="1584" spans="34:35" ht="14.25" hidden="1">
      <c r="AH1584" s="99">
        <f>+'廃棄物事業経費（歳入）'!B1584</f>
        <v>0</v>
      </c>
      <c r="AI1584" s="2">
        <v>1584</v>
      </c>
    </row>
    <row r="1585" spans="34:35" ht="14.25" hidden="1">
      <c r="AH1585" s="99">
        <f>+'廃棄物事業経費（歳入）'!B1585</f>
        <v>0</v>
      </c>
      <c r="AI1585" s="2">
        <v>1585</v>
      </c>
    </row>
    <row r="1586" spans="34:35" ht="14.25" hidden="1">
      <c r="AH1586" s="99">
        <f>+'廃棄物事業経費（歳入）'!B1586</f>
        <v>0</v>
      </c>
      <c r="AI1586" s="2">
        <v>1586</v>
      </c>
    </row>
    <row r="1587" spans="34:35" ht="14.25" hidden="1">
      <c r="AH1587" s="99">
        <f>+'廃棄物事業経費（歳入）'!B1587</f>
        <v>0</v>
      </c>
      <c r="AI1587" s="2">
        <v>1587</v>
      </c>
    </row>
    <row r="1588" spans="34:35" ht="14.25" hidden="1">
      <c r="AH1588" s="99">
        <f>+'廃棄物事業経費（歳入）'!B1588</f>
        <v>0</v>
      </c>
      <c r="AI1588" s="2">
        <v>1588</v>
      </c>
    </row>
    <row r="1589" spans="34:35" ht="14.25" hidden="1">
      <c r="AH1589" s="99">
        <f>+'廃棄物事業経費（歳入）'!B1589</f>
        <v>0</v>
      </c>
      <c r="AI1589" s="2">
        <v>1589</v>
      </c>
    </row>
    <row r="1590" spans="34:35" ht="14.25" hidden="1">
      <c r="AH1590" s="99">
        <f>+'廃棄物事業経費（歳入）'!B1590</f>
        <v>0</v>
      </c>
      <c r="AI1590" s="2">
        <v>1590</v>
      </c>
    </row>
    <row r="1591" spans="34:35" ht="14.25" hidden="1">
      <c r="AH1591" s="99">
        <f>+'廃棄物事業経費（歳入）'!B1591</f>
        <v>0</v>
      </c>
      <c r="AI1591" s="2">
        <v>1591</v>
      </c>
    </row>
    <row r="1592" spans="34:35" ht="14.25" hidden="1">
      <c r="AH1592" s="99">
        <f>+'廃棄物事業経費（歳入）'!B1592</f>
        <v>0</v>
      </c>
      <c r="AI1592" s="2">
        <v>1592</v>
      </c>
    </row>
    <row r="1593" spans="34:35" ht="14.25" hidden="1">
      <c r="AH1593" s="99">
        <f>+'廃棄物事業経費（歳入）'!B1593</f>
        <v>0</v>
      </c>
      <c r="AI1593" s="2">
        <v>1593</v>
      </c>
    </row>
    <row r="1594" spans="34:35" ht="14.25" hidden="1">
      <c r="AH1594" s="99">
        <f>+'廃棄物事業経費（歳入）'!B1594</f>
        <v>0</v>
      </c>
      <c r="AI1594" s="2">
        <v>1594</v>
      </c>
    </row>
    <row r="1595" spans="34:35" ht="14.25" hidden="1">
      <c r="AH1595" s="99">
        <f>+'廃棄物事業経費（歳入）'!B1595</f>
        <v>0</v>
      </c>
      <c r="AI1595" s="2">
        <v>1595</v>
      </c>
    </row>
    <row r="1596" spans="34:35" ht="14.25" hidden="1">
      <c r="AH1596" s="99">
        <f>+'廃棄物事業経費（歳入）'!B1596</f>
        <v>0</v>
      </c>
      <c r="AI1596" s="2">
        <v>1596</v>
      </c>
    </row>
    <row r="1597" spans="34:35" ht="14.25" hidden="1">
      <c r="AH1597" s="99">
        <f>+'廃棄物事業経費（歳入）'!B1597</f>
        <v>0</v>
      </c>
      <c r="AI1597" s="2">
        <v>1597</v>
      </c>
    </row>
    <row r="1598" spans="34:35" ht="14.25" hidden="1">
      <c r="AH1598" s="99">
        <f>+'廃棄物事業経費（歳入）'!B1598</f>
        <v>0</v>
      </c>
      <c r="AI1598" s="2">
        <v>1598</v>
      </c>
    </row>
    <row r="1599" spans="34:35" ht="14.25" hidden="1">
      <c r="AH1599" s="99">
        <f>+'廃棄物事業経費（歳入）'!B1599</f>
        <v>0</v>
      </c>
      <c r="AI1599" s="2">
        <v>1599</v>
      </c>
    </row>
    <row r="1600" spans="34:35" ht="14.25" hidden="1">
      <c r="AH1600" s="99">
        <f>+'廃棄物事業経費（歳入）'!B1600</f>
        <v>0</v>
      </c>
      <c r="AI1600" s="2">
        <v>1600</v>
      </c>
    </row>
    <row r="1601" spans="34:35" ht="14.25" hidden="1">
      <c r="AH1601" s="99">
        <f>+'廃棄物事業経費（歳入）'!B1601</f>
        <v>0</v>
      </c>
      <c r="AI1601" s="2">
        <v>1601</v>
      </c>
    </row>
    <row r="1602" spans="34:35" ht="14.25" hidden="1">
      <c r="AH1602" s="99">
        <f>+'廃棄物事業経費（歳入）'!B1602</f>
        <v>0</v>
      </c>
      <c r="AI1602" s="2">
        <v>1602</v>
      </c>
    </row>
    <row r="1603" spans="34:35" ht="14.25" hidden="1">
      <c r="AH1603" s="99">
        <f>+'廃棄物事業経費（歳入）'!B1603</f>
        <v>0</v>
      </c>
      <c r="AI1603" s="2">
        <v>1603</v>
      </c>
    </row>
    <row r="1604" spans="34:35" ht="14.25" hidden="1">
      <c r="AH1604" s="99">
        <f>+'廃棄物事業経費（歳入）'!B1604</f>
        <v>0</v>
      </c>
      <c r="AI1604" s="2">
        <v>1604</v>
      </c>
    </row>
    <row r="1605" spans="34:35" ht="14.25" hidden="1">
      <c r="AH1605" s="99">
        <f>+'廃棄物事業経費（歳入）'!B1605</f>
        <v>0</v>
      </c>
      <c r="AI1605" s="2">
        <v>1605</v>
      </c>
    </row>
    <row r="1606" spans="34:35" ht="14.25" hidden="1">
      <c r="AH1606" s="99">
        <f>+'廃棄物事業経費（歳入）'!B1606</f>
        <v>0</v>
      </c>
      <c r="AI1606" s="2">
        <v>1606</v>
      </c>
    </row>
    <row r="1607" spans="34:35" ht="14.25" hidden="1">
      <c r="AH1607" s="99">
        <f>+'廃棄物事業経費（歳入）'!B1607</f>
        <v>0</v>
      </c>
      <c r="AI1607" s="2">
        <v>1607</v>
      </c>
    </row>
    <row r="1608" spans="34:35" ht="14.25" hidden="1">
      <c r="AH1608" s="99">
        <f>+'廃棄物事業経費（歳入）'!B1608</f>
        <v>0</v>
      </c>
      <c r="AI1608" s="2">
        <v>1608</v>
      </c>
    </row>
    <row r="1609" spans="34:35" ht="14.25" hidden="1">
      <c r="AH1609" s="99">
        <f>+'廃棄物事業経費（歳入）'!B1609</f>
        <v>0</v>
      </c>
      <c r="AI1609" s="2">
        <v>1609</v>
      </c>
    </row>
    <row r="1610" spans="34:35" ht="14.25" hidden="1">
      <c r="AH1610" s="99">
        <f>+'廃棄物事業経費（歳入）'!B1610</f>
        <v>0</v>
      </c>
      <c r="AI1610" s="2">
        <v>1610</v>
      </c>
    </row>
    <row r="1611" spans="34:35" ht="14.25" hidden="1">
      <c r="AH1611" s="99">
        <f>+'廃棄物事業経費（歳入）'!B1611</f>
        <v>0</v>
      </c>
      <c r="AI1611" s="2">
        <v>1611</v>
      </c>
    </row>
    <row r="1612" spans="34:35" ht="14.25" hidden="1">
      <c r="AH1612" s="99">
        <f>+'廃棄物事業経費（歳入）'!B1612</f>
        <v>0</v>
      </c>
      <c r="AI1612" s="2">
        <v>1612</v>
      </c>
    </row>
    <row r="1613" spans="34:35" ht="14.25" hidden="1">
      <c r="AH1613" s="99">
        <f>+'廃棄物事業経費（歳入）'!B1613</f>
        <v>0</v>
      </c>
      <c r="AI1613" s="2">
        <v>1613</v>
      </c>
    </row>
    <row r="1614" spans="34:35" ht="14.25" hidden="1">
      <c r="AH1614" s="99">
        <f>+'廃棄物事業経費（歳入）'!B1614</f>
        <v>0</v>
      </c>
      <c r="AI1614" s="2">
        <v>1614</v>
      </c>
    </row>
    <row r="1615" spans="34:35" ht="14.25" hidden="1">
      <c r="AH1615" s="99">
        <f>+'廃棄物事業経費（歳入）'!B1615</f>
        <v>0</v>
      </c>
      <c r="AI1615" s="2">
        <v>1615</v>
      </c>
    </row>
    <row r="1616" spans="34:35" ht="14.25" hidden="1">
      <c r="AH1616" s="99">
        <f>+'廃棄物事業経費（歳入）'!B1616</f>
        <v>0</v>
      </c>
      <c r="AI1616" s="2">
        <v>1616</v>
      </c>
    </row>
    <row r="1617" spans="34:35" ht="14.25" hidden="1">
      <c r="AH1617" s="99">
        <f>+'廃棄物事業経費（歳入）'!B1617</f>
        <v>0</v>
      </c>
      <c r="AI1617" s="2">
        <v>1617</v>
      </c>
    </row>
    <row r="1618" spans="34:35" ht="14.25" hidden="1">
      <c r="AH1618" s="99">
        <f>+'廃棄物事業経費（歳入）'!B1618</f>
        <v>0</v>
      </c>
      <c r="AI1618" s="2">
        <v>1618</v>
      </c>
    </row>
    <row r="1619" spans="34:35" ht="14.25" hidden="1">
      <c r="AH1619" s="99">
        <f>+'廃棄物事業経費（歳入）'!B1619</f>
        <v>0</v>
      </c>
      <c r="AI1619" s="2">
        <v>1619</v>
      </c>
    </row>
    <row r="1620" spans="34:35" ht="14.25" hidden="1">
      <c r="AH1620" s="99">
        <f>+'廃棄物事業経費（歳入）'!B1620</f>
        <v>0</v>
      </c>
      <c r="AI1620" s="2">
        <v>1620</v>
      </c>
    </row>
    <row r="1621" spans="34:35" ht="14.25" hidden="1">
      <c r="AH1621" s="99">
        <f>+'廃棄物事業経費（歳入）'!B1621</f>
        <v>0</v>
      </c>
      <c r="AI1621" s="2">
        <v>1621</v>
      </c>
    </row>
    <row r="1622" spans="34:35" ht="14.25" hidden="1">
      <c r="AH1622" s="99">
        <f>+'廃棄物事業経費（歳入）'!B1622</f>
        <v>0</v>
      </c>
      <c r="AI1622" s="2">
        <v>1622</v>
      </c>
    </row>
    <row r="1623" spans="34:35" ht="14.25" hidden="1">
      <c r="AH1623" s="99">
        <f>+'廃棄物事業経費（歳入）'!B1623</f>
        <v>0</v>
      </c>
      <c r="AI1623" s="2">
        <v>1623</v>
      </c>
    </row>
    <row r="1624" spans="34:35" ht="14.25" hidden="1">
      <c r="AH1624" s="99">
        <f>+'廃棄物事業経費（歳入）'!B1624</f>
        <v>0</v>
      </c>
      <c r="AI1624" s="2">
        <v>1624</v>
      </c>
    </row>
    <row r="1625" spans="34:35" ht="14.25" hidden="1">
      <c r="AH1625" s="99">
        <f>+'廃棄物事業経費（歳入）'!B1625</f>
        <v>0</v>
      </c>
      <c r="AI1625" s="2">
        <v>1625</v>
      </c>
    </row>
    <row r="1626" spans="34:35" ht="14.25" hidden="1">
      <c r="AH1626" s="99">
        <f>+'廃棄物事業経費（歳入）'!B1626</f>
        <v>0</v>
      </c>
      <c r="AI1626" s="2">
        <v>1626</v>
      </c>
    </row>
    <row r="1627" spans="34:35" ht="14.25" hidden="1">
      <c r="AH1627" s="99">
        <f>+'廃棄物事業経費（歳入）'!B1627</f>
        <v>0</v>
      </c>
      <c r="AI1627" s="2">
        <v>1627</v>
      </c>
    </row>
    <row r="1628" spans="34:35" ht="14.25" hidden="1">
      <c r="AH1628" s="99">
        <f>+'廃棄物事業経費（歳入）'!B1628</f>
        <v>0</v>
      </c>
      <c r="AI1628" s="2">
        <v>1628</v>
      </c>
    </row>
    <row r="1629" spans="34:35" ht="14.25" hidden="1">
      <c r="AH1629" s="99">
        <f>+'廃棄物事業経費（歳入）'!B1629</f>
        <v>0</v>
      </c>
      <c r="AI1629" s="2">
        <v>1629</v>
      </c>
    </row>
    <row r="1630" spans="34:35" ht="14.25" hidden="1">
      <c r="AH1630" s="99">
        <f>+'廃棄物事業経費（歳入）'!B1630</f>
        <v>0</v>
      </c>
      <c r="AI1630" s="2">
        <v>1630</v>
      </c>
    </row>
    <row r="1631" spans="34:35" ht="14.25" hidden="1">
      <c r="AH1631" s="99">
        <f>+'廃棄物事業経費（歳入）'!B1631</f>
        <v>0</v>
      </c>
      <c r="AI1631" s="2">
        <v>1631</v>
      </c>
    </row>
    <row r="1632" spans="34:35" ht="14.25" hidden="1">
      <c r="AH1632" s="99">
        <f>+'廃棄物事業経費（歳入）'!B1632</f>
        <v>0</v>
      </c>
      <c r="AI1632" s="2">
        <v>1632</v>
      </c>
    </row>
    <row r="1633" spans="34:35" ht="14.25" hidden="1">
      <c r="AH1633" s="99">
        <f>+'廃棄物事業経費（歳入）'!B1633</f>
        <v>0</v>
      </c>
      <c r="AI1633" s="2">
        <v>1633</v>
      </c>
    </row>
    <row r="1634" spans="34:35" ht="14.25" hidden="1">
      <c r="AH1634" s="99">
        <f>+'廃棄物事業経費（歳入）'!B1634</f>
        <v>0</v>
      </c>
      <c r="AI1634" s="2">
        <v>1634</v>
      </c>
    </row>
    <row r="1635" spans="34:35" ht="14.25" hidden="1">
      <c r="AH1635" s="99">
        <f>+'廃棄物事業経費（歳入）'!B1635</f>
        <v>0</v>
      </c>
      <c r="AI1635" s="2">
        <v>1635</v>
      </c>
    </row>
    <row r="1636" spans="34:35" ht="14.25" hidden="1">
      <c r="AH1636" s="99">
        <f>+'廃棄物事業経費（歳入）'!B1636</f>
        <v>0</v>
      </c>
      <c r="AI1636" s="2">
        <v>1636</v>
      </c>
    </row>
    <row r="1637" spans="34:35" ht="14.25" hidden="1">
      <c r="AH1637" s="99">
        <f>+'廃棄物事業経費（歳入）'!B1637</f>
        <v>0</v>
      </c>
      <c r="AI1637" s="2">
        <v>1637</v>
      </c>
    </row>
    <row r="1638" spans="34:35" ht="14.25" hidden="1">
      <c r="AH1638" s="99">
        <f>+'廃棄物事業経費（歳入）'!B1638</f>
        <v>0</v>
      </c>
      <c r="AI1638" s="2">
        <v>1638</v>
      </c>
    </row>
    <row r="1639" spans="34:35" ht="14.25" hidden="1">
      <c r="AH1639" s="99">
        <f>+'廃棄物事業経費（歳入）'!B1639</f>
        <v>0</v>
      </c>
      <c r="AI1639" s="2">
        <v>1639</v>
      </c>
    </row>
    <row r="1640" spans="34:35" ht="14.25" hidden="1">
      <c r="AH1640" s="99">
        <f>+'廃棄物事業経費（歳入）'!B1640</f>
        <v>0</v>
      </c>
      <c r="AI1640" s="2">
        <v>1640</v>
      </c>
    </row>
    <row r="1641" spans="34:35" ht="14.25" hidden="1">
      <c r="AH1641" s="99">
        <f>+'廃棄物事業経費（歳入）'!B1641</f>
        <v>0</v>
      </c>
      <c r="AI1641" s="2">
        <v>1641</v>
      </c>
    </row>
    <row r="1642" spans="34:35" ht="14.25" hidden="1">
      <c r="AH1642" s="99">
        <f>+'廃棄物事業経費（歳入）'!B1642</f>
        <v>0</v>
      </c>
      <c r="AI1642" s="2">
        <v>1642</v>
      </c>
    </row>
    <row r="1643" spans="34:35" ht="14.25" hidden="1">
      <c r="AH1643" s="99">
        <f>+'廃棄物事業経費（歳入）'!B1643</f>
        <v>0</v>
      </c>
      <c r="AI1643" s="2">
        <v>1643</v>
      </c>
    </row>
    <row r="1644" spans="34:35" ht="14.25" hidden="1">
      <c r="AH1644" s="99">
        <f>+'廃棄物事業経費（歳入）'!B1644</f>
        <v>0</v>
      </c>
      <c r="AI1644" s="2">
        <v>1644</v>
      </c>
    </row>
    <row r="1645" spans="34:35" ht="14.25" hidden="1">
      <c r="AH1645" s="99">
        <f>+'廃棄物事業経費（歳入）'!B1645</f>
        <v>0</v>
      </c>
      <c r="AI1645" s="2">
        <v>1645</v>
      </c>
    </row>
    <row r="1646" spans="34:35" ht="14.25" hidden="1">
      <c r="AH1646" s="99">
        <f>+'廃棄物事業経費（歳入）'!B1646</f>
        <v>0</v>
      </c>
      <c r="AI1646" s="2">
        <v>1646</v>
      </c>
    </row>
    <row r="1647" spans="34:35" ht="14.25" hidden="1">
      <c r="AH1647" s="99">
        <f>+'廃棄物事業経費（歳入）'!B1647</f>
        <v>0</v>
      </c>
      <c r="AI1647" s="2">
        <v>1647</v>
      </c>
    </row>
    <row r="1648" spans="34:35" ht="14.25" hidden="1">
      <c r="AH1648" s="99">
        <f>+'廃棄物事業経費（歳入）'!B1648</f>
        <v>0</v>
      </c>
      <c r="AI1648" s="2">
        <v>1648</v>
      </c>
    </row>
    <row r="1649" spans="34:35" ht="14.25" hidden="1">
      <c r="AH1649" s="99">
        <f>+'廃棄物事業経費（歳入）'!B1649</f>
        <v>0</v>
      </c>
      <c r="AI1649" s="2">
        <v>1649</v>
      </c>
    </row>
    <row r="1650" spans="34:35" ht="14.25" hidden="1">
      <c r="AH1650" s="99">
        <f>+'廃棄物事業経費（歳入）'!B1650</f>
        <v>0</v>
      </c>
      <c r="AI1650" s="2">
        <v>1650</v>
      </c>
    </row>
    <row r="1651" spans="34:35" ht="14.25" hidden="1">
      <c r="AH1651" s="99">
        <f>+'廃棄物事業経費（歳入）'!B1651</f>
        <v>0</v>
      </c>
      <c r="AI1651" s="2">
        <v>1651</v>
      </c>
    </row>
    <row r="1652" spans="34:35" ht="14.25" hidden="1">
      <c r="AH1652" s="99">
        <f>+'廃棄物事業経費（歳入）'!B1652</f>
        <v>0</v>
      </c>
      <c r="AI1652" s="2">
        <v>1652</v>
      </c>
    </row>
    <row r="1653" spans="34:35" ht="14.25" hidden="1">
      <c r="AH1653" s="99">
        <f>+'廃棄物事業経費（歳入）'!B1653</f>
        <v>0</v>
      </c>
      <c r="AI1653" s="2">
        <v>1653</v>
      </c>
    </row>
    <row r="1654" spans="34:35" ht="14.25" hidden="1">
      <c r="AH1654" s="99">
        <f>+'廃棄物事業経費（歳入）'!B1654</f>
        <v>0</v>
      </c>
      <c r="AI1654" s="2">
        <v>1654</v>
      </c>
    </row>
    <row r="1655" spans="34:35" ht="14.25" hidden="1">
      <c r="AH1655" s="99">
        <f>+'廃棄物事業経費（歳入）'!B1655</f>
        <v>0</v>
      </c>
      <c r="AI1655" s="2">
        <v>1655</v>
      </c>
    </row>
    <row r="1656" spans="34:35" ht="14.25" hidden="1">
      <c r="AH1656" s="99">
        <f>+'廃棄物事業経費（歳入）'!B1656</f>
        <v>0</v>
      </c>
      <c r="AI1656" s="2">
        <v>1656</v>
      </c>
    </row>
    <row r="1657" spans="34:35" ht="14.25" hidden="1">
      <c r="AH1657" s="99">
        <f>+'廃棄物事業経費（歳入）'!B1657</f>
        <v>0</v>
      </c>
      <c r="AI1657" s="2">
        <v>1657</v>
      </c>
    </row>
    <row r="1658" spans="34:35" ht="14.25" hidden="1">
      <c r="AH1658" s="99">
        <f>+'廃棄物事業経費（歳入）'!B1658</f>
        <v>0</v>
      </c>
      <c r="AI1658" s="2">
        <v>1658</v>
      </c>
    </row>
    <row r="1659" spans="34:35" ht="14.25" hidden="1">
      <c r="AH1659" s="99">
        <f>+'廃棄物事業経費（歳入）'!B1659</f>
        <v>0</v>
      </c>
      <c r="AI1659" s="2">
        <v>1659</v>
      </c>
    </row>
    <row r="1660" spans="34:35" ht="14.25" hidden="1">
      <c r="AH1660" s="99">
        <f>+'廃棄物事業経費（歳入）'!B1660</f>
        <v>0</v>
      </c>
      <c r="AI1660" s="2">
        <v>1660</v>
      </c>
    </row>
    <row r="1661" spans="34:35" ht="14.25" hidden="1">
      <c r="AH1661" s="99">
        <f>+'廃棄物事業経費（歳入）'!B1661</f>
        <v>0</v>
      </c>
      <c r="AI1661" s="2">
        <v>1661</v>
      </c>
    </row>
    <row r="1662" spans="34:35" ht="14.25" hidden="1">
      <c r="AH1662" s="99">
        <f>+'廃棄物事業経費（歳入）'!B1662</f>
        <v>0</v>
      </c>
      <c r="AI1662" s="2">
        <v>1662</v>
      </c>
    </row>
    <row r="1663" spans="34:35" ht="14.25" hidden="1">
      <c r="AH1663" s="99">
        <f>+'廃棄物事業経費（歳入）'!B1663</f>
        <v>0</v>
      </c>
      <c r="AI1663" s="2">
        <v>1663</v>
      </c>
    </row>
    <row r="1664" spans="34:35" ht="14.25" hidden="1">
      <c r="AH1664" s="99">
        <f>+'廃棄物事業経費（歳入）'!B1664</f>
        <v>0</v>
      </c>
      <c r="AI1664" s="2">
        <v>1664</v>
      </c>
    </row>
    <row r="1665" spans="34:35" ht="14.25" hidden="1">
      <c r="AH1665" s="99">
        <f>+'廃棄物事業経費（歳入）'!B1665</f>
        <v>0</v>
      </c>
      <c r="AI1665" s="2">
        <v>1665</v>
      </c>
    </row>
    <row r="1666" spans="34:35" ht="14.25" hidden="1">
      <c r="AH1666" s="99">
        <f>+'廃棄物事業経費（歳入）'!B1666</f>
        <v>0</v>
      </c>
      <c r="AI1666" s="2">
        <v>1666</v>
      </c>
    </row>
    <row r="1667" spans="34:35" ht="14.25" hidden="1">
      <c r="AH1667" s="99">
        <f>+'廃棄物事業経費（歳入）'!B1667</f>
        <v>0</v>
      </c>
      <c r="AI1667" s="2">
        <v>1667</v>
      </c>
    </row>
    <row r="1668" spans="34:35" ht="14.25" hidden="1">
      <c r="AH1668" s="99">
        <f>+'廃棄物事業経費（歳入）'!B1668</f>
        <v>0</v>
      </c>
      <c r="AI1668" s="2">
        <v>1668</v>
      </c>
    </row>
    <row r="1669" spans="34:35" ht="14.25" hidden="1">
      <c r="AH1669" s="99">
        <f>+'廃棄物事業経費（歳入）'!B1669</f>
        <v>0</v>
      </c>
      <c r="AI1669" s="2">
        <v>1669</v>
      </c>
    </row>
    <row r="1670" spans="34:35" ht="14.25" hidden="1">
      <c r="AH1670" s="99">
        <f>+'廃棄物事業経費（歳入）'!B1670</f>
        <v>0</v>
      </c>
      <c r="AI1670" s="2">
        <v>1670</v>
      </c>
    </row>
    <row r="1671" spans="34:35" ht="14.25" hidden="1">
      <c r="AH1671" s="99">
        <f>+'廃棄物事業経費（歳入）'!B1671</f>
        <v>0</v>
      </c>
      <c r="AI1671" s="2">
        <v>1671</v>
      </c>
    </row>
    <row r="1672" spans="34:35" ht="14.25" hidden="1">
      <c r="AH1672" s="99">
        <f>+'廃棄物事業経費（歳入）'!B1672</f>
        <v>0</v>
      </c>
      <c r="AI1672" s="2">
        <v>1672</v>
      </c>
    </row>
    <row r="1673" spans="34:35" ht="14.25" hidden="1">
      <c r="AH1673" s="99">
        <f>+'廃棄物事業経費（歳入）'!B1673</f>
        <v>0</v>
      </c>
      <c r="AI1673" s="2">
        <v>1673</v>
      </c>
    </row>
    <row r="1674" spans="34:35" ht="14.25" hidden="1">
      <c r="AH1674" s="99">
        <f>+'廃棄物事業経費（歳入）'!B1674</f>
        <v>0</v>
      </c>
      <c r="AI1674" s="2">
        <v>1674</v>
      </c>
    </row>
    <row r="1675" spans="34:35" ht="14.25" hidden="1">
      <c r="AH1675" s="99">
        <f>+'廃棄物事業経費（歳入）'!B1675</f>
        <v>0</v>
      </c>
      <c r="AI1675" s="2">
        <v>1675</v>
      </c>
    </row>
    <row r="1676" spans="34:35" ht="14.25" hidden="1">
      <c r="AH1676" s="99">
        <f>+'廃棄物事業経費（歳入）'!B1676</f>
        <v>0</v>
      </c>
      <c r="AI1676" s="2">
        <v>1676</v>
      </c>
    </row>
    <row r="1677" spans="34:35" ht="14.25" hidden="1">
      <c r="AH1677" s="99">
        <f>+'廃棄物事業経費（歳入）'!B1677</f>
        <v>0</v>
      </c>
      <c r="AI1677" s="2">
        <v>1677</v>
      </c>
    </row>
    <row r="1678" spans="34:35" ht="14.25" hidden="1">
      <c r="AH1678" s="99">
        <f>+'廃棄物事業経費（歳入）'!B1678</f>
        <v>0</v>
      </c>
      <c r="AI1678" s="2">
        <v>1678</v>
      </c>
    </row>
    <row r="1679" spans="34:35" ht="14.25" hidden="1">
      <c r="AH1679" s="99">
        <f>+'廃棄物事業経費（歳入）'!B1679</f>
        <v>0</v>
      </c>
      <c r="AI1679" s="2">
        <v>1679</v>
      </c>
    </row>
    <row r="1680" spans="34:35" ht="14.25" hidden="1">
      <c r="AH1680" s="99">
        <f>+'廃棄物事業経費（歳入）'!B1680</f>
        <v>0</v>
      </c>
      <c r="AI1680" s="2">
        <v>1680</v>
      </c>
    </row>
    <row r="1681" spans="34:35" ht="14.25" hidden="1">
      <c r="AH1681" s="99">
        <f>+'廃棄物事業経費（歳入）'!B1681</f>
        <v>0</v>
      </c>
      <c r="AI1681" s="2">
        <v>1681</v>
      </c>
    </row>
    <row r="1682" spans="34:35" ht="14.25" hidden="1">
      <c r="AH1682" s="99">
        <f>+'廃棄物事業経費（歳入）'!B1682</f>
        <v>0</v>
      </c>
      <c r="AI1682" s="2">
        <v>1682</v>
      </c>
    </row>
    <row r="1683" spans="34:35" ht="14.25" hidden="1">
      <c r="AH1683" s="99">
        <f>+'廃棄物事業経費（歳入）'!B1683</f>
        <v>0</v>
      </c>
      <c r="AI1683" s="2">
        <v>1683</v>
      </c>
    </row>
    <row r="1684" spans="34:35" ht="14.25" hidden="1">
      <c r="AH1684" s="99">
        <f>+'廃棄物事業経費（歳入）'!B1684</f>
        <v>0</v>
      </c>
      <c r="AI1684" s="2">
        <v>1684</v>
      </c>
    </row>
    <row r="1685" spans="34:35" ht="14.25" hidden="1">
      <c r="AH1685" s="99">
        <f>+'廃棄物事業経費（歳入）'!B1685</f>
        <v>0</v>
      </c>
      <c r="AI1685" s="2">
        <v>1685</v>
      </c>
    </row>
    <row r="1686" spans="34:35" ht="14.25" hidden="1">
      <c r="AH1686" s="99">
        <f>+'廃棄物事業経費（歳入）'!B1686</f>
        <v>0</v>
      </c>
      <c r="AI1686" s="2">
        <v>1686</v>
      </c>
    </row>
    <row r="1687" spans="34:35" ht="14.25" hidden="1">
      <c r="AH1687" s="99">
        <f>+'廃棄物事業経費（歳入）'!B1687</f>
        <v>0</v>
      </c>
      <c r="AI1687" s="2">
        <v>1687</v>
      </c>
    </row>
    <row r="1688" spans="34:35" ht="14.25" hidden="1">
      <c r="AH1688" s="99">
        <f>+'廃棄物事業経費（歳入）'!B1688</f>
        <v>0</v>
      </c>
      <c r="AI1688" s="2">
        <v>1688</v>
      </c>
    </row>
    <row r="1689" spans="34:35" ht="14.25" hidden="1">
      <c r="AH1689" s="99">
        <f>+'廃棄物事業経費（歳入）'!B1689</f>
        <v>0</v>
      </c>
      <c r="AI1689" s="2">
        <v>1689</v>
      </c>
    </row>
    <row r="1690" spans="34:35" ht="14.25" hidden="1">
      <c r="AH1690" s="99">
        <f>+'廃棄物事業経費（歳入）'!B1690</f>
        <v>0</v>
      </c>
      <c r="AI1690" s="2">
        <v>1690</v>
      </c>
    </row>
    <row r="1691" spans="34:35" ht="14.25" hidden="1">
      <c r="AH1691" s="99">
        <f>+'廃棄物事業経費（歳入）'!B1691</f>
        <v>0</v>
      </c>
      <c r="AI1691" s="2">
        <v>1691</v>
      </c>
    </row>
    <row r="1692" spans="34:35" ht="14.25" hidden="1">
      <c r="AH1692" s="99">
        <f>+'廃棄物事業経費（歳入）'!B1692</f>
        <v>0</v>
      </c>
      <c r="AI1692" s="2">
        <v>1692</v>
      </c>
    </row>
    <row r="1693" spans="34:35" ht="14.25" hidden="1">
      <c r="AH1693" s="99">
        <f>+'廃棄物事業経費（歳入）'!B1693</f>
        <v>0</v>
      </c>
      <c r="AI1693" s="2">
        <v>1693</v>
      </c>
    </row>
    <row r="1694" spans="34:35" ht="14.25" hidden="1">
      <c r="AH1694" s="99">
        <f>+'廃棄物事業経費（歳入）'!B1694</f>
        <v>0</v>
      </c>
      <c r="AI1694" s="2">
        <v>1694</v>
      </c>
    </row>
    <row r="1695" spans="34:35" ht="14.25" hidden="1">
      <c r="AH1695" s="99">
        <f>+'廃棄物事業経費（歳入）'!B1695</f>
        <v>0</v>
      </c>
      <c r="AI1695" s="2">
        <v>1695</v>
      </c>
    </row>
    <row r="1696" spans="34:35" ht="14.25" hidden="1">
      <c r="AH1696" s="99">
        <f>+'廃棄物事業経費（歳入）'!B1696</f>
        <v>0</v>
      </c>
      <c r="AI1696" s="2">
        <v>1696</v>
      </c>
    </row>
    <row r="1697" spans="34:35" ht="14.25" hidden="1">
      <c r="AH1697" s="99">
        <f>+'廃棄物事業経費（歳入）'!B1697</f>
        <v>0</v>
      </c>
      <c r="AI1697" s="2">
        <v>1697</v>
      </c>
    </row>
    <row r="1698" spans="34:35" ht="14.25" hidden="1">
      <c r="AH1698" s="99">
        <f>+'廃棄物事業経費（歳入）'!B1698</f>
        <v>0</v>
      </c>
      <c r="AI1698" s="2">
        <v>1698</v>
      </c>
    </row>
    <row r="1699" spans="34:35" ht="14.25" hidden="1">
      <c r="AH1699" s="99">
        <f>+'廃棄物事業経費（歳入）'!B1699</f>
        <v>0</v>
      </c>
      <c r="AI1699" s="2">
        <v>1699</v>
      </c>
    </row>
    <row r="1700" spans="34:35" ht="14.25" hidden="1">
      <c r="AH1700" s="99">
        <f>+'廃棄物事業経費（歳入）'!B1700</f>
        <v>0</v>
      </c>
      <c r="AI1700" s="2">
        <v>1700</v>
      </c>
    </row>
    <row r="1701" spans="34:35" ht="14.25" hidden="1">
      <c r="AH1701" s="99">
        <f>+'廃棄物事業経費（歳入）'!B1701</f>
        <v>0</v>
      </c>
      <c r="AI1701" s="2">
        <v>1701</v>
      </c>
    </row>
    <row r="1702" spans="34:35" ht="14.25" hidden="1">
      <c r="AH1702" s="99">
        <f>+'廃棄物事業経費（歳入）'!B1702</f>
        <v>0</v>
      </c>
      <c r="AI1702" s="2">
        <v>1702</v>
      </c>
    </row>
    <row r="1703" spans="34:35" ht="14.25" hidden="1">
      <c r="AH1703" s="99">
        <f>+'廃棄物事業経費（歳入）'!B1703</f>
        <v>0</v>
      </c>
      <c r="AI1703" s="2">
        <v>1703</v>
      </c>
    </row>
    <row r="1704" spans="34:35" ht="14.25" hidden="1">
      <c r="AH1704" s="99">
        <f>+'廃棄物事業経費（歳入）'!B1704</f>
        <v>0</v>
      </c>
      <c r="AI1704" s="2">
        <v>1704</v>
      </c>
    </row>
    <row r="1705" spans="34:35" ht="14.25" hidden="1">
      <c r="AH1705" s="99">
        <f>+'廃棄物事業経費（歳入）'!B1705</f>
        <v>0</v>
      </c>
      <c r="AI1705" s="2">
        <v>1705</v>
      </c>
    </row>
    <row r="1706" spans="34:35" ht="14.25" hidden="1">
      <c r="AH1706" s="99">
        <f>+'廃棄物事業経費（歳入）'!B1706</f>
        <v>0</v>
      </c>
      <c r="AI1706" s="2">
        <v>1706</v>
      </c>
    </row>
    <row r="1707" spans="34:35" ht="14.25" hidden="1">
      <c r="AH1707" s="99">
        <f>+'廃棄物事業経費（歳入）'!B1707</f>
        <v>0</v>
      </c>
      <c r="AI1707" s="2">
        <v>1707</v>
      </c>
    </row>
    <row r="1708" spans="34:35" ht="14.25" hidden="1">
      <c r="AH1708" s="99">
        <f>+'廃棄物事業経費（歳入）'!B1708</f>
        <v>0</v>
      </c>
      <c r="AI1708" s="2">
        <v>1708</v>
      </c>
    </row>
    <row r="1709" spans="34:35" ht="14.25" hidden="1">
      <c r="AH1709" s="99">
        <f>+'廃棄物事業経費（歳入）'!B1709</f>
        <v>0</v>
      </c>
      <c r="AI1709" s="2">
        <v>1709</v>
      </c>
    </row>
    <row r="1710" spans="34:35" ht="14.25" hidden="1">
      <c r="AH1710" s="99">
        <f>+'廃棄物事業経費（歳入）'!B1710</f>
        <v>0</v>
      </c>
      <c r="AI1710" s="2">
        <v>1710</v>
      </c>
    </row>
    <row r="1711" spans="34:35" ht="14.25" hidden="1">
      <c r="AH1711" s="99">
        <f>+'廃棄物事業経費（歳入）'!B1711</f>
        <v>0</v>
      </c>
      <c r="AI1711" s="2">
        <v>1711</v>
      </c>
    </row>
    <row r="1712" spans="34:35" ht="14.25" hidden="1">
      <c r="AH1712" s="99">
        <f>+'廃棄物事業経費（歳入）'!B1712</f>
        <v>0</v>
      </c>
      <c r="AI1712" s="2">
        <v>1712</v>
      </c>
    </row>
    <row r="1713" spans="34:35" ht="14.25" hidden="1">
      <c r="AH1713" s="99">
        <f>+'廃棄物事業経費（歳入）'!B1713</f>
        <v>0</v>
      </c>
      <c r="AI1713" s="2">
        <v>1713</v>
      </c>
    </row>
    <row r="1714" spans="34:35" ht="14.25" hidden="1">
      <c r="AH1714" s="99">
        <f>+'廃棄物事業経費（歳入）'!B1714</f>
        <v>0</v>
      </c>
      <c r="AI1714" s="2">
        <v>1714</v>
      </c>
    </row>
    <row r="1715" spans="34:35" ht="14.25" hidden="1">
      <c r="AH1715" s="99">
        <f>+'廃棄物事業経費（歳入）'!B1715</f>
        <v>0</v>
      </c>
      <c r="AI1715" s="2">
        <v>1715</v>
      </c>
    </row>
    <row r="1716" spans="34:35" ht="14.25" hidden="1">
      <c r="AH1716" s="99">
        <f>+'廃棄物事業経費（歳入）'!B1716</f>
        <v>0</v>
      </c>
      <c r="AI1716" s="2">
        <v>1716</v>
      </c>
    </row>
    <row r="1717" spans="34:35" ht="14.25" hidden="1">
      <c r="AH1717" s="99">
        <f>+'廃棄物事業経費（歳入）'!B1717</f>
        <v>0</v>
      </c>
      <c r="AI1717" s="2">
        <v>1717</v>
      </c>
    </row>
    <row r="1718" spans="34:35" ht="14.25" hidden="1">
      <c r="AH1718" s="99">
        <f>+'廃棄物事業経費（歳入）'!B1718</f>
        <v>0</v>
      </c>
      <c r="AI1718" s="2">
        <v>1718</v>
      </c>
    </row>
    <row r="1719" spans="34:35" ht="14.25" hidden="1">
      <c r="AH1719" s="99">
        <f>+'廃棄物事業経費（歳入）'!B1719</f>
        <v>0</v>
      </c>
      <c r="AI1719" s="2">
        <v>1719</v>
      </c>
    </row>
    <row r="1720" spans="34:35" ht="14.25" hidden="1">
      <c r="AH1720" s="99">
        <f>+'廃棄物事業経費（歳入）'!B1720</f>
        <v>0</v>
      </c>
      <c r="AI1720" s="2">
        <v>1720</v>
      </c>
    </row>
    <row r="1721" spans="34:35" ht="14.25" hidden="1">
      <c r="AH1721" s="99">
        <f>+'廃棄物事業経費（歳入）'!B1721</f>
        <v>0</v>
      </c>
      <c r="AI1721" s="2">
        <v>1721</v>
      </c>
    </row>
    <row r="1722" spans="34:35" ht="14.25" hidden="1">
      <c r="AH1722" s="99">
        <f>+'廃棄物事業経費（歳入）'!B1722</f>
        <v>0</v>
      </c>
      <c r="AI1722" s="2">
        <v>1722</v>
      </c>
    </row>
    <row r="1723" spans="34:35" ht="14.25" hidden="1">
      <c r="AH1723" s="99">
        <f>+'廃棄物事業経費（歳入）'!B1723</f>
        <v>0</v>
      </c>
      <c r="AI1723" s="2">
        <v>1723</v>
      </c>
    </row>
    <row r="1724" spans="34:35" ht="14.25" hidden="1">
      <c r="AH1724" s="99">
        <f>+'廃棄物事業経費（歳入）'!B1724</f>
        <v>0</v>
      </c>
      <c r="AI1724" s="2">
        <v>1724</v>
      </c>
    </row>
    <row r="1725" spans="34:35" ht="14.25" hidden="1">
      <c r="AH1725" s="99">
        <f>+'廃棄物事業経費（歳入）'!B1725</f>
        <v>0</v>
      </c>
      <c r="AI1725" s="2">
        <v>1725</v>
      </c>
    </row>
    <row r="1726" spans="34:35" ht="14.25" hidden="1">
      <c r="AH1726" s="99">
        <f>+'廃棄物事業経費（歳入）'!B1726</f>
        <v>0</v>
      </c>
      <c r="AI1726" s="2">
        <v>1726</v>
      </c>
    </row>
    <row r="1727" spans="34:35" ht="14.25" hidden="1">
      <c r="AH1727" s="99">
        <f>+'廃棄物事業経費（歳入）'!B1727</f>
        <v>0</v>
      </c>
      <c r="AI1727" s="2">
        <v>1727</v>
      </c>
    </row>
    <row r="1728" spans="34:35" ht="14.25" hidden="1">
      <c r="AH1728" s="99">
        <f>+'廃棄物事業経費（歳入）'!B1728</f>
        <v>0</v>
      </c>
      <c r="AI1728" s="2">
        <v>1728</v>
      </c>
    </row>
    <row r="1729" spans="34:35" ht="14.25" hidden="1">
      <c r="AH1729" s="99">
        <f>+'廃棄物事業経費（歳入）'!B1729</f>
        <v>0</v>
      </c>
      <c r="AI1729" s="2">
        <v>1729</v>
      </c>
    </row>
    <row r="1730" spans="34:35" ht="14.25" hidden="1">
      <c r="AH1730" s="99">
        <f>+'廃棄物事業経費（歳入）'!B1730</f>
        <v>0</v>
      </c>
      <c r="AI1730" s="2">
        <v>1730</v>
      </c>
    </row>
    <row r="1731" spans="34:35" ht="14.25" hidden="1">
      <c r="AH1731" s="99">
        <f>+'廃棄物事業経費（歳入）'!B1731</f>
        <v>0</v>
      </c>
      <c r="AI1731" s="2">
        <v>1731</v>
      </c>
    </row>
    <row r="1732" spans="34:35" ht="14.25" hidden="1">
      <c r="AH1732" s="99">
        <f>+'廃棄物事業経費（歳入）'!B1732</f>
        <v>0</v>
      </c>
      <c r="AI1732" s="2">
        <v>1732</v>
      </c>
    </row>
    <row r="1733" spans="34:35" ht="14.25" hidden="1">
      <c r="AH1733" s="99">
        <f>+'廃棄物事業経費（歳入）'!B1733</f>
        <v>0</v>
      </c>
      <c r="AI1733" s="2">
        <v>1733</v>
      </c>
    </row>
    <row r="1734" spans="34:35" ht="14.25" hidden="1">
      <c r="AH1734" s="99">
        <f>+'廃棄物事業経費（歳入）'!B1734</f>
        <v>0</v>
      </c>
      <c r="AI1734" s="2">
        <v>1734</v>
      </c>
    </row>
    <row r="1735" spans="34:35" ht="14.25" hidden="1">
      <c r="AH1735" s="99">
        <f>+'廃棄物事業経費（歳入）'!B1735</f>
        <v>0</v>
      </c>
      <c r="AI1735" s="2">
        <v>1735</v>
      </c>
    </row>
    <row r="1736" spans="34:35" ht="14.25" hidden="1">
      <c r="AH1736" s="99">
        <f>+'廃棄物事業経費（歳入）'!B1736</f>
        <v>0</v>
      </c>
      <c r="AI1736" s="2">
        <v>1736</v>
      </c>
    </row>
    <row r="1737" spans="34:35" ht="14.25" hidden="1">
      <c r="AH1737" s="99">
        <f>+'廃棄物事業経費（歳入）'!B1737</f>
        <v>0</v>
      </c>
      <c r="AI1737" s="2">
        <v>1737</v>
      </c>
    </row>
    <row r="1738" spans="34:35" ht="14.25" hidden="1">
      <c r="AH1738" s="99">
        <f>+'廃棄物事業経費（歳入）'!B1738</f>
        <v>0</v>
      </c>
      <c r="AI1738" s="2">
        <v>1738</v>
      </c>
    </row>
    <row r="1739" spans="34:35" ht="14.25" hidden="1">
      <c r="AH1739" s="99">
        <f>+'廃棄物事業経費（歳入）'!B1739</f>
        <v>0</v>
      </c>
      <c r="AI1739" s="2">
        <v>1739</v>
      </c>
    </row>
    <row r="1740" spans="34:35" ht="14.25" hidden="1">
      <c r="AH1740" s="99">
        <f>+'廃棄物事業経費（歳入）'!B1740</f>
        <v>0</v>
      </c>
      <c r="AI1740" s="2">
        <v>1740</v>
      </c>
    </row>
    <row r="1741" spans="34:35" ht="14.25" hidden="1">
      <c r="AH1741" s="99">
        <f>+'廃棄物事業経費（歳入）'!B1741</f>
        <v>0</v>
      </c>
      <c r="AI1741" s="2">
        <v>1741</v>
      </c>
    </row>
    <row r="1742" spans="34:35" ht="14.25" hidden="1">
      <c r="AH1742" s="99">
        <f>+'廃棄物事業経費（歳入）'!B1742</f>
        <v>0</v>
      </c>
      <c r="AI1742" s="2">
        <v>1742</v>
      </c>
    </row>
    <row r="1743" spans="34:35" ht="14.25" hidden="1">
      <c r="AH1743" s="99">
        <f>+'廃棄物事業経費（歳入）'!B1743</f>
        <v>0</v>
      </c>
      <c r="AI1743" s="2">
        <v>1743</v>
      </c>
    </row>
    <row r="1744" spans="34:35" ht="14.25" hidden="1">
      <c r="AH1744" s="99">
        <f>+'廃棄物事業経費（歳入）'!B1744</f>
        <v>0</v>
      </c>
      <c r="AI1744" s="2">
        <v>1744</v>
      </c>
    </row>
    <row r="1745" spans="34:35" ht="14.25" hidden="1">
      <c r="AH1745" s="99">
        <f>+'廃棄物事業経費（歳入）'!B1745</f>
        <v>0</v>
      </c>
      <c r="AI1745" s="2">
        <v>1745</v>
      </c>
    </row>
    <row r="1746" spans="34:35" ht="14.25" hidden="1">
      <c r="AH1746" s="99">
        <f>+'廃棄物事業経費（歳入）'!B1746</f>
        <v>0</v>
      </c>
      <c r="AI1746" s="2">
        <v>1746</v>
      </c>
    </row>
    <row r="1747" spans="34:35" ht="14.25" hidden="1">
      <c r="AH1747" s="99">
        <f>+'廃棄物事業経費（歳入）'!B1747</f>
        <v>0</v>
      </c>
      <c r="AI1747" s="2">
        <v>1747</v>
      </c>
    </row>
    <row r="1748" spans="34:35" ht="14.25" hidden="1">
      <c r="AH1748" s="99">
        <f>+'廃棄物事業経費（歳入）'!B1748</f>
        <v>0</v>
      </c>
      <c r="AI1748" s="2">
        <v>1748</v>
      </c>
    </row>
    <row r="1749" spans="34:35" ht="14.25" hidden="1">
      <c r="AH1749" s="99">
        <f>+'廃棄物事業経費（歳入）'!B1749</f>
        <v>0</v>
      </c>
      <c r="AI1749" s="2">
        <v>1749</v>
      </c>
    </row>
    <row r="1750" spans="34:35" ht="14.25" hidden="1">
      <c r="AH1750" s="99">
        <f>+'廃棄物事業経費（歳入）'!B1750</f>
        <v>0</v>
      </c>
      <c r="AI1750" s="2">
        <v>1750</v>
      </c>
    </row>
    <row r="1751" spans="34:35" ht="14.25" hidden="1">
      <c r="AH1751" s="99">
        <f>+'廃棄物事業経費（歳入）'!B1751</f>
        <v>0</v>
      </c>
      <c r="AI1751" s="2">
        <v>1751</v>
      </c>
    </row>
    <row r="1752" spans="34:35" ht="14.25" hidden="1">
      <c r="AH1752" s="99">
        <f>+'廃棄物事業経費（歳入）'!B1752</f>
        <v>0</v>
      </c>
      <c r="AI1752" s="2">
        <v>1752</v>
      </c>
    </row>
    <row r="1753" spans="34:35" ht="14.25" hidden="1">
      <c r="AH1753" s="99">
        <f>+'廃棄物事業経費（歳入）'!B1753</f>
        <v>0</v>
      </c>
      <c r="AI1753" s="2">
        <v>1753</v>
      </c>
    </row>
    <row r="1754" spans="34:35" ht="14.25" hidden="1">
      <c r="AH1754" s="99">
        <f>+'廃棄物事業経費（歳入）'!B1754</f>
        <v>0</v>
      </c>
      <c r="AI1754" s="2">
        <v>1754</v>
      </c>
    </row>
    <row r="1755" spans="34:35" ht="14.25" hidden="1">
      <c r="AH1755" s="99">
        <f>+'廃棄物事業経費（歳入）'!B1755</f>
        <v>0</v>
      </c>
      <c r="AI1755" s="2">
        <v>1755</v>
      </c>
    </row>
    <row r="1756" spans="34:35" ht="14.25" hidden="1">
      <c r="AH1756" s="99">
        <f>+'廃棄物事業経費（歳入）'!B1756</f>
        <v>0</v>
      </c>
      <c r="AI1756" s="2">
        <v>1756</v>
      </c>
    </row>
    <row r="1757" spans="34:35" ht="14.25" hidden="1">
      <c r="AH1757" s="99">
        <f>+'廃棄物事業経費（歳入）'!B1757</f>
        <v>0</v>
      </c>
      <c r="AI1757" s="2">
        <v>1757</v>
      </c>
    </row>
    <row r="1758" spans="34:35" ht="14.25" hidden="1">
      <c r="AH1758" s="99">
        <f>+'廃棄物事業経費（歳入）'!B1758</f>
        <v>0</v>
      </c>
      <c r="AI1758" s="2">
        <v>1758</v>
      </c>
    </row>
    <row r="1759" spans="34:35" ht="14.25" hidden="1">
      <c r="AH1759" s="99">
        <f>+'廃棄物事業経費（歳入）'!B1759</f>
        <v>0</v>
      </c>
      <c r="AI1759" s="2">
        <v>1759</v>
      </c>
    </row>
    <row r="1760" spans="34:35" ht="14.25" hidden="1">
      <c r="AH1760" s="99">
        <f>+'廃棄物事業経費（歳入）'!B1760</f>
        <v>0</v>
      </c>
      <c r="AI1760" s="2">
        <v>1760</v>
      </c>
    </row>
    <row r="1761" spans="34:35" ht="14.25" hidden="1">
      <c r="AH1761" s="99">
        <f>+'廃棄物事業経費（歳入）'!B1761</f>
        <v>0</v>
      </c>
      <c r="AI1761" s="2">
        <v>1761</v>
      </c>
    </row>
    <row r="1762" spans="34:35" ht="14.25" hidden="1">
      <c r="AH1762" s="99">
        <f>+'廃棄物事業経費（歳入）'!B1762</f>
        <v>0</v>
      </c>
      <c r="AI1762" s="2">
        <v>1762</v>
      </c>
    </row>
    <row r="1763" spans="34:35" ht="14.25" hidden="1">
      <c r="AH1763" s="99">
        <f>+'廃棄物事業経費（歳入）'!B1763</f>
        <v>0</v>
      </c>
      <c r="AI1763" s="2">
        <v>1763</v>
      </c>
    </row>
    <row r="1764" spans="34:35" ht="14.25" hidden="1">
      <c r="AH1764" s="99">
        <f>+'廃棄物事業経費（歳入）'!B1764</f>
        <v>0</v>
      </c>
      <c r="AI1764" s="2">
        <v>1764</v>
      </c>
    </row>
    <row r="1765" spans="34:35" ht="14.25" hidden="1">
      <c r="AH1765" s="99">
        <f>+'廃棄物事業経費（歳入）'!B1765</f>
        <v>0</v>
      </c>
      <c r="AI1765" s="2">
        <v>1765</v>
      </c>
    </row>
    <row r="1766" spans="34:35" ht="14.25" hidden="1">
      <c r="AH1766" s="99">
        <f>+'廃棄物事業経費（歳入）'!B1766</f>
        <v>0</v>
      </c>
      <c r="AI1766" s="2">
        <v>1766</v>
      </c>
    </row>
    <row r="1767" spans="34:35" ht="14.25" hidden="1">
      <c r="AH1767" s="99">
        <f>+'廃棄物事業経費（歳入）'!B1767</f>
        <v>0</v>
      </c>
      <c r="AI1767" s="2">
        <v>1767</v>
      </c>
    </row>
    <row r="1768" spans="34:35" ht="14.25" hidden="1">
      <c r="AH1768" s="99">
        <f>+'廃棄物事業経費（歳入）'!B1768</f>
        <v>0</v>
      </c>
      <c r="AI1768" s="2">
        <v>1768</v>
      </c>
    </row>
    <row r="1769" spans="34:35" ht="14.25" hidden="1">
      <c r="AH1769" s="99">
        <f>+'廃棄物事業経費（歳入）'!B1769</f>
        <v>0</v>
      </c>
      <c r="AI1769" s="2">
        <v>1769</v>
      </c>
    </row>
    <row r="1770" spans="34:35" ht="14.25" hidden="1">
      <c r="AH1770" s="99">
        <f>+'廃棄物事業経費（歳入）'!B1770</f>
        <v>0</v>
      </c>
      <c r="AI1770" s="2">
        <v>1770</v>
      </c>
    </row>
    <row r="1771" spans="34:35" ht="14.25" hidden="1">
      <c r="AH1771" s="99">
        <f>+'廃棄物事業経費（歳入）'!B1771</f>
        <v>0</v>
      </c>
      <c r="AI1771" s="2">
        <v>1771</v>
      </c>
    </row>
    <row r="1772" spans="34:35" ht="14.25" hidden="1">
      <c r="AH1772" s="99">
        <f>+'廃棄物事業経費（歳入）'!B1772</f>
        <v>0</v>
      </c>
      <c r="AI1772" s="2">
        <v>1772</v>
      </c>
    </row>
    <row r="1773" spans="34:35" ht="14.25" hidden="1">
      <c r="AH1773" s="99">
        <f>+'廃棄物事業経費（歳入）'!B1773</f>
        <v>0</v>
      </c>
      <c r="AI1773" s="2">
        <v>1773</v>
      </c>
    </row>
    <row r="1774" spans="34:35" ht="14.25" hidden="1">
      <c r="AH1774" s="99">
        <f>+'廃棄物事業経費（歳入）'!B1774</f>
        <v>0</v>
      </c>
      <c r="AI1774" s="2">
        <v>1774</v>
      </c>
    </row>
    <row r="1775" spans="34:35" ht="14.25" hidden="1">
      <c r="AH1775" s="99">
        <f>+'廃棄物事業経費（歳入）'!B1775</f>
        <v>0</v>
      </c>
      <c r="AI1775" s="2">
        <v>1775</v>
      </c>
    </row>
    <row r="1776" spans="34:35" ht="14.25" hidden="1">
      <c r="AH1776" s="99">
        <f>+'廃棄物事業経費（歳入）'!B1776</f>
        <v>0</v>
      </c>
      <c r="AI1776" s="2">
        <v>1776</v>
      </c>
    </row>
    <row r="1777" spans="34:35" ht="14.25" hidden="1">
      <c r="AH1777" s="99">
        <f>+'廃棄物事業経費（歳入）'!B1777</f>
        <v>0</v>
      </c>
      <c r="AI1777" s="2">
        <v>1777</v>
      </c>
    </row>
    <row r="1778" spans="34:35" ht="14.25" hidden="1">
      <c r="AH1778" s="99">
        <f>+'廃棄物事業経費（歳入）'!B1778</f>
        <v>0</v>
      </c>
      <c r="AI1778" s="2">
        <v>1778</v>
      </c>
    </row>
    <row r="1779" spans="34:35" ht="14.25" hidden="1">
      <c r="AH1779" s="99">
        <f>+'廃棄物事業経費（歳入）'!B1779</f>
        <v>0</v>
      </c>
      <c r="AI1779" s="2">
        <v>1779</v>
      </c>
    </row>
    <row r="1780" spans="34:35" ht="14.25" hidden="1">
      <c r="AH1780" s="99">
        <f>+'廃棄物事業経費（歳入）'!B1780</f>
        <v>0</v>
      </c>
      <c r="AI1780" s="2">
        <v>1780</v>
      </c>
    </row>
    <row r="1781" spans="34:35" ht="14.25" hidden="1">
      <c r="AH1781" s="99">
        <f>+'廃棄物事業経費（歳入）'!B1781</f>
        <v>0</v>
      </c>
      <c r="AI1781" s="2">
        <v>1781</v>
      </c>
    </row>
    <row r="1782" spans="34:35" ht="14.25" hidden="1">
      <c r="AH1782" s="99">
        <f>+'廃棄物事業経費（歳入）'!B1782</f>
        <v>0</v>
      </c>
      <c r="AI1782" s="2">
        <v>1782</v>
      </c>
    </row>
    <row r="1783" spans="34:35" ht="14.25" hidden="1">
      <c r="AH1783" s="99">
        <f>+'廃棄物事業経費（歳入）'!B1783</f>
        <v>0</v>
      </c>
      <c r="AI1783" s="2">
        <v>1783</v>
      </c>
    </row>
    <row r="1784" spans="34:35" ht="14.25" hidden="1">
      <c r="AH1784" s="99">
        <f>+'廃棄物事業経費（歳入）'!B1784</f>
        <v>0</v>
      </c>
      <c r="AI1784" s="2">
        <v>1784</v>
      </c>
    </row>
    <row r="1785" spans="34:35" ht="14.25" hidden="1">
      <c r="AH1785" s="99">
        <f>+'廃棄物事業経費（歳入）'!B1785</f>
        <v>0</v>
      </c>
      <c r="AI1785" s="2">
        <v>1785</v>
      </c>
    </row>
    <row r="1786" spans="34:35" ht="14.25" hidden="1">
      <c r="AH1786" s="99">
        <f>+'廃棄物事業経費（歳入）'!B1786</f>
        <v>0</v>
      </c>
      <c r="AI1786" s="2">
        <v>1786</v>
      </c>
    </row>
    <row r="1787" spans="34:35" ht="14.25" hidden="1">
      <c r="AH1787" s="99">
        <f>+'廃棄物事業経費（歳入）'!B1787</f>
        <v>0</v>
      </c>
      <c r="AI1787" s="2">
        <v>1787</v>
      </c>
    </row>
    <row r="1788" spans="34:35" ht="14.25" hidden="1">
      <c r="AH1788" s="99">
        <f>+'廃棄物事業経費（歳入）'!B1788</f>
        <v>0</v>
      </c>
      <c r="AI1788" s="2">
        <v>1788</v>
      </c>
    </row>
    <row r="1789" spans="34:35" ht="14.25" hidden="1">
      <c r="AH1789" s="99">
        <f>+'廃棄物事業経費（歳入）'!B1789</f>
        <v>0</v>
      </c>
      <c r="AI1789" s="2">
        <v>1789</v>
      </c>
    </row>
    <row r="1790" spans="34:35" ht="14.25" hidden="1">
      <c r="AH1790" s="99">
        <f>+'廃棄物事業経費（歳入）'!B1790</f>
        <v>0</v>
      </c>
      <c r="AI1790" s="2">
        <v>1790</v>
      </c>
    </row>
    <row r="1791" spans="34:35" ht="14.25" hidden="1">
      <c r="AH1791" s="99">
        <f>+'廃棄物事業経費（歳入）'!B1791</f>
        <v>0</v>
      </c>
      <c r="AI1791" s="2">
        <v>1791</v>
      </c>
    </row>
    <row r="1792" spans="34:35" ht="14.25" hidden="1">
      <c r="AH1792" s="99">
        <f>+'廃棄物事業経費（歳入）'!B1792</f>
        <v>0</v>
      </c>
      <c r="AI1792" s="2">
        <v>1792</v>
      </c>
    </row>
    <row r="1793" spans="34:35" ht="14.25" hidden="1">
      <c r="AH1793" s="99">
        <f>+'廃棄物事業経費（歳入）'!B1793</f>
        <v>0</v>
      </c>
      <c r="AI1793" s="2">
        <v>1793</v>
      </c>
    </row>
    <row r="1794" spans="34:35" ht="14.25" hidden="1">
      <c r="AH1794" s="99">
        <f>+'廃棄物事業経費（歳入）'!B1794</f>
        <v>0</v>
      </c>
      <c r="AI1794" s="2">
        <v>1794</v>
      </c>
    </row>
    <row r="1795" spans="34:35" ht="14.25" hidden="1">
      <c r="AH1795" s="99">
        <f>+'廃棄物事業経費（歳入）'!B1795</f>
        <v>0</v>
      </c>
      <c r="AI1795" s="2">
        <v>1795</v>
      </c>
    </row>
    <row r="1796" spans="34:35" ht="14.25" hidden="1">
      <c r="AH1796" s="99">
        <f>+'廃棄物事業経費（歳入）'!B1796</f>
        <v>0</v>
      </c>
      <c r="AI1796" s="2">
        <v>1796</v>
      </c>
    </row>
    <row r="1797" spans="34:35" ht="14.25" hidden="1">
      <c r="AH1797" s="99">
        <f>+'廃棄物事業経費（歳入）'!B1797</f>
        <v>0</v>
      </c>
      <c r="AI1797" s="2">
        <v>1797</v>
      </c>
    </row>
    <row r="1798" spans="34:35" ht="14.25" hidden="1">
      <c r="AH1798" s="99">
        <f>+'廃棄物事業経費（歳入）'!B1798</f>
        <v>0</v>
      </c>
      <c r="AI1798" s="2">
        <v>1798</v>
      </c>
    </row>
    <row r="1799" spans="34:35" ht="14.25" hidden="1">
      <c r="AH1799" s="99">
        <f>+'廃棄物事業経費（歳入）'!B1799</f>
        <v>0</v>
      </c>
      <c r="AI1799" s="2">
        <v>1799</v>
      </c>
    </row>
    <row r="1800" spans="34:35" ht="14.25" hidden="1">
      <c r="AH1800" s="99">
        <f>+'廃棄物事業経費（歳入）'!B1800</f>
        <v>0</v>
      </c>
      <c r="AI1800" s="2">
        <v>1800</v>
      </c>
    </row>
    <row r="1801" spans="34:35" ht="14.25" hidden="1">
      <c r="AH1801" s="99">
        <f>+'廃棄物事業経費（歳入）'!B1801</f>
        <v>0</v>
      </c>
      <c r="AI1801" s="2">
        <v>1801</v>
      </c>
    </row>
    <row r="1802" spans="34:35" ht="14.25" hidden="1">
      <c r="AH1802" s="99">
        <f>+'廃棄物事業経費（歳入）'!B1802</f>
        <v>0</v>
      </c>
      <c r="AI1802" s="2">
        <v>1802</v>
      </c>
    </row>
    <row r="1803" spans="34:35" ht="14.25" hidden="1">
      <c r="AH1803" s="99">
        <f>+'廃棄物事業経費（歳入）'!B1803</f>
        <v>0</v>
      </c>
      <c r="AI1803" s="2">
        <v>1803</v>
      </c>
    </row>
    <row r="1804" spans="34:35" ht="14.25" hidden="1">
      <c r="AH1804" s="99">
        <f>+'廃棄物事業経費（歳入）'!B1804</f>
        <v>0</v>
      </c>
      <c r="AI1804" s="2">
        <v>1804</v>
      </c>
    </row>
    <row r="1805" spans="34:35" ht="14.25" hidden="1">
      <c r="AH1805" s="99">
        <f>+'廃棄物事業経費（歳入）'!B1805</f>
        <v>0</v>
      </c>
      <c r="AI1805" s="2">
        <v>1805</v>
      </c>
    </row>
    <row r="1806" spans="34:35" ht="14.25" hidden="1">
      <c r="AH1806" s="99">
        <f>+'廃棄物事業経費（歳入）'!B1806</f>
        <v>0</v>
      </c>
      <c r="AI1806" s="2">
        <v>1806</v>
      </c>
    </row>
    <row r="1807" spans="34:35" ht="14.25" hidden="1">
      <c r="AH1807" s="99">
        <f>+'廃棄物事業経費（歳入）'!B1807</f>
        <v>0</v>
      </c>
      <c r="AI1807" s="2">
        <v>1807</v>
      </c>
    </row>
    <row r="1808" spans="34:35" ht="14.25" hidden="1">
      <c r="AH1808" s="99">
        <f>+'廃棄物事業経費（歳入）'!B1808</f>
        <v>0</v>
      </c>
      <c r="AI1808" s="2">
        <v>1808</v>
      </c>
    </row>
    <row r="1809" spans="34:35" ht="14.25" hidden="1">
      <c r="AH1809" s="99">
        <f>+'廃棄物事業経費（歳入）'!B1809</f>
        <v>0</v>
      </c>
      <c r="AI1809" s="2">
        <v>1809</v>
      </c>
    </row>
    <row r="1810" spans="34:35" ht="14.25" hidden="1">
      <c r="AH1810" s="99">
        <f>+'廃棄物事業経費（歳入）'!B1810</f>
        <v>0</v>
      </c>
      <c r="AI1810" s="2">
        <v>1810</v>
      </c>
    </row>
    <row r="1811" spans="34:35" ht="14.25" hidden="1">
      <c r="AH1811" s="99">
        <f>+'廃棄物事業経費（歳入）'!B1811</f>
        <v>0</v>
      </c>
      <c r="AI1811" s="2">
        <v>1811</v>
      </c>
    </row>
    <row r="1812" spans="34:35" ht="14.25" hidden="1">
      <c r="AH1812" s="99">
        <f>+'廃棄物事業経費（歳入）'!B1812</f>
        <v>0</v>
      </c>
      <c r="AI1812" s="2">
        <v>1812</v>
      </c>
    </row>
    <row r="1813" spans="34:35" ht="14.25" hidden="1">
      <c r="AH1813" s="99">
        <f>+'廃棄物事業経費（歳入）'!B1813</f>
        <v>0</v>
      </c>
      <c r="AI1813" s="2">
        <v>1813</v>
      </c>
    </row>
    <row r="1814" spans="34:35" ht="14.25" hidden="1">
      <c r="AH1814" s="99">
        <f>+'廃棄物事業経費（歳入）'!B1814</f>
        <v>0</v>
      </c>
      <c r="AI1814" s="2">
        <v>1814</v>
      </c>
    </row>
    <row r="1815" spans="34:35" ht="14.25" hidden="1">
      <c r="AH1815" s="99">
        <f>+'廃棄物事業経費（歳入）'!B1815</f>
        <v>0</v>
      </c>
      <c r="AI1815" s="2">
        <v>1815</v>
      </c>
    </row>
    <row r="1816" spans="34:35" ht="14.25" hidden="1">
      <c r="AH1816" s="99">
        <f>+'廃棄物事業経費（歳入）'!B1816</f>
        <v>0</v>
      </c>
      <c r="AI1816" s="2">
        <v>1816</v>
      </c>
    </row>
    <row r="1817" spans="34:35" ht="14.25" hidden="1">
      <c r="AH1817" s="99">
        <f>+'廃棄物事業経費（歳入）'!B1817</f>
        <v>0</v>
      </c>
      <c r="AI1817" s="2">
        <v>1817</v>
      </c>
    </row>
    <row r="1818" spans="34:35" ht="14.25" hidden="1">
      <c r="AH1818" s="99">
        <f>+'廃棄物事業経費（歳入）'!B1818</f>
        <v>0</v>
      </c>
      <c r="AI1818" s="2">
        <v>1818</v>
      </c>
    </row>
    <row r="1819" spans="34:35" ht="14.25" hidden="1">
      <c r="AH1819" s="99">
        <f>+'廃棄物事業経費（歳入）'!B1819</f>
        <v>0</v>
      </c>
      <c r="AI1819" s="2">
        <v>1819</v>
      </c>
    </row>
    <row r="1820" spans="34:35" ht="14.25" hidden="1">
      <c r="AH1820" s="99">
        <f>+'廃棄物事業経費（歳入）'!B1820</f>
        <v>0</v>
      </c>
      <c r="AI1820" s="2">
        <v>1820</v>
      </c>
    </row>
    <row r="1821" spans="34:35" ht="14.25" hidden="1">
      <c r="AH1821" s="99">
        <f>+'廃棄物事業経費（歳入）'!B1821</f>
        <v>0</v>
      </c>
      <c r="AI1821" s="2">
        <v>1821</v>
      </c>
    </row>
    <row r="1822" spans="34:35" ht="14.25" hidden="1">
      <c r="AH1822" s="99">
        <f>+'廃棄物事業経費（歳入）'!B1822</f>
        <v>0</v>
      </c>
      <c r="AI1822" s="2">
        <v>1822</v>
      </c>
    </row>
    <row r="1823" spans="34:35" ht="14.25" hidden="1">
      <c r="AH1823" s="99">
        <f>+'廃棄物事業経費（歳入）'!B1823</f>
        <v>0</v>
      </c>
      <c r="AI1823" s="2">
        <v>1823</v>
      </c>
    </row>
    <row r="1824" spans="34:35" ht="14.25" hidden="1">
      <c r="AH1824" s="99">
        <f>+'廃棄物事業経費（歳入）'!B1824</f>
        <v>0</v>
      </c>
      <c r="AI1824" s="2">
        <v>1824</v>
      </c>
    </row>
    <row r="1825" spans="34:35" ht="14.25" hidden="1">
      <c r="AH1825" s="99">
        <f>+'廃棄物事業経費（歳入）'!B1825</f>
        <v>0</v>
      </c>
      <c r="AI1825" s="2">
        <v>1825</v>
      </c>
    </row>
    <row r="1826" spans="34:35" ht="14.25" hidden="1">
      <c r="AH1826" s="99">
        <f>+'廃棄物事業経費（歳入）'!B1826</f>
        <v>0</v>
      </c>
      <c r="AI1826" s="2">
        <v>1826</v>
      </c>
    </row>
    <row r="1827" spans="34:35" ht="14.25" hidden="1">
      <c r="AH1827" s="99">
        <f>+'廃棄物事業経費（歳入）'!B1827</f>
        <v>0</v>
      </c>
      <c r="AI1827" s="2">
        <v>1827</v>
      </c>
    </row>
    <row r="1828" spans="34:35" ht="14.25" hidden="1">
      <c r="AH1828" s="99">
        <f>+'廃棄物事業経費（歳入）'!B1828</f>
        <v>0</v>
      </c>
      <c r="AI1828" s="2">
        <v>1828</v>
      </c>
    </row>
    <row r="1829" spans="34:35" ht="14.25" hidden="1">
      <c r="AH1829" s="99">
        <f>+'廃棄物事業経費（歳入）'!B1829</f>
        <v>0</v>
      </c>
      <c r="AI1829" s="2">
        <v>1829</v>
      </c>
    </row>
    <row r="1830" spans="34:35" ht="14.25" hidden="1">
      <c r="AH1830" s="99">
        <f>+'廃棄物事業経費（歳入）'!B1830</f>
        <v>0</v>
      </c>
      <c r="AI1830" s="2">
        <v>1830</v>
      </c>
    </row>
    <row r="1831" spans="34:35" ht="14.25" hidden="1">
      <c r="AH1831" s="99">
        <f>+'廃棄物事業経費（歳入）'!B1831</f>
        <v>0</v>
      </c>
      <c r="AI1831" s="2">
        <v>1831</v>
      </c>
    </row>
    <row r="1832" spans="34:35" ht="14.25" hidden="1">
      <c r="AH1832" s="99">
        <f>+'廃棄物事業経費（歳入）'!B1832</f>
        <v>0</v>
      </c>
      <c r="AI1832" s="2">
        <v>1832</v>
      </c>
    </row>
    <row r="1833" spans="34:35" ht="14.25" hidden="1">
      <c r="AH1833" s="99">
        <f>+'廃棄物事業経費（歳入）'!B1833</f>
        <v>0</v>
      </c>
      <c r="AI1833" s="2">
        <v>1833</v>
      </c>
    </row>
    <row r="1834" spans="34:35" ht="14.25" hidden="1">
      <c r="AH1834" s="99">
        <f>+'廃棄物事業経費（歳入）'!B1834</f>
        <v>0</v>
      </c>
      <c r="AI1834" s="2">
        <v>1834</v>
      </c>
    </row>
    <row r="1835" spans="34:35" ht="14.25" hidden="1">
      <c r="AH1835" s="99">
        <f>+'廃棄物事業経費（歳入）'!B1835</f>
        <v>0</v>
      </c>
      <c r="AI1835" s="2">
        <v>1835</v>
      </c>
    </row>
    <row r="1836" spans="34:35" ht="14.25" hidden="1">
      <c r="AH1836" s="99">
        <f>+'廃棄物事業経費（歳入）'!B1836</f>
        <v>0</v>
      </c>
      <c r="AI1836" s="2">
        <v>1836</v>
      </c>
    </row>
    <row r="1837" spans="34:35" ht="14.25" hidden="1">
      <c r="AH1837" s="99">
        <f>+'廃棄物事業経費（歳入）'!B1837</f>
        <v>0</v>
      </c>
      <c r="AI1837" s="2">
        <v>1837</v>
      </c>
    </row>
    <row r="1838" spans="34:35" ht="14.25" hidden="1">
      <c r="AH1838" s="99">
        <f>+'廃棄物事業経費（歳入）'!B1838</f>
        <v>0</v>
      </c>
      <c r="AI1838" s="2">
        <v>1838</v>
      </c>
    </row>
    <row r="1839" spans="34:35" ht="14.25" hidden="1">
      <c r="AH1839" s="99">
        <f>+'廃棄物事業経費（歳入）'!B1839</f>
        <v>0</v>
      </c>
      <c r="AI1839" s="2">
        <v>1839</v>
      </c>
    </row>
    <row r="1840" spans="34:35" ht="14.25" hidden="1">
      <c r="AH1840" s="99">
        <f>+'廃棄物事業経費（歳入）'!B1840</f>
        <v>0</v>
      </c>
      <c r="AI1840" s="2">
        <v>1840</v>
      </c>
    </row>
    <row r="1841" spans="34:35" ht="14.25" hidden="1">
      <c r="AH1841" s="99">
        <f>+'廃棄物事業経費（歳入）'!B1841</f>
        <v>0</v>
      </c>
      <c r="AI1841" s="2">
        <v>1841</v>
      </c>
    </row>
    <row r="1842" spans="34:35" ht="14.25" hidden="1">
      <c r="AH1842" s="99">
        <f>+'廃棄物事業経費（歳入）'!B1842</f>
        <v>0</v>
      </c>
      <c r="AI1842" s="2">
        <v>1842</v>
      </c>
    </row>
    <row r="1843" spans="34:35" ht="14.25" hidden="1">
      <c r="AH1843" s="99">
        <f>+'廃棄物事業経費（歳入）'!B1843</f>
        <v>0</v>
      </c>
      <c r="AI1843" s="2">
        <v>1843</v>
      </c>
    </row>
    <row r="1844" spans="34:35" ht="14.25" hidden="1">
      <c r="AH1844" s="99">
        <f>+'廃棄物事業経費（歳入）'!B1844</f>
        <v>0</v>
      </c>
      <c r="AI1844" s="2">
        <v>1844</v>
      </c>
    </row>
    <row r="1845" spans="34:35" ht="14.25" hidden="1">
      <c r="AH1845" s="99">
        <f>+'廃棄物事業経費（歳入）'!B1845</f>
        <v>0</v>
      </c>
      <c r="AI1845" s="2">
        <v>1845</v>
      </c>
    </row>
    <row r="1846" spans="34:35" ht="14.25" hidden="1">
      <c r="AH1846" s="99">
        <f>+'廃棄物事業経費（歳入）'!B1846</f>
        <v>0</v>
      </c>
      <c r="AI1846" s="2">
        <v>1846</v>
      </c>
    </row>
    <row r="1847" spans="34:35" ht="14.25" hidden="1">
      <c r="AH1847" s="99">
        <f>+'廃棄物事業経費（歳入）'!B1847</f>
        <v>0</v>
      </c>
      <c r="AI1847" s="2">
        <v>1847</v>
      </c>
    </row>
    <row r="1848" spans="34:35" ht="14.25" hidden="1">
      <c r="AH1848" s="99">
        <f>+'廃棄物事業経費（歳入）'!B1848</f>
        <v>0</v>
      </c>
      <c r="AI1848" s="2">
        <v>1848</v>
      </c>
    </row>
    <row r="1849" spans="34:35" ht="14.25" hidden="1">
      <c r="AH1849" s="99">
        <f>+'廃棄物事業経費（歳入）'!B1849</f>
        <v>0</v>
      </c>
      <c r="AI1849" s="2">
        <v>1849</v>
      </c>
    </row>
    <row r="1850" spans="34:35" ht="14.25" hidden="1">
      <c r="AH1850" s="99">
        <f>+'廃棄物事業経費（歳入）'!B1850</f>
        <v>0</v>
      </c>
      <c r="AI1850" s="2">
        <v>1850</v>
      </c>
    </row>
    <row r="1851" spans="34:35" ht="14.25" hidden="1">
      <c r="AH1851" s="99">
        <f>+'廃棄物事業経費（歳入）'!B1851</f>
        <v>0</v>
      </c>
      <c r="AI1851" s="2">
        <v>1851</v>
      </c>
    </row>
    <row r="1852" spans="34:35" ht="14.25" hidden="1">
      <c r="AH1852" s="99">
        <f>+'廃棄物事業経費（歳入）'!B1852</f>
        <v>0</v>
      </c>
      <c r="AI1852" s="2">
        <v>1852</v>
      </c>
    </row>
    <row r="1853" spans="34:35" ht="14.25" hidden="1">
      <c r="AH1853" s="99">
        <f>+'廃棄物事業経費（歳入）'!B1853</f>
        <v>0</v>
      </c>
      <c r="AI1853" s="2">
        <v>1853</v>
      </c>
    </row>
    <row r="1854" spans="34:35" ht="14.25" hidden="1">
      <c r="AH1854" s="99">
        <f>+'廃棄物事業経費（歳入）'!B1854</f>
        <v>0</v>
      </c>
      <c r="AI1854" s="2">
        <v>1854</v>
      </c>
    </row>
    <row r="1855" spans="34:35" ht="14.25" hidden="1">
      <c r="AH1855" s="99">
        <f>+'廃棄物事業経費（歳入）'!B1855</f>
        <v>0</v>
      </c>
      <c r="AI1855" s="2">
        <v>1855</v>
      </c>
    </row>
    <row r="1856" spans="34:35" ht="14.25" hidden="1">
      <c r="AH1856" s="99">
        <f>+'廃棄物事業経費（歳入）'!B1856</f>
        <v>0</v>
      </c>
      <c r="AI1856" s="2">
        <v>1856</v>
      </c>
    </row>
    <row r="1857" spans="34:35" ht="14.25" hidden="1">
      <c r="AH1857" s="99">
        <f>+'廃棄物事業経費（歳入）'!B1857</f>
        <v>0</v>
      </c>
      <c r="AI1857" s="2">
        <v>1857</v>
      </c>
    </row>
    <row r="1858" spans="34:35" ht="14.25" hidden="1">
      <c r="AH1858" s="99">
        <f>+'廃棄物事業経費（歳入）'!B1858</f>
        <v>0</v>
      </c>
      <c r="AI1858" s="2">
        <v>1858</v>
      </c>
    </row>
    <row r="1859" spans="34:35" ht="14.25" hidden="1">
      <c r="AH1859" s="99">
        <f>+'廃棄物事業経費（歳入）'!B1859</f>
        <v>0</v>
      </c>
      <c r="AI1859" s="2">
        <v>1859</v>
      </c>
    </row>
    <row r="1860" spans="34:35" ht="14.25" hidden="1">
      <c r="AH1860" s="99">
        <f>+'廃棄物事業経費（歳入）'!B1860</f>
        <v>0</v>
      </c>
      <c r="AI1860" s="2">
        <v>1860</v>
      </c>
    </row>
    <row r="1861" spans="34:35" ht="14.25" hidden="1">
      <c r="AH1861" s="99">
        <f>+'廃棄物事業経費（歳入）'!B1861</f>
        <v>0</v>
      </c>
      <c r="AI1861" s="2">
        <v>1861</v>
      </c>
    </row>
    <row r="1862" spans="34:35" ht="14.25" hidden="1">
      <c r="AH1862" s="99">
        <f>+'廃棄物事業経費（歳入）'!B1862</f>
        <v>0</v>
      </c>
      <c r="AI1862" s="2">
        <v>1862</v>
      </c>
    </row>
    <row r="1863" spans="34:35" ht="14.25" hidden="1">
      <c r="AH1863" s="99">
        <f>+'廃棄物事業経費（歳入）'!B1863</f>
        <v>0</v>
      </c>
      <c r="AI1863" s="2">
        <v>1863</v>
      </c>
    </row>
    <row r="1864" spans="34:35" ht="14.25" hidden="1">
      <c r="AH1864" s="99">
        <f>+'廃棄物事業経費（歳入）'!B1864</f>
        <v>0</v>
      </c>
      <c r="AI1864" s="2">
        <v>1864</v>
      </c>
    </row>
    <row r="1865" spans="34:35" ht="14.25" hidden="1">
      <c r="AH1865" s="99">
        <f>+'廃棄物事業経費（歳入）'!B1865</f>
        <v>0</v>
      </c>
      <c r="AI1865" s="2">
        <v>1865</v>
      </c>
    </row>
    <row r="1866" spans="34:35" ht="14.25" hidden="1">
      <c r="AH1866" s="99">
        <f>+'廃棄物事業経費（歳入）'!B1866</f>
        <v>0</v>
      </c>
      <c r="AI1866" s="2">
        <v>1866</v>
      </c>
    </row>
    <row r="1867" spans="34:35" ht="14.25" hidden="1">
      <c r="AH1867" s="99">
        <f>+'廃棄物事業経費（歳入）'!B1867</f>
        <v>0</v>
      </c>
      <c r="AI1867" s="2">
        <v>1867</v>
      </c>
    </row>
    <row r="1868" spans="34:35" ht="14.25" hidden="1">
      <c r="AH1868" s="99">
        <f>+'廃棄物事業経費（歳入）'!B1868</f>
        <v>0</v>
      </c>
      <c r="AI1868" s="2">
        <v>1868</v>
      </c>
    </row>
    <row r="1869" spans="34:35" ht="14.25" hidden="1">
      <c r="AH1869" s="99">
        <f>+'廃棄物事業経費（歳入）'!B1869</f>
        <v>0</v>
      </c>
      <c r="AI1869" s="2">
        <v>1869</v>
      </c>
    </row>
    <row r="1870" spans="34:35" ht="14.25" hidden="1">
      <c r="AH1870" s="99">
        <f>+'廃棄物事業経費（歳入）'!B1870</f>
        <v>0</v>
      </c>
      <c r="AI1870" s="2">
        <v>1870</v>
      </c>
    </row>
    <row r="1871" spans="34:35" ht="14.25" hidden="1">
      <c r="AH1871" s="99">
        <f>+'廃棄物事業経費（歳入）'!B1871</f>
        <v>0</v>
      </c>
      <c r="AI1871" s="2">
        <v>1871</v>
      </c>
    </row>
    <row r="1872" spans="34:35" ht="14.25" hidden="1">
      <c r="AH1872" s="99">
        <f>+'廃棄物事業経費（歳入）'!B1872</f>
        <v>0</v>
      </c>
      <c r="AI1872" s="2">
        <v>1872</v>
      </c>
    </row>
    <row r="1873" spans="34:35" ht="14.25" hidden="1">
      <c r="AH1873" s="99">
        <f>+'廃棄物事業経費（歳入）'!B1873</f>
        <v>0</v>
      </c>
      <c r="AI1873" s="2">
        <v>1873</v>
      </c>
    </row>
    <row r="1874" spans="34:35" ht="14.25" hidden="1">
      <c r="AH1874" s="99">
        <f>+'廃棄物事業経費（歳入）'!B1874</f>
        <v>0</v>
      </c>
      <c r="AI1874" s="2">
        <v>1874</v>
      </c>
    </row>
    <row r="1875" spans="34:35" ht="14.25" hidden="1">
      <c r="AH1875" s="99">
        <f>+'廃棄物事業経費（歳入）'!B1875</f>
        <v>0</v>
      </c>
      <c r="AI1875" s="2">
        <v>1875</v>
      </c>
    </row>
    <row r="1876" spans="34:35" ht="14.25" hidden="1">
      <c r="AH1876" s="99">
        <f>+'廃棄物事業経費（歳入）'!B1876</f>
        <v>0</v>
      </c>
      <c r="AI1876" s="2">
        <v>1876</v>
      </c>
    </row>
    <row r="1877" spans="34:35" ht="14.25" hidden="1">
      <c r="AH1877" s="99">
        <f>+'廃棄物事業経費（歳入）'!B1877</f>
        <v>0</v>
      </c>
      <c r="AI1877" s="2">
        <v>1877</v>
      </c>
    </row>
    <row r="1878" spans="34:35" ht="14.25" hidden="1">
      <c r="AH1878" s="99">
        <f>+'廃棄物事業経費（歳入）'!B1878</f>
        <v>0</v>
      </c>
      <c r="AI1878" s="2">
        <v>1878</v>
      </c>
    </row>
    <row r="1879" spans="34:35" ht="14.25" hidden="1">
      <c r="AH1879" s="99">
        <f>+'廃棄物事業経費（歳入）'!B1879</f>
        <v>0</v>
      </c>
      <c r="AI1879" s="2">
        <v>1879</v>
      </c>
    </row>
    <row r="1880" spans="34:35" ht="14.25" hidden="1">
      <c r="AH1880" s="99">
        <f>+'廃棄物事業経費（歳入）'!B1880</f>
        <v>0</v>
      </c>
      <c r="AI1880" s="2">
        <v>1880</v>
      </c>
    </row>
    <row r="1881" spans="34:35" ht="14.25" hidden="1">
      <c r="AH1881" s="99">
        <f>+'廃棄物事業経費（歳入）'!B1881</f>
        <v>0</v>
      </c>
      <c r="AI1881" s="2">
        <v>1881</v>
      </c>
    </row>
    <row r="1882" spans="34:35" ht="14.25" hidden="1">
      <c r="AH1882" s="99">
        <f>+'廃棄物事業経費（歳入）'!B1882</f>
        <v>0</v>
      </c>
      <c r="AI1882" s="2">
        <v>1882</v>
      </c>
    </row>
    <row r="1883" spans="34:35" ht="14.25" hidden="1">
      <c r="AH1883" s="99">
        <f>+'廃棄物事業経費（歳入）'!B1883</f>
        <v>0</v>
      </c>
      <c r="AI1883" s="2">
        <v>1883</v>
      </c>
    </row>
    <row r="1884" spans="34:35" ht="14.25" hidden="1">
      <c r="AH1884" s="99">
        <f>+'廃棄物事業経費（歳入）'!B1884</f>
        <v>0</v>
      </c>
      <c r="AI1884" s="2">
        <v>1884</v>
      </c>
    </row>
    <row r="1885" spans="34:35" ht="14.25" hidden="1">
      <c r="AH1885" s="99">
        <f>+'廃棄物事業経費（歳入）'!B1885</f>
        <v>0</v>
      </c>
      <c r="AI1885" s="2">
        <v>1885</v>
      </c>
    </row>
    <row r="1886" spans="34:35" ht="14.25" hidden="1">
      <c r="AH1886" s="99">
        <f>+'廃棄物事業経費（歳入）'!B1886</f>
        <v>0</v>
      </c>
      <c r="AI1886" s="2">
        <v>1886</v>
      </c>
    </row>
    <row r="1887" spans="34:35" ht="14.25" hidden="1">
      <c r="AH1887" s="99">
        <f>+'廃棄物事業経費（歳入）'!B1887</f>
        <v>0</v>
      </c>
      <c r="AI1887" s="2">
        <v>1887</v>
      </c>
    </row>
    <row r="1888" spans="34:35" ht="14.25" hidden="1">
      <c r="AH1888" s="99">
        <f>+'廃棄物事業経費（歳入）'!B1888</f>
        <v>0</v>
      </c>
      <c r="AI1888" s="2">
        <v>1888</v>
      </c>
    </row>
    <row r="1889" spans="34:35" ht="14.25" hidden="1">
      <c r="AH1889" s="99">
        <f>+'廃棄物事業経費（歳入）'!B1889</f>
        <v>0</v>
      </c>
      <c r="AI1889" s="2">
        <v>1889</v>
      </c>
    </row>
    <row r="1890" spans="34:35" ht="14.25" hidden="1">
      <c r="AH1890" s="99">
        <f>+'廃棄物事業経費（歳入）'!B1890</f>
        <v>0</v>
      </c>
      <c r="AI1890" s="2">
        <v>1890</v>
      </c>
    </row>
    <row r="1891" spans="34:35" ht="14.25" hidden="1">
      <c r="AH1891" s="99">
        <f>+'廃棄物事業経費（歳入）'!B1891</f>
        <v>0</v>
      </c>
      <c r="AI1891" s="2">
        <v>1891</v>
      </c>
    </row>
    <row r="1892" spans="34:35" ht="14.25" hidden="1">
      <c r="AH1892" s="99">
        <f>+'廃棄物事業経費（歳入）'!B1892</f>
        <v>0</v>
      </c>
      <c r="AI1892" s="2">
        <v>1892</v>
      </c>
    </row>
    <row r="1893" spans="34:35" ht="14.25" hidden="1">
      <c r="AH1893" s="99">
        <f>+'廃棄物事業経費（歳入）'!B1893</f>
        <v>0</v>
      </c>
      <c r="AI1893" s="2">
        <v>1893</v>
      </c>
    </row>
    <row r="1894" spans="34:35" ht="14.25" hidden="1">
      <c r="AH1894" s="99">
        <f>+'廃棄物事業経費（歳入）'!B1894</f>
        <v>0</v>
      </c>
      <c r="AI1894" s="2">
        <v>1894</v>
      </c>
    </row>
    <row r="1895" spans="34:35" ht="14.25" hidden="1">
      <c r="AH1895" s="99">
        <f>+'廃棄物事業経費（歳入）'!B1895</f>
        <v>0</v>
      </c>
      <c r="AI1895" s="2">
        <v>1895</v>
      </c>
    </row>
    <row r="1896" spans="34:35" ht="14.25" hidden="1">
      <c r="AH1896" s="99">
        <f>+'廃棄物事業経費（歳入）'!B1896</f>
        <v>0</v>
      </c>
      <c r="AI1896" s="2">
        <v>1896</v>
      </c>
    </row>
    <row r="1897" spans="34:35" ht="14.25" hidden="1">
      <c r="AH1897" s="99">
        <f>+'廃棄物事業経費（歳入）'!B1897</f>
        <v>0</v>
      </c>
      <c r="AI1897" s="2">
        <v>1897</v>
      </c>
    </row>
    <row r="1898" spans="34:35" ht="14.25" hidden="1">
      <c r="AH1898" s="99">
        <f>+'廃棄物事業経費（歳入）'!B1898</f>
        <v>0</v>
      </c>
      <c r="AI1898" s="2">
        <v>1898</v>
      </c>
    </row>
    <row r="1899" spans="34:35" ht="14.25" hidden="1">
      <c r="AH1899" s="99">
        <f>+'廃棄物事業経費（歳入）'!B1899</f>
        <v>0</v>
      </c>
      <c r="AI1899" s="2">
        <v>1899</v>
      </c>
    </row>
    <row r="1900" spans="34:35" ht="14.25" hidden="1">
      <c r="AH1900" s="99">
        <f>+'廃棄物事業経費（歳入）'!B1900</f>
        <v>0</v>
      </c>
      <c r="AI1900" s="2">
        <v>1900</v>
      </c>
    </row>
    <row r="1901" spans="34:35" ht="14.25" hidden="1">
      <c r="AH1901" s="99">
        <f>+'廃棄物事業経費（歳入）'!B1901</f>
        <v>0</v>
      </c>
      <c r="AI1901" s="2">
        <v>1901</v>
      </c>
    </row>
    <row r="1902" spans="34:35" ht="14.25" hidden="1">
      <c r="AH1902" s="99">
        <f>+'廃棄物事業経費（歳入）'!B1902</f>
        <v>0</v>
      </c>
      <c r="AI1902" s="2">
        <v>1902</v>
      </c>
    </row>
    <row r="1903" spans="34:35" ht="14.25" hidden="1">
      <c r="AH1903" s="99">
        <f>+'廃棄物事業経費（歳入）'!B1903</f>
        <v>0</v>
      </c>
      <c r="AI1903" s="2">
        <v>1903</v>
      </c>
    </row>
    <row r="1904" spans="34:35" ht="14.25" hidden="1">
      <c r="AH1904" s="99">
        <f>+'廃棄物事業経費（歳入）'!B1904</f>
        <v>0</v>
      </c>
      <c r="AI1904" s="2">
        <v>1904</v>
      </c>
    </row>
    <row r="1905" spans="34:35" ht="14.25" hidden="1">
      <c r="AH1905" s="99">
        <f>+'廃棄物事業経費（歳入）'!B1905</f>
        <v>0</v>
      </c>
      <c r="AI1905" s="2">
        <v>1905</v>
      </c>
    </row>
    <row r="1906" spans="34:35" ht="14.25" hidden="1">
      <c r="AH1906" s="99">
        <f>+'廃棄物事業経費（歳入）'!B1906</f>
        <v>0</v>
      </c>
      <c r="AI1906" s="2">
        <v>1906</v>
      </c>
    </row>
    <row r="1907" spans="34:35" ht="14.25" hidden="1">
      <c r="AH1907" s="99">
        <f>+'廃棄物事業経費（歳入）'!B1907</f>
        <v>0</v>
      </c>
      <c r="AI1907" s="2">
        <v>1907</v>
      </c>
    </row>
    <row r="1908" spans="34:35" ht="14.25" hidden="1">
      <c r="AH1908" s="99">
        <f>+'廃棄物事業経費（歳入）'!B1908</f>
        <v>0</v>
      </c>
      <c r="AI1908" s="2">
        <v>1908</v>
      </c>
    </row>
    <row r="1909" spans="34:35" ht="14.25" hidden="1">
      <c r="AH1909" s="99">
        <f>+'廃棄物事業経費（歳入）'!B1909</f>
        <v>0</v>
      </c>
      <c r="AI1909" s="2">
        <v>1909</v>
      </c>
    </row>
    <row r="1910" spans="34:35" ht="14.25" hidden="1">
      <c r="AH1910" s="99">
        <f>+'廃棄物事業経費（歳入）'!B1910</f>
        <v>0</v>
      </c>
      <c r="AI1910" s="2">
        <v>1910</v>
      </c>
    </row>
    <row r="1911" spans="34:35" ht="14.25" hidden="1">
      <c r="AH1911" s="99">
        <f>+'廃棄物事業経費（歳入）'!B1911</f>
        <v>0</v>
      </c>
      <c r="AI1911" s="2">
        <v>1911</v>
      </c>
    </row>
    <row r="1912" spans="34:35" ht="14.25" hidden="1">
      <c r="AH1912" s="99">
        <f>+'廃棄物事業経費（歳入）'!B1912</f>
        <v>0</v>
      </c>
      <c r="AI1912" s="2">
        <v>1912</v>
      </c>
    </row>
    <row r="1913" spans="34:35" ht="14.25" hidden="1">
      <c r="AH1913" s="99">
        <f>+'廃棄物事業経費（歳入）'!B1913</f>
        <v>0</v>
      </c>
      <c r="AI1913" s="2">
        <v>1913</v>
      </c>
    </row>
    <row r="1914" spans="34:35" ht="14.25" hidden="1">
      <c r="AH1914" s="99">
        <f>+'廃棄物事業経費（歳入）'!B1914</f>
        <v>0</v>
      </c>
      <c r="AI1914" s="2">
        <v>1914</v>
      </c>
    </row>
    <row r="1915" spans="34:35" ht="14.25" hidden="1">
      <c r="AH1915" s="99">
        <f>+'廃棄物事業経費（歳入）'!B1915</f>
        <v>0</v>
      </c>
      <c r="AI1915" s="2">
        <v>1915</v>
      </c>
    </row>
    <row r="1916" spans="34:35" ht="14.25" hidden="1">
      <c r="AH1916" s="99">
        <f>+'廃棄物事業経費（歳入）'!B1916</f>
        <v>0</v>
      </c>
      <c r="AI1916" s="2">
        <v>1916</v>
      </c>
    </row>
    <row r="1917" spans="34:35" ht="14.25" hidden="1">
      <c r="AH1917" s="99">
        <f>+'廃棄物事業経費（歳入）'!B1917</f>
        <v>0</v>
      </c>
      <c r="AI1917" s="2">
        <v>1917</v>
      </c>
    </row>
    <row r="1918" spans="34:35" ht="14.25" hidden="1">
      <c r="AH1918" s="99">
        <f>+'廃棄物事業経費（歳入）'!B1918</f>
        <v>0</v>
      </c>
      <c r="AI1918" s="2">
        <v>1918</v>
      </c>
    </row>
    <row r="1919" spans="34:35" ht="14.25" hidden="1">
      <c r="AH1919" s="99">
        <f>+'廃棄物事業経費（歳入）'!B1919</f>
        <v>0</v>
      </c>
      <c r="AI1919" s="2">
        <v>1919</v>
      </c>
    </row>
    <row r="1920" spans="34:35" ht="14.25" hidden="1">
      <c r="AH1920" s="99">
        <f>+'廃棄物事業経費（歳入）'!B1920</f>
        <v>0</v>
      </c>
      <c r="AI1920" s="2">
        <v>1920</v>
      </c>
    </row>
    <row r="1921" spans="34:35" ht="14.25" hidden="1">
      <c r="AH1921" s="99">
        <f>+'廃棄物事業経費（歳入）'!B1921</f>
        <v>0</v>
      </c>
      <c r="AI1921" s="2">
        <v>1921</v>
      </c>
    </row>
    <row r="1922" spans="34:35" ht="14.25" hidden="1">
      <c r="AH1922" s="99">
        <f>+'廃棄物事業経費（歳入）'!B1922</f>
        <v>0</v>
      </c>
      <c r="AI1922" s="2">
        <v>1922</v>
      </c>
    </row>
    <row r="1923" spans="34:35" ht="14.25" hidden="1">
      <c r="AH1923" s="99">
        <f>+'廃棄物事業経費（歳入）'!B1923</f>
        <v>0</v>
      </c>
      <c r="AI1923" s="2">
        <v>1923</v>
      </c>
    </row>
    <row r="1924" spans="34:35" ht="14.25" hidden="1">
      <c r="AH1924" s="99">
        <f>+'廃棄物事業経費（歳入）'!B1924</f>
        <v>0</v>
      </c>
      <c r="AI1924" s="2">
        <v>1924</v>
      </c>
    </row>
    <row r="1925" spans="34:35" ht="14.25" hidden="1">
      <c r="AH1925" s="99">
        <f>+'廃棄物事業経費（歳入）'!B1925</f>
        <v>0</v>
      </c>
      <c r="AI1925" s="2">
        <v>1925</v>
      </c>
    </row>
    <row r="1926" spans="34:35" ht="14.25" hidden="1">
      <c r="AH1926" s="99">
        <f>+'廃棄物事業経費（歳入）'!B1926</f>
        <v>0</v>
      </c>
      <c r="AI1926" s="2">
        <v>1926</v>
      </c>
    </row>
    <row r="1927" spans="34:35" ht="14.25" hidden="1">
      <c r="AH1927" s="99">
        <f>+'廃棄物事業経費（歳入）'!B1927</f>
        <v>0</v>
      </c>
      <c r="AI1927" s="2">
        <v>1927</v>
      </c>
    </row>
    <row r="1928" spans="34:35" ht="14.25" hidden="1">
      <c r="AH1928" s="99">
        <f>+'廃棄物事業経費（歳入）'!B1928</f>
        <v>0</v>
      </c>
      <c r="AI1928" s="2">
        <v>1928</v>
      </c>
    </row>
    <row r="1929" spans="34:35" ht="14.25" hidden="1">
      <c r="AH1929" s="99">
        <f>+'廃棄物事業経費（歳入）'!B1929</f>
        <v>0</v>
      </c>
      <c r="AI1929" s="2">
        <v>1929</v>
      </c>
    </row>
    <row r="1930" spans="34:35" ht="14.25" hidden="1">
      <c r="AH1930" s="99">
        <f>+'廃棄物事業経費（歳入）'!B1930</f>
        <v>0</v>
      </c>
      <c r="AI1930" s="2">
        <v>1930</v>
      </c>
    </row>
    <row r="1931" spans="34:35" ht="14.25" hidden="1">
      <c r="AH1931" s="99">
        <f>+'廃棄物事業経費（歳入）'!B1931</f>
        <v>0</v>
      </c>
      <c r="AI1931" s="2">
        <v>1931</v>
      </c>
    </row>
    <row r="1932" spans="34:35" ht="14.25" hidden="1">
      <c r="AH1932" s="99">
        <f>+'廃棄物事業経費（歳入）'!B1932</f>
        <v>0</v>
      </c>
      <c r="AI1932" s="2">
        <v>1932</v>
      </c>
    </row>
    <row r="1933" spans="34:35" ht="14.25" hidden="1">
      <c r="AH1933" s="99">
        <f>+'廃棄物事業経費（歳入）'!B1933</f>
        <v>0</v>
      </c>
      <c r="AI1933" s="2">
        <v>1933</v>
      </c>
    </row>
    <row r="1934" spans="34:35" ht="14.25" hidden="1">
      <c r="AH1934" s="99">
        <f>+'廃棄物事業経費（歳入）'!B1934</f>
        <v>0</v>
      </c>
      <c r="AI1934" s="2">
        <v>1934</v>
      </c>
    </row>
    <row r="1935" spans="34:35" ht="14.25" hidden="1">
      <c r="AH1935" s="99">
        <f>+'廃棄物事業経費（歳入）'!B1935</f>
        <v>0</v>
      </c>
      <c r="AI1935" s="2">
        <v>1935</v>
      </c>
    </row>
    <row r="1936" spans="34:35" ht="14.25" hidden="1">
      <c r="AH1936" s="99">
        <f>+'廃棄物事業経費（歳入）'!B1936</f>
        <v>0</v>
      </c>
      <c r="AI1936" s="2">
        <v>1936</v>
      </c>
    </row>
    <row r="1937" spans="34:35" ht="14.25" hidden="1">
      <c r="AH1937" s="99">
        <f>+'廃棄物事業経費（歳入）'!B1937</f>
        <v>0</v>
      </c>
      <c r="AI1937" s="2">
        <v>1937</v>
      </c>
    </row>
    <row r="1938" spans="34:35" ht="14.25" hidden="1">
      <c r="AH1938" s="99">
        <f>+'廃棄物事業経費（歳入）'!B1938</f>
        <v>0</v>
      </c>
      <c r="AI1938" s="2">
        <v>1938</v>
      </c>
    </row>
    <row r="1939" spans="34:35" ht="14.25" hidden="1">
      <c r="AH1939" s="99">
        <f>+'廃棄物事業経費（歳入）'!B1939</f>
        <v>0</v>
      </c>
      <c r="AI1939" s="2">
        <v>1939</v>
      </c>
    </row>
    <row r="1940" spans="34:35" ht="14.25" hidden="1">
      <c r="AH1940" s="99">
        <f>+'廃棄物事業経費（歳入）'!B1940</f>
        <v>0</v>
      </c>
      <c r="AI1940" s="2">
        <v>1940</v>
      </c>
    </row>
    <row r="1941" spans="34:35" ht="14.25" hidden="1">
      <c r="AH1941" s="99">
        <f>+'廃棄物事業経費（歳入）'!B1941</f>
        <v>0</v>
      </c>
      <c r="AI1941" s="2">
        <v>1941</v>
      </c>
    </row>
    <row r="1942" spans="34:35" ht="14.25" hidden="1">
      <c r="AH1942" s="99">
        <f>+'廃棄物事業経費（歳入）'!B1942</f>
        <v>0</v>
      </c>
      <c r="AI1942" s="2">
        <v>1942</v>
      </c>
    </row>
    <row r="1943" spans="34:35" ht="14.25" hidden="1">
      <c r="AH1943" s="99">
        <f>+'廃棄物事業経費（歳入）'!B1943</f>
        <v>0</v>
      </c>
      <c r="AI1943" s="2">
        <v>1943</v>
      </c>
    </row>
    <row r="1944" spans="34:35" ht="14.25" hidden="1">
      <c r="AH1944" s="99">
        <f>+'廃棄物事業経費（歳入）'!B1944</f>
        <v>0</v>
      </c>
      <c r="AI1944" s="2">
        <v>1944</v>
      </c>
    </row>
    <row r="1945" spans="34:35" ht="14.25" hidden="1">
      <c r="AH1945" s="99">
        <f>+'廃棄物事業経費（歳入）'!B1945</f>
        <v>0</v>
      </c>
      <c r="AI1945" s="2">
        <v>1945</v>
      </c>
    </row>
    <row r="1946" spans="34:35" ht="14.25" hidden="1">
      <c r="AH1946" s="99">
        <f>+'廃棄物事業経費（歳入）'!B1946</f>
        <v>0</v>
      </c>
      <c r="AI1946" s="2">
        <v>1946</v>
      </c>
    </row>
    <row r="1947" spans="34:35" ht="14.25" hidden="1">
      <c r="AH1947" s="99">
        <f>+'廃棄物事業経費（歳入）'!B1947</f>
        <v>0</v>
      </c>
      <c r="AI1947" s="2">
        <v>1947</v>
      </c>
    </row>
    <row r="1948" spans="34:35" ht="14.25" hidden="1">
      <c r="AH1948" s="99">
        <f>+'廃棄物事業経費（歳入）'!B1948</f>
        <v>0</v>
      </c>
      <c r="AI1948" s="2">
        <v>1948</v>
      </c>
    </row>
    <row r="1949" spans="34:35" ht="14.25" hidden="1">
      <c r="AH1949" s="99">
        <f>+'廃棄物事業経費（歳入）'!B1949</f>
        <v>0</v>
      </c>
      <c r="AI1949" s="2">
        <v>1949</v>
      </c>
    </row>
    <row r="1950" spans="34:35" ht="14.25" hidden="1">
      <c r="AH1950" s="99">
        <f>+'廃棄物事業経費（歳入）'!B1950</f>
        <v>0</v>
      </c>
      <c r="AI1950" s="2">
        <v>1950</v>
      </c>
    </row>
    <row r="1951" spans="34:35" ht="14.25" hidden="1">
      <c r="AH1951" s="99">
        <f>+'廃棄物事業経費（歳入）'!B1951</f>
        <v>0</v>
      </c>
      <c r="AI1951" s="2">
        <v>1951</v>
      </c>
    </row>
    <row r="1952" spans="34:35" ht="14.25" hidden="1">
      <c r="AH1952" s="99">
        <f>+'廃棄物事業経費（歳入）'!B1952</f>
        <v>0</v>
      </c>
      <c r="AI1952" s="2">
        <v>1952</v>
      </c>
    </row>
    <row r="1953" spans="34:35" ht="14.25" hidden="1">
      <c r="AH1953" s="99">
        <f>+'廃棄物事業経費（歳入）'!B1953</f>
        <v>0</v>
      </c>
      <c r="AI1953" s="2">
        <v>1953</v>
      </c>
    </row>
    <row r="1954" spans="34:35" ht="14.25" hidden="1">
      <c r="AH1954" s="99">
        <f>+'廃棄物事業経費（歳入）'!B1954</f>
        <v>0</v>
      </c>
      <c r="AI1954" s="2">
        <v>1954</v>
      </c>
    </row>
    <row r="1955" spans="34:35" ht="14.25" hidden="1">
      <c r="AH1955" s="99">
        <f>+'廃棄物事業経費（歳入）'!B1955</f>
        <v>0</v>
      </c>
      <c r="AI1955" s="2">
        <v>1955</v>
      </c>
    </row>
    <row r="1956" spans="34:35" ht="14.25" hidden="1">
      <c r="AH1956" s="99">
        <f>+'廃棄物事業経費（歳入）'!B1956</f>
        <v>0</v>
      </c>
      <c r="AI1956" s="2">
        <v>1956</v>
      </c>
    </row>
    <row r="1957" spans="34:35" ht="14.25" hidden="1">
      <c r="AH1957" s="99">
        <f>+'廃棄物事業経費（歳入）'!B1957</f>
        <v>0</v>
      </c>
      <c r="AI1957" s="2">
        <v>1957</v>
      </c>
    </row>
    <row r="1958" spans="34:35" ht="14.25" hidden="1">
      <c r="AH1958" s="99">
        <f>+'廃棄物事業経費（歳入）'!B1958</f>
        <v>0</v>
      </c>
      <c r="AI1958" s="2">
        <v>1958</v>
      </c>
    </row>
    <row r="1959" spans="34:35" ht="14.25" hidden="1">
      <c r="AH1959" s="99">
        <f>+'廃棄物事業経費（歳入）'!B1959</f>
        <v>0</v>
      </c>
      <c r="AI1959" s="2">
        <v>1959</v>
      </c>
    </row>
    <row r="1960" spans="34:35" ht="14.25" hidden="1">
      <c r="AH1960" s="99">
        <f>+'廃棄物事業経費（歳入）'!B1960</f>
        <v>0</v>
      </c>
      <c r="AI1960" s="2">
        <v>1960</v>
      </c>
    </row>
    <row r="1961" spans="34:35" ht="14.25" hidden="1">
      <c r="AH1961" s="99">
        <f>+'廃棄物事業経費（歳入）'!B1961</f>
        <v>0</v>
      </c>
      <c r="AI1961" s="2">
        <v>1961</v>
      </c>
    </row>
    <row r="1962" spans="34:35" ht="14.25" hidden="1">
      <c r="AH1962" s="99">
        <f>+'廃棄物事業経費（歳入）'!B1962</f>
        <v>0</v>
      </c>
      <c r="AI1962" s="2">
        <v>1962</v>
      </c>
    </row>
    <row r="1963" spans="34:35" ht="14.25" hidden="1">
      <c r="AH1963" s="99">
        <f>+'廃棄物事業経費（歳入）'!B1963</f>
        <v>0</v>
      </c>
      <c r="AI1963" s="2">
        <v>1963</v>
      </c>
    </row>
    <row r="1964" spans="34:35" ht="14.25" hidden="1">
      <c r="AH1964" s="99">
        <f>+'廃棄物事業経費（歳入）'!B1964</f>
        <v>0</v>
      </c>
      <c r="AI1964" s="2">
        <v>1964</v>
      </c>
    </row>
    <row r="1965" spans="34:35" ht="14.25" hidden="1">
      <c r="AH1965" s="99">
        <f>+'廃棄物事業経費（歳入）'!B1965</f>
        <v>0</v>
      </c>
      <c r="AI1965" s="2">
        <v>1965</v>
      </c>
    </row>
    <row r="1966" spans="34:35" ht="14.25" hidden="1">
      <c r="AH1966" s="99">
        <f>+'廃棄物事業経費（歳入）'!B1966</f>
        <v>0</v>
      </c>
      <c r="AI1966" s="2">
        <v>1966</v>
      </c>
    </row>
    <row r="1967" spans="34:35" ht="14.25" hidden="1">
      <c r="AH1967" s="99">
        <f>+'廃棄物事業経費（歳入）'!B1967</f>
        <v>0</v>
      </c>
      <c r="AI1967" s="2">
        <v>1967</v>
      </c>
    </row>
    <row r="1968" spans="34:35" ht="14.25" hidden="1">
      <c r="AH1968" s="99">
        <f>+'廃棄物事業経費（歳入）'!B1968</f>
        <v>0</v>
      </c>
      <c r="AI1968" s="2">
        <v>1968</v>
      </c>
    </row>
    <row r="1969" spans="34:35" ht="14.25" hidden="1">
      <c r="AH1969" s="99">
        <f>+'廃棄物事業経費（歳入）'!B1969</f>
        <v>0</v>
      </c>
      <c r="AI1969" s="2">
        <v>1969</v>
      </c>
    </row>
    <row r="1970" spans="34:35" ht="14.25" hidden="1">
      <c r="AH1970" s="99">
        <f>+'廃棄物事業経費（歳入）'!B1970</f>
        <v>0</v>
      </c>
      <c r="AI1970" s="2">
        <v>1970</v>
      </c>
    </row>
    <row r="1971" spans="34:35" ht="14.25" hidden="1">
      <c r="AH1971" s="99">
        <f>+'廃棄物事業経費（歳入）'!B1971</f>
        <v>0</v>
      </c>
      <c r="AI1971" s="2">
        <v>1971</v>
      </c>
    </row>
    <row r="1972" spans="34:35" ht="14.25" hidden="1">
      <c r="AH1972" s="99">
        <f>+'廃棄物事業経費（歳入）'!B1972</f>
        <v>0</v>
      </c>
      <c r="AI1972" s="2">
        <v>1972</v>
      </c>
    </row>
    <row r="1973" spans="34:35" ht="14.25" hidden="1">
      <c r="AH1973" s="99">
        <f>+'廃棄物事業経費（歳入）'!B1973</f>
        <v>0</v>
      </c>
      <c r="AI1973" s="2">
        <v>1973</v>
      </c>
    </row>
    <row r="1974" spans="34:35" ht="14.25" hidden="1">
      <c r="AH1974" s="99">
        <f>+'廃棄物事業経費（歳入）'!B1974</f>
        <v>0</v>
      </c>
      <c r="AI1974" s="2">
        <v>1974</v>
      </c>
    </row>
    <row r="1975" spans="34:35" ht="14.25" hidden="1">
      <c r="AH1975" s="99">
        <f>+'廃棄物事業経費（歳入）'!B1975</f>
        <v>0</v>
      </c>
      <c r="AI1975" s="2">
        <v>1975</v>
      </c>
    </row>
    <row r="1976" spans="34:35" ht="14.25" hidden="1">
      <c r="AH1976" s="99">
        <f>+'廃棄物事業経費（歳入）'!B1976</f>
        <v>0</v>
      </c>
      <c r="AI1976" s="2">
        <v>1976</v>
      </c>
    </row>
    <row r="1977" spans="34:35" ht="14.25" hidden="1">
      <c r="AH1977" s="99">
        <f>+'廃棄物事業経費（歳入）'!B1977</f>
        <v>0</v>
      </c>
      <c r="AI1977" s="2">
        <v>1977</v>
      </c>
    </row>
    <row r="1978" spans="34:35" ht="14.25" hidden="1">
      <c r="AH1978" s="99">
        <f>+'廃棄物事業経費（歳入）'!B1978</f>
        <v>0</v>
      </c>
      <c r="AI1978" s="2">
        <v>1978</v>
      </c>
    </row>
    <row r="1979" spans="34:35" ht="14.25" hidden="1">
      <c r="AH1979" s="99">
        <f>+'廃棄物事業経費（歳入）'!B1979</f>
        <v>0</v>
      </c>
      <c r="AI1979" s="2">
        <v>1979</v>
      </c>
    </row>
    <row r="1980" spans="34:35" ht="14.25" hidden="1">
      <c r="AH1980" s="99">
        <f>+'廃棄物事業経費（歳入）'!B1980</f>
        <v>0</v>
      </c>
      <c r="AI1980" s="2">
        <v>1980</v>
      </c>
    </row>
    <row r="1981" spans="34:35" ht="14.25" hidden="1">
      <c r="AH1981" s="99">
        <f>+'廃棄物事業経費（歳入）'!B1981</f>
        <v>0</v>
      </c>
      <c r="AI1981" s="2">
        <v>1981</v>
      </c>
    </row>
    <row r="1982" spans="34:35" ht="14.25" hidden="1">
      <c r="AH1982" s="99">
        <f>+'廃棄物事業経費（歳入）'!B1982</f>
        <v>0</v>
      </c>
      <c r="AI1982" s="2">
        <v>1982</v>
      </c>
    </row>
    <row r="1983" spans="34:35" ht="14.25" hidden="1">
      <c r="AH1983" s="99">
        <f>+'廃棄物事業経費（歳入）'!B1983</f>
        <v>0</v>
      </c>
      <c r="AI1983" s="2">
        <v>1983</v>
      </c>
    </row>
    <row r="1984" spans="34:35" ht="14.25" hidden="1">
      <c r="AH1984" s="99">
        <f>+'廃棄物事業経費（歳入）'!B1984</f>
        <v>0</v>
      </c>
      <c r="AI1984" s="2">
        <v>1984</v>
      </c>
    </row>
    <row r="1985" spans="34:35" ht="14.25" hidden="1">
      <c r="AH1985" s="99">
        <f>+'廃棄物事業経費（歳入）'!B1985</f>
        <v>0</v>
      </c>
      <c r="AI1985" s="2">
        <v>1985</v>
      </c>
    </row>
    <row r="1986" spans="34:35" ht="14.25" hidden="1">
      <c r="AH1986" s="99">
        <f>+'廃棄物事業経費（歳入）'!B1986</f>
        <v>0</v>
      </c>
      <c r="AI1986" s="2">
        <v>1986</v>
      </c>
    </row>
    <row r="1987" spans="34:35" ht="14.25" hidden="1">
      <c r="AH1987" s="99">
        <f>+'廃棄物事業経費（歳入）'!B1987</f>
        <v>0</v>
      </c>
      <c r="AI1987" s="2">
        <v>1987</v>
      </c>
    </row>
    <row r="1988" spans="34:35" ht="14.25" hidden="1">
      <c r="AH1988" s="99">
        <f>+'廃棄物事業経費（歳入）'!B1988</f>
        <v>0</v>
      </c>
      <c r="AI1988" s="2">
        <v>1988</v>
      </c>
    </row>
    <row r="1989" spans="34:35" ht="14.25" hidden="1">
      <c r="AH1989" s="99">
        <f>+'廃棄物事業経費（歳入）'!B1989</f>
        <v>0</v>
      </c>
      <c r="AI1989" s="2">
        <v>1989</v>
      </c>
    </row>
    <row r="1990" spans="34:35" ht="14.25" hidden="1">
      <c r="AH1990" s="99">
        <f>+'廃棄物事業経費（歳入）'!B1990</f>
        <v>0</v>
      </c>
      <c r="AI1990" s="2">
        <v>1990</v>
      </c>
    </row>
    <row r="1991" spans="34:35" ht="14.25" hidden="1">
      <c r="AH1991" s="99">
        <f>+'廃棄物事業経費（歳入）'!B1991</f>
        <v>0</v>
      </c>
      <c r="AI1991" s="2">
        <v>1991</v>
      </c>
    </row>
    <row r="1992" spans="34:35" ht="14.25" hidden="1">
      <c r="AH1992" s="99">
        <f>+'廃棄物事業経費（歳入）'!B1992</f>
        <v>0</v>
      </c>
      <c r="AI1992" s="2">
        <v>1992</v>
      </c>
    </row>
    <row r="1993" spans="34:35" ht="14.25" hidden="1">
      <c r="AH1993" s="99">
        <f>+'廃棄物事業経費（歳入）'!B1993</f>
        <v>0</v>
      </c>
      <c r="AI1993" s="2">
        <v>1993</v>
      </c>
    </row>
    <row r="1994" spans="34:35" ht="14.25" hidden="1">
      <c r="AH1994" s="99">
        <f>+'廃棄物事業経費（歳入）'!B1994</f>
        <v>0</v>
      </c>
      <c r="AI1994" s="2">
        <v>1994</v>
      </c>
    </row>
    <row r="1995" spans="34:35" ht="14.25" hidden="1">
      <c r="AH1995" s="99">
        <f>+'廃棄物事業経費（歳入）'!B1995</f>
        <v>0</v>
      </c>
      <c r="AI1995" s="2">
        <v>1995</v>
      </c>
    </row>
    <row r="1996" spans="34:35" ht="14.25" hidden="1">
      <c r="AH1996" s="99">
        <f>+'廃棄物事業経費（歳入）'!B1996</f>
        <v>0</v>
      </c>
      <c r="AI1996" s="2">
        <v>1996</v>
      </c>
    </row>
    <row r="1997" spans="34:35" ht="14.25" hidden="1">
      <c r="AH1997" s="99">
        <f>+'廃棄物事業経費（歳入）'!B1997</f>
        <v>0</v>
      </c>
      <c r="AI1997" s="2">
        <v>1997</v>
      </c>
    </row>
    <row r="1998" spans="34:35" ht="14.25" hidden="1">
      <c r="AH1998" s="99">
        <f>+'廃棄物事業経費（歳入）'!B1998</f>
        <v>0</v>
      </c>
      <c r="AI1998" s="2">
        <v>1998</v>
      </c>
    </row>
    <row r="1999" spans="34:35" ht="14.25" hidden="1">
      <c r="AH1999" s="99">
        <f>+'廃棄物事業経費（歳入）'!B1999</f>
        <v>0</v>
      </c>
      <c r="AI1999" s="2">
        <v>1999</v>
      </c>
    </row>
    <row r="2000" spans="34:35" ht="14.25" hidden="1">
      <c r="AH2000" s="99">
        <f>+'廃棄物事業経費（歳入）'!B2000</f>
        <v>0</v>
      </c>
      <c r="AI2000" s="2">
        <v>2000</v>
      </c>
    </row>
    <row r="2001" spans="34:35" ht="14.25" hidden="1">
      <c r="AH2001" s="99">
        <f>+'廃棄物事業経費（歳入）'!B2001</f>
        <v>0</v>
      </c>
      <c r="AI2001" s="2">
        <v>2001</v>
      </c>
    </row>
    <row r="2002" spans="34:35" ht="14.25" hidden="1">
      <c r="AH2002" s="99">
        <f>+'廃棄物事業経費（歳入）'!B2002</f>
        <v>0</v>
      </c>
      <c r="AI2002" s="2">
        <v>2002</v>
      </c>
    </row>
    <row r="2003" spans="34:35" ht="14.25" hidden="1">
      <c r="AH2003" s="99">
        <f>+'廃棄物事業経費（歳入）'!B2003</f>
        <v>0</v>
      </c>
      <c r="AI2003" s="2">
        <v>2003</v>
      </c>
    </row>
    <row r="2004" spans="34:35" ht="14.25" hidden="1">
      <c r="AH2004" s="99">
        <f>+'廃棄物事業経費（歳入）'!B2004</f>
        <v>0</v>
      </c>
      <c r="AI2004" s="2">
        <v>2004</v>
      </c>
    </row>
    <row r="2005" spans="34:35" ht="14.25" hidden="1">
      <c r="AH2005" s="99">
        <f>+'廃棄物事業経費（歳入）'!B2005</f>
        <v>0</v>
      </c>
      <c r="AI2005" s="2">
        <v>2005</v>
      </c>
    </row>
    <row r="2006" spans="34:35" ht="14.25" hidden="1">
      <c r="AH2006" s="99">
        <f>+'廃棄物事業経費（歳入）'!B2006</f>
        <v>0</v>
      </c>
      <c r="AI2006" s="2">
        <v>2006</v>
      </c>
    </row>
    <row r="2007" spans="34:35" ht="14.25" hidden="1">
      <c r="AH2007" s="99">
        <f>+'廃棄物事業経費（歳入）'!B2007</f>
        <v>0</v>
      </c>
      <c r="AI2007" s="2">
        <v>2007</v>
      </c>
    </row>
    <row r="2008" spans="34:35" ht="14.25" hidden="1">
      <c r="AH2008" s="99">
        <f>+'廃棄物事業経費（歳入）'!B2008</f>
        <v>0</v>
      </c>
      <c r="AI2008" s="2">
        <v>2008</v>
      </c>
    </row>
    <row r="2009" spans="34:35" ht="14.25" hidden="1">
      <c r="AH2009" s="99">
        <f>+'廃棄物事業経費（歳入）'!B2009</f>
        <v>0</v>
      </c>
      <c r="AI2009" s="2">
        <v>2009</v>
      </c>
    </row>
    <row r="2010" spans="34:35" ht="14.25" hidden="1">
      <c r="AH2010" s="99">
        <f>+'廃棄物事業経費（歳入）'!B2010</f>
        <v>0</v>
      </c>
      <c r="AI2010" s="2">
        <v>2010</v>
      </c>
    </row>
    <row r="2011" spans="34:35" ht="14.25" hidden="1">
      <c r="AH2011" s="99">
        <f>+'廃棄物事業経費（歳入）'!B2011</f>
        <v>0</v>
      </c>
      <c r="AI2011" s="2">
        <v>2011</v>
      </c>
    </row>
    <row r="2012" spans="34:35" ht="14.25" hidden="1">
      <c r="AH2012" s="99">
        <f>+'廃棄物事業経費（歳入）'!B2012</f>
        <v>0</v>
      </c>
      <c r="AI2012" s="2">
        <v>2012</v>
      </c>
    </row>
    <row r="2013" spans="34:35" ht="14.25" hidden="1">
      <c r="AH2013" s="99">
        <f>+'廃棄物事業経費（歳入）'!B2013</f>
        <v>0</v>
      </c>
      <c r="AI2013" s="2">
        <v>2013</v>
      </c>
    </row>
    <row r="2014" spans="34:35" ht="14.25" hidden="1">
      <c r="AH2014" s="99">
        <f>+'廃棄物事業経費（歳入）'!B2014</f>
        <v>0</v>
      </c>
      <c r="AI2014" s="2">
        <v>2014</v>
      </c>
    </row>
    <row r="2015" spans="34:35" ht="14.25" hidden="1">
      <c r="AH2015" s="99">
        <f>+'廃棄物事業経費（歳入）'!B2015</f>
        <v>0</v>
      </c>
      <c r="AI2015" s="2">
        <v>2015</v>
      </c>
    </row>
    <row r="2016" spans="34:35" ht="14.25" hidden="1">
      <c r="AH2016" s="99">
        <f>+'廃棄物事業経費（歳入）'!B2016</f>
        <v>0</v>
      </c>
      <c r="AI2016" s="2">
        <v>2016</v>
      </c>
    </row>
    <row r="2017" spans="34:35" ht="14.25" hidden="1">
      <c r="AH2017" s="99">
        <f>+'廃棄物事業経費（歳入）'!B2017</f>
        <v>0</v>
      </c>
      <c r="AI2017" s="2">
        <v>2017</v>
      </c>
    </row>
    <row r="2018" spans="34:35" ht="14.25" hidden="1">
      <c r="AH2018" s="99">
        <f>+'廃棄物事業経費（歳入）'!B2018</f>
        <v>0</v>
      </c>
      <c r="AI2018" s="2">
        <v>2018</v>
      </c>
    </row>
    <row r="2019" spans="34:35" ht="14.25" hidden="1">
      <c r="AH2019" s="99">
        <f>+'廃棄物事業経費（歳入）'!B2019</f>
        <v>0</v>
      </c>
      <c r="AI2019" s="2">
        <v>2019</v>
      </c>
    </row>
    <row r="2020" spans="34:35" ht="14.25" hidden="1">
      <c r="AH2020" s="99">
        <f>+'廃棄物事業経費（歳入）'!B2020</f>
        <v>0</v>
      </c>
      <c r="AI2020" s="2">
        <v>2020</v>
      </c>
    </row>
    <row r="2021" spans="34:35" ht="14.25" hidden="1">
      <c r="AH2021" s="99">
        <f>+'廃棄物事業経費（歳入）'!B2021</f>
        <v>0</v>
      </c>
      <c r="AI2021" s="2">
        <v>2021</v>
      </c>
    </row>
    <row r="2022" spans="34:35" ht="14.25" hidden="1">
      <c r="AH2022" s="99">
        <f>+'廃棄物事業経費（歳入）'!B2022</f>
        <v>0</v>
      </c>
      <c r="AI2022" s="2">
        <v>2022</v>
      </c>
    </row>
    <row r="2023" spans="34:35" ht="14.25" hidden="1">
      <c r="AH2023" s="99">
        <f>+'廃棄物事業経費（歳入）'!B2023</f>
        <v>0</v>
      </c>
      <c r="AI2023" s="2">
        <v>2023</v>
      </c>
    </row>
    <row r="2024" spans="34:35" ht="14.25" hidden="1">
      <c r="AH2024" s="99">
        <f>+'廃棄物事業経費（歳入）'!B2024</f>
        <v>0</v>
      </c>
      <c r="AI2024" s="2">
        <v>2024</v>
      </c>
    </row>
    <row r="2025" spans="34:35" ht="14.25" hidden="1">
      <c r="AH2025" s="99">
        <f>+'廃棄物事業経費（歳入）'!B2025</f>
        <v>0</v>
      </c>
      <c r="AI2025" s="2">
        <v>2025</v>
      </c>
    </row>
    <row r="2026" spans="34:35" ht="14.25" hidden="1">
      <c r="AH2026" s="99">
        <f>+'廃棄物事業経費（歳入）'!B2026</f>
        <v>0</v>
      </c>
      <c r="AI2026" s="2">
        <v>2026</v>
      </c>
    </row>
    <row r="2027" spans="34:35" ht="14.25" hidden="1">
      <c r="AH2027" s="99">
        <f>+'廃棄物事業経費（歳入）'!B2027</f>
        <v>0</v>
      </c>
      <c r="AI2027" s="2">
        <v>2027</v>
      </c>
    </row>
    <row r="2028" spans="34:35" ht="14.25" hidden="1">
      <c r="AH2028" s="99">
        <f>+'廃棄物事業経費（歳入）'!B2028</f>
        <v>0</v>
      </c>
      <c r="AI2028" s="2">
        <v>2028</v>
      </c>
    </row>
    <row r="2029" spans="34:35" ht="14.25" hidden="1">
      <c r="AH2029" s="99">
        <f>+'廃棄物事業経費（歳入）'!B2029</f>
        <v>0</v>
      </c>
      <c r="AI2029" s="2">
        <v>2029</v>
      </c>
    </row>
    <row r="2030" spans="34:35" ht="14.25" hidden="1">
      <c r="AH2030" s="99">
        <f>+'廃棄物事業経費（歳入）'!B2030</f>
        <v>0</v>
      </c>
      <c r="AI2030" s="2">
        <v>2030</v>
      </c>
    </row>
    <row r="2031" spans="34:35" ht="14.25" hidden="1">
      <c r="AH2031" s="99">
        <f>+'廃棄物事業経費（歳入）'!B2031</f>
        <v>0</v>
      </c>
      <c r="AI2031" s="2">
        <v>2031</v>
      </c>
    </row>
    <row r="2032" spans="34:35" ht="14.25" hidden="1">
      <c r="AH2032" s="99">
        <f>+'廃棄物事業経費（歳入）'!B2032</f>
        <v>0</v>
      </c>
      <c r="AI2032" s="2">
        <v>2032</v>
      </c>
    </row>
    <row r="2033" spans="34:35" ht="14.25" hidden="1">
      <c r="AH2033" s="99">
        <f>+'廃棄物事業経費（歳入）'!B2033</f>
        <v>0</v>
      </c>
      <c r="AI2033" s="2">
        <v>2033</v>
      </c>
    </row>
    <row r="2034" spans="34:35" ht="14.25" hidden="1">
      <c r="AH2034" s="99">
        <f>+'廃棄物事業経費（歳入）'!B2034</f>
        <v>0</v>
      </c>
      <c r="AI2034" s="2">
        <v>2034</v>
      </c>
    </row>
    <row r="2035" spans="34:35" ht="14.25" hidden="1">
      <c r="AH2035" s="99">
        <f>+'廃棄物事業経費（歳入）'!B2035</f>
        <v>0</v>
      </c>
      <c r="AI2035" s="2">
        <v>2035</v>
      </c>
    </row>
    <row r="2036" spans="34:35" ht="14.25" hidden="1">
      <c r="AH2036" s="99">
        <f>+'廃棄物事業経費（歳入）'!B2036</f>
        <v>0</v>
      </c>
      <c r="AI2036" s="2">
        <v>2036</v>
      </c>
    </row>
    <row r="2037" spans="34:35" ht="14.25" hidden="1">
      <c r="AH2037" s="99">
        <f>+'廃棄物事業経費（歳入）'!B2037</f>
        <v>0</v>
      </c>
      <c r="AI2037" s="2">
        <v>2037</v>
      </c>
    </row>
    <row r="2038" spans="34:35" ht="14.25" hidden="1">
      <c r="AH2038" s="99">
        <f>+'廃棄物事業経費（歳入）'!B2038</f>
        <v>0</v>
      </c>
      <c r="AI2038" s="2">
        <v>2038</v>
      </c>
    </row>
    <row r="2039" spans="34:35" ht="14.25" hidden="1">
      <c r="AH2039" s="99">
        <f>+'廃棄物事業経費（歳入）'!B2039</f>
        <v>0</v>
      </c>
      <c r="AI2039" s="2">
        <v>2039</v>
      </c>
    </row>
    <row r="2040" spans="34:35" ht="14.25" hidden="1">
      <c r="AH2040" s="99">
        <f>+'廃棄物事業経費（歳入）'!B2040</f>
        <v>0</v>
      </c>
      <c r="AI2040" s="2">
        <v>2040</v>
      </c>
    </row>
    <row r="2041" spans="34:35" ht="14.25" hidden="1">
      <c r="AH2041" s="99">
        <f>+'廃棄物事業経費（歳入）'!B2041</f>
        <v>0</v>
      </c>
      <c r="AI2041" s="2">
        <v>2041</v>
      </c>
    </row>
    <row r="2042" spans="34:35" ht="14.25" hidden="1">
      <c r="AH2042" s="99">
        <f>+'廃棄物事業経費（歳入）'!B2042</f>
        <v>0</v>
      </c>
      <c r="AI2042" s="2">
        <v>2042</v>
      </c>
    </row>
    <row r="2043" spans="34:35" ht="14.25" hidden="1">
      <c r="AH2043" s="99">
        <f>+'廃棄物事業経費（歳入）'!B2043</f>
        <v>0</v>
      </c>
      <c r="AI2043" s="2">
        <v>2043</v>
      </c>
    </row>
    <row r="2044" spans="34:35" ht="14.25" hidden="1">
      <c r="AH2044" s="99">
        <f>+'廃棄物事業経費（歳入）'!B2044</f>
        <v>0</v>
      </c>
      <c r="AI2044" s="2">
        <v>2044</v>
      </c>
    </row>
    <row r="2045" spans="34:35" ht="14.25" hidden="1">
      <c r="AH2045" s="99">
        <f>+'廃棄物事業経費（歳入）'!B2045</f>
        <v>0</v>
      </c>
      <c r="AI2045" s="2">
        <v>2045</v>
      </c>
    </row>
    <row r="2046" spans="34:35" ht="14.25" hidden="1">
      <c r="AH2046" s="99">
        <f>+'廃棄物事業経費（歳入）'!B2046</f>
        <v>0</v>
      </c>
      <c r="AI2046" s="2">
        <v>2046</v>
      </c>
    </row>
    <row r="2047" spans="34:35" ht="14.25" hidden="1">
      <c r="AH2047" s="99">
        <f>+'廃棄物事業経費（歳入）'!B2047</f>
        <v>0</v>
      </c>
      <c r="AI2047" s="2">
        <v>2047</v>
      </c>
    </row>
    <row r="2048" spans="34:35" ht="14.25" hidden="1">
      <c r="AH2048" s="99">
        <f>+'廃棄物事業経費（歳入）'!B2048</f>
        <v>0</v>
      </c>
      <c r="AI2048" s="2">
        <v>2048</v>
      </c>
    </row>
    <row r="2049" spans="34:35" ht="14.25" hidden="1">
      <c r="AH2049" s="99">
        <f>+'廃棄物事業経費（歳入）'!B2049</f>
        <v>0</v>
      </c>
      <c r="AI2049" s="2">
        <v>2049</v>
      </c>
    </row>
    <row r="2050" spans="34:35" ht="14.25" hidden="1">
      <c r="AH2050" s="99">
        <f>+'廃棄物事業経費（歳入）'!B2050</f>
        <v>0</v>
      </c>
      <c r="AI2050" s="2">
        <v>2050</v>
      </c>
    </row>
    <row r="2051" spans="34:35" ht="14.25" hidden="1">
      <c r="AH2051" s="99">
        <f>+'廃棄物事業経費（歳入）'!B2051</f>
        <v>0</v>
      </c>
      <c r="AI2051" s="2">
        <v>2051</v>
      </c>
    </row>
    <row r="2052" spans="34:35" ht="14.25" hidden="1">
      <c r="AH2052" s="99">
        <f>+'廃棄物事業経費（歳入）'!B2052</f>
        <v>0</v>
      </c>
      <c r="AI2052" s="2">
        <v>2052</v>
      </c>
    </row>
    <row r="2053" spans="34:35" ht="14.25" hidden="1">
      <c r="AH2053" s="99">
        <f>+'廃棄物事業経費（歳入）'!B2053</f>
        <v>0</v>
      </c>
      <c r="AI2053" s="2">
        <v>2053</v>
      </c>
    </row>
    <row r="2054" spans="34:35" ht="14.25" hidden="1">
      <c r="AH2054" s="99">
        <f>+'廃棄物事業経費（歳入）'!B2054</f>
        <v>0</v>
      </c>
      <c r="AI2054" s="2">
        <v>2054</v>
      </c>
    </row>
    <row r="2055" spans="34:35" ht="14.25" hidden="1">
      <c r="AH2055" s="99">
        <f>+'廃棄物事業経費（歳入）'!B2055</f>
        <v>0</v>
      </c>
      <c r="AI2055" s="2">
        <v>2055</v>
      </c>
    </row>
    <row r="2056" spans="34:35" ht="14.25" hidden="1">
      <c r="AH2056" s="99">
        <f>+'廃棄物事業経費（歳入）'!B2056</f>
        <v>0</v>
      </c>
      <c r="AI2056" s="2">
        <v>2056</v>
      </c>
    </row>
    <row r="2057" spans="34:35" ht="14.25" hidden="1">
      <c r="AH2057" s="99">
        <f>+'廃棄物事業経費（歳入）'!B2057</f>
        <v>0</v>
      </c>
      <c r="AI2057" s="2">
        <v>2057</v>
      </c>
    </row>
    <row r="2058" spans="34:35" ht="14.25" hidden="1">
      <c r="AH2058" s="99">
        <f>+'廃棄物事業経費（歳入）'!B2058</f>
        <v>0</v>
      </c>
      <c r="AI2058" s="2">
        <v>2058</v>
      </c>
    </row>
    <row r="2059" spans="34:35" ht="14.25" hidden="1">
      <c r="AH2059" s="99">
        <f>+'廃棄物事業経費（歳入）'!B2059</f>
        <v>0</v>
      </c>
      <c r="AI2059" s="2">
        <v>2059</v>
      </c>
    </row>
    <row r="2060" spans="34:35" ht="14.25" hidden="1">
      <c r="AH2060" s="99">
        <f>+'廃棄物事業経費（歳入）'!B2060</f>
        <v>0</v>
      </c>
      <c r="AI2060" s="2">
        <v>2060</v>
      </c>
    </row>
    <row r="2061" spans="34:35" ht="14.25" hidden="1">
      <c r="AH2061" s="99">
        <f>+'廃棄物事業経費（歳入）'!B2061</f>
        <v>0</v>
      </c>
      <c r="AI2061" s="2">
        <v>2061</v>
      </c>
    </row>
    <row r="2062" spans="34:35" ht="14.25" hidden="1">
      <c r="AH2062" s="99">
        <f>+'廃棄物事業経費（歳入）'!B2062</f>
        <v>0</v>
      </c>
      <c r="AI2062" s="2">
        <v>2062</v>
      </c>
    </row>
    <row r="2063" spans="34:35" ht="14.25" hidden="1">
      <c r="AH2063" s="99">
        <f>+'廃棄物事業経費（歳入）'!B2063</f>
        <v>0</v>
      </c>
      <c r="AI2063" s="2">
        <v>2063</v>
      </c>
    </row>
    <row r="2064" spans="34:35" ht="14.25" hidden="1">
      <c r="AH2064" s="99">
        <f>+'廃棄物事業経費（歳入）'!B2064</f>
        <v>0</v>
      </c>
      <c r="AI2064" s="2">
        <v>2064</v>
      </c>
    </row>
    <row r="2065" spans="34:35" ht="14.25" hidden="1">
      <c r="AH2065" s="99">
        <f>+'廃棄物事業経費（歳入）'!B2065</f>
        <v>0</v>
      </c>
      <c r="AI2065" s="2">
        <v>2065</v>
      </c>
    </row>
    <row r="2066" spans="34:35" ht="14.25" hidden="1">
      <c r="AH2066" s="99">
        <f>+'廃棄物事業経費（歳入）'!B2066</f>
        <v>0</v>
      </c>
      <c r="AI2066" s="2">
        <v>2066</v>
      </c>
    </row>
    <row r="2067" spans="34:35" ht="14.25" hidden="1">
      <c r="AH2067" s="99">
        <f>+'廃棄物事業経費（歳入）'!B2067</f>
        <v>0</v>
      </c>
      <c r="AI2067" s="2">
        <v>2067</v>
      </c>
    </row>
    <row r="2068" spans="34:35" ht="14.25" hidden="1">
      <c r="AH2068" s="99">
        <f>+'廃棄物事業経費（歳入）'!B2068</f>
        <v>0</v>
      </c>
      <c r="AI2068" s="2">
        <v>2068</v>
      </c>
    </row>
    <row r="2069" spans="34:35" ht="14.25" hidden="1">
      <c r="AH2069" s="99">
        <f>+'廃棄物事業経費（歳入）'!B2069</f>
        <v>0</v>
      </c>
      <c r="AI2069" s="2">
        <v>2069</v>
      </c>
    </row>
    <row r="2070" spans="34:35" ht="14.25" hidden="1">
      <c r="AH2070" s="99">
        <f>+'廃棄物事業経費（歳入）'!B2070</f>
        <v>0</v>
      </c>
      <c r="AI2070" s="2">
        <v>2070</v>
      </c>
    </row>
    <row r="2071" spans="34:35" ht="14.25" hidden="1">
      <c r="AH2071" s="99">
        <f>+'廃棄物事業経費（歳入）'!B2071</f>
        <v>0</v>
      </c>
      <c r="AI2071" s="2">
        <v>2071</v>
      </c>
    </row>
    <row r="2072" spans="34:35" ht="14.25" hidden="1">
      <c r="AH2072" s="99">
        <f>+'廃棄物事業経費（歳入）'!B2072</f>
        <v>0</v>
      </c>
      <c r="AI2072" s="2">
        <v>2072</v>
      </c>
    </row>
    <row r="2073" spans="34:35" ht="14.25" hidden="1">
      <c r="AH2073" s="99">
        <f>+'廃棄物事業経費（歳入）'!B2073</f>
        <v>0</v>
      </c>
      <c r="AI2073" s="2">
        <v>2073</v>
      </c>
    </row>
    <row r="2074" spans="34:35" ht="14.25" hidden="1">
      <c r="AH2074" s="99">
        <f>+'廃棄物事業経費（歳入）'!B2074</f>
        <v>0</v>
      </c>
      <c r="AI2074" s="2">
        <v>2074</v>
      </c>
    </row>
    <row r="2075" spans="34:35" ht="14.25" hidden="1">
      <c r="AH2075" s="99">
        <f>+'廃棄物事業経費（歳入）'!B2075</f>
        <v>0</v>
      </c>
      <c r="AI2075" s="2">
        <v>2075</v>
      </c>
    </row>
    <row r="2076" spans="34:35" ht="14.25" hidden="1">
      <c r="AH2076" s="99">
        <f>+'廃棄物事業経費（歳入）'!B2076</f>
        <v>0</v>
      </c>
      <c r="AI2076" s="2">
        <v>2076</v>
      </c>
    </row>
    <row r="2077" spans="34:35" ht="14.25" hidden="1">
      <c r="AH2077" s="99">
        <f>+'廃棄物事業経費（歳入）'!B2077</f>
        <v>0</v>
      </c>
      <c r="AI2077" s="2">
        <v>2077</v>
      </c>
    </row>
    <row r="2078" spans="34:35" ht="14.25" hidden="1">
      <c r="AH2078" s="99">
        <f>+'廃棄物事業経費（歳入）'!B2078</f>
        <v>0</v>
      </c>
      <c r="AI2078" s="2">
        <v>2078</v>
      </c>
    </row>
    <row r="2079" spans="34:35" ht="14.25" hidden="1">
      <c r="AH2079" s="99">
        <f>+'廃棄物事業経費（歳入）'!B2079</f>
        <v>0</v>
      </c>
      <c r="AI2079" s="2">
        <v>2079</v>
      </c>
    </row>
    <row r="2080" spans="34:35" ht="14.25" hidden="1">
      <c r="AH2080" s="99">
        <f>+'廃棄物事業経費（歳入）'!B2080</f>
        <v>0</v>
      </c>
      <c r="AI2080" s="2">
        <v>2080</v>
      </c>
    </row>
    <row r="2081" spans="34:35" ht="14.25" hidden="1">
      <c r="AH2081" s="99">
        <f>+'廃棄物事業経費（歳入）'!B2081</f>
        <v>0</v>
      </c>
      <c r="AI2081" s="2">
        <v>2081</v>
      </c>
    </row>
    <row r="2082" spans="34:35" ht="14.25" hidden="1">
      <c r="AH2082" s="99">
        <f>+'廃棄物事業経費（歳入）'!B2082</f>
        <v>0</v>
      </c>
      <c r="AI2082" s="2">
        <v>2082</v>
      </c>
    </row>
    <row r="2083" spans="34:35" ht="14.25" hidden="1">
      <c r="AH2083" s="99">
        <f>+'廃棄物事業経費（歳入）'!B2083</f>
        <v>0</v>
      </c>
      <c r="AI2083" s="2">
        <v>2083</v>
      </c>
    </row>
    <row r="2084" spans="34:35" ht="14.25" hidden="1">
      <c r="AH2084" s="99">
        <f>+'廃棄物事業経費（歳入）'!B2084</f>
        <v>0</v>
      </c>
      <c r="AI2084" s="2">
        <v>2084</v>
      </c>
    </row>
    <row r="2085" spans="34:35" ht="14.25" hidden="1">
      <c r="AH2085" s="99">
        <f>+'廃棄物事業経費（歳入）'!B2085</f>
        <v>0</v>
      </c>
      <c r="AI2085" s="2">
        <v>2085</v>
      </c>
    </row>
    <row r="2086" spans="34:35" ht="14.25" hidden="1">
      <c r="AH2086" s="99">
        <f>+'廃棄物事業経費（歳入）'!B2086</f>
        <v>0</v>
      </c>
      <c r="AI2086" s="2">
        <v>2086</v>
      </c>
    </row>
    <row r="2087" spans="34:35" ht="14.25" hidden="1">
      <c r="AH2087" s="99">
        <f>+'廃棄物事業経費（歳入）'!B2087</f>
        <v>0</v>
      </c>
      <c r="AI2087" s="2">
        <v>2087</v>
      </c>
    </row>
    <row r="2088" spans="34:35" ht="14.25" hidden="1">
      <c r="AH2088" s="99">
        <f>+'廃棄物事業経費（歳入）'!B2088</f>
        <v>0</v>
      </c>
      <c r="AI2088" s="2">
        <v>2088</v>
      </c>
    </row>
    <row r="2089" spans="34:35" ht="14.25" hidden="1">
      <c r="AH2089" s="99">
        <f>+'廃棄物事業経費（歳入）'!B2089</f>
        <v>0</v>
      </c>
      <c r="AI2089" s="2">
        <v>2089</v>
      </c>
    </row>
    <row r="2090" spans="34:35" ht="14.25" hidden="1">
      <c r="AH2090" s="99">
        <f>+'廃棄物事業経費（歳入）'!B2090</f>
        <v>0</v>
      </c>
      <c r="AI2090" s="2">
        <v>2090</v>
      </c>
    </row>
    <row r="2091" spans="34:35" ht="14.25" hidden="1">
      <c r="AH2091" s="99">
        <f>+'廃棄物事業経費（歳入）'!B2091</f>
        <v>0</v>
      </c>
      <c r="AI2091" s="2">
        <v>2091</v>
      </c>
    </row>
    <row r="2092" spans="34:35" ht="14.25" hidden="1">
      <c r="AH2092" s="99">
        <f>+'廃棄物事業経費（歳入）'!B2092</f>
        <v>0</v>
      </c>
      <c r="AI2092" s="2">
        <v>2092</v>
      </c>
    </row>
    <row r="2093" spans="34:35" ht="14.25" hidden="1">
      <c r="AH2093" s="99">
        <f>+'廃棄物事業経費（歳入）'!B2093</f>
        <v>0</v>
      </c>
      <c r="AI2093" s="2">
        <v>2093</v>
      </c>
    </row>
    <row r="2094" spans="34:35" ht="14.25" hidden="1">
      <c r="AH2094" s="99">
        <f>+'廃棄物事業経費（歳入）'!B2094</f>
        <v>0</v>
      </c>
      <c r="AI2094" s="2">
        <v>2094</v>
      </c>
    </row>
    <row r="2095" spans="34:35" ht="14.25" hidden="1">
      <c r="AH2095" s="99">
        <f>+'廃棄物事業経費（歳入）'!B2095</f>
        <v>0</v>
      </c>
      <c r="AI2095" s="2">
        <v>2095</v>
      </c>
    </row>
    <row r="2096" spans="34:35" ht="14.25" hidden="1">
      <c r="AH2096" s="99">
        <f>+'廃棄物事業経費（歳入）'!B2096</f>
        <v>0</v>
      </c>
      <c r="AI2096" s="2">
        <v>2096</v>
      </c>
    </row>
    <row r="2097" spans="34:35" ht="14.25" hidden="1">
      <c r="AH2097" s="99">
        <f>+'廃棄物事業経費（歳入）'!B2097</f>
        <v>0</v>
      </c>
      <c r="AI2097" s="2">
        <v>2097</v>
      </c>
    </row>
    <row r="2098" spans="34:35" ht="14.25" hidden="1">
      <c r="AH2098" s="99">
        <f>+'廃棄物事業経費（歳入）'!B2098</f>
        <v>0</v>
      </c>
      <c r="AI2098" s="2">
        <v>2098</v>
      </c>
    </row>
    <row r="2099" spans="34:35" ht="14.25" hidden="1">
      <c r="AH2099" s="99">
        <f>+'廃棄物事業経費（歳入）'!B2099</f>
        <v>0</v>
      </c>
      <c r="AI2099" s="2">
        <v>2099</v>
      </c>
    </row>
    <row r="2100" spans="34:35" ht="14.25" hidden="1">
      <c r="AH2100" s="99">
        <f>+'廃棄物事業経費（歳入）'!B2100</f>
        <v>0</v>
      </c>
      <c r="AI2100" s="2">
        <v>2100</v>
      </c>
    </row>
    <row r="2101" spans="34:35" ht="14.25" hidden="1">
      <c r="AH2101" s="99">
        <f>+'廃棄物事業経費（歳入）'!B2101</f>
        <v>0</v>
      </c>
      <c r="AI2101" s="2">
        <v>2101</v>
      </c>
    </row>
    <row r="2102" spans="34:35" ht="14.25" hidden="1">
      <c r="AH2102" s="99">
        <f>+'廃棄物事業経費（歳入）'!B2102</f>
        <v>0</v>
      </c>
      <c r="AI2102" s="2">
        <v>2102</v>
      </c>
    </row>
    <row r="2103" spans="34:35" ht="14.25" hidden="1">
      <c r="AH2103" s="99">
        <f>+'廃棄物事業経費（歳入）'!B2103</f>
        <v>0</v>
      </c>
      <c r="AI2103" s="2">
        <v>2103</v>
      </c>
    </row>
    <row r="2104" spans="34:35" ht="14.25" hidden="1">
      <c r="AH2104" s="99">
        <f>+'廃棄物事業経費（歳入）'!B2104</f>
        <v>0</v>
      </c>
      <c r="AI2104" s="2">
        <v>2104</v>
      </c>
    </row>
    <row r="2105" spans="34:35" ht="14.25" hidden="1">
      <c r="AH2105" s="99">
        <f>+'廃棄物事業経費（歳入）'!B2105</f>
        <v>0</v>
      </c>
      <c r="AI2105" s="2">
        <v>2105</v>
      </c>
    </row>
    <row r="2106" spans="34:35" ht="14.25" hidden="1">
      <c r="AH2106" s="99">
        <f>+'廃棄物事業経費（歳入）'!B2106</f>
        <v>0</v>
      </c>
      <c r="AI2106" s="2">
        <v>2106</v>
      </c>
    </row>
    <row r="2107" spans="34:35" ht="14.25" hidden="1">
      <c r="AH2107" s="99">
        <f>+'廃棄物事業経費（歳入）'!B2107</f>
        <v>0</v>
      </c>
      <c r="AI2107" s="2">
        <v>2107</v>
      </c>
    </row>
    <row r="2108" spans="34:35" ht="14.25" hidden="1">
      <c r="AH2108" s="99">
        <f>+'廃棄物事業経費（歳入）'!B2108</f>
        <v>0</v>
      </c>
      <c r="AI2108" s="2">
        <v>2108</v>
      </c>
    </row>
    <row r="2109" spans="34:35" ht="14.25" hidden="1">
      <c r="AH2109" s="99">
        <f>+'廃棄物事業経費（歳入）'!B2109</f>
        <v>0</v>
      </c>
      <c r="AI2109" s="2">
        <v>2109</v>
      </c>
    </row>
    <row r="2110" spans="34:35" ht="14.25" hidden="1">
      <c r="AH2110" s="99">
        <f>+'廃棄物事業経費（歳入）'!B2110</f>
        <v>0</v>
      </c>
      <c r="AI2110" s="2">
        <v>2110</v>
      </c>
    </row>
    <row r="2111" spans="34:35" ht="14.25" hidden="1">
      <c r="AH2111" s="99">
        <f>+'廃棄物事業経費（歳入）'!B2111</f>
        <v>0</v>
      </c>
      <c r="AI2111" s="2">
        <v>2111</v>
      </c>
    </row>
    <row r="2112" spans="34:35" ht="14.25" hidden="1">
      <c r="AH2112" s="99">
        <f>+'廃棄物事業経費（歳入）'!B2112</f>
        <v>0</v>
      </c>
      <c r="AI2112" s="2">
        <v>2112</v>
      </c>
    </row>
    <row r="2113" spans="34:35" ht="14.25" hidden="1">
      <c r="AH2113" s="99">
        <f>+'廃棄物事業経費（歳入）'!B2113</f>
        <v>0</v>
      </c>
      <c r="AI2113" s="2">
        <v>2113</v>
      </c>
    </row>
    <row r="2114" spans="34:35" ht="14.25" hidden="1">
      <c r="AH2114" s="99">
        <f>+'廃棄物事業経費（歳入）'!B2114</f>
        <v>0</v>
      </c>
      <c r="AI2114" s="2">
        <v>2114</v>
      </c>
    </row>
    <row r="2115" spans="34:35" ht="14.25" hidden="1">
      <c r="AH2115" s="99">
        <f>+'廃棄物事業経費（歳入）'!B2115</f>
        <v>0</v>
      </c>
      <c r="AI2115" s="2">
        <v>2115</v>
      </c>
    </row>
    <row r="2116" spans="34:35" ht="14.25" hidden="1">
      <c r="AH2116" s="99">
        <f>+'廃棄物事業経費（歳入）'!B2116</f>
        <v>0</v>
      </c>
      <c r="AI2116" s="2">
        <v>2116</v>
      </c>
    </row>
    <row r="2117" spans="34:35" ht="14.25" hidden="1">
      <c r="AH2117" s="99">
        <f>+'廃棄物事業経費（歳入）'!B2117</f>
        <v>0</v>
      </c>
      <c r="AI2117" s="2">
        <v>2117</v>
      </c>
    </row>
    <row r="2118" spans="34:35" ht="14.25" hidden="1">
      <c r="AH2118" s="99">
        <f>+'廃棄物事業経費（歳入）'!B2118</f>
        <v>0</v>
      </c>
      <c r="AI2118" s="2">
        <v>2118</v>
      </c>
    </row>
    <row r="2119" spans="34:35" ht="14.25" hidden="1">
      <c r="AH2119" s="99">
        <f>+'廃棄物事業経費（歳入）'!B2119</f>
        <v>0</v>
      </c>
      <c r="AI2119" s="2">
        <v>2119</v>
      </c>
    </row>
    <row r="2120" spans="34:35" ht="14.25" hidden="1">
      <c r="AH2120" s="99">
        <f>+'廃棄物事業経費（歳入）'!B2120</f>
        <v>0</v>
      </c>
      <c r="AI2120" s="2">
        <v>2120</v>
      </c>
    </row>
    <row r="2121" spans="34:35" ht="14.25" hidden="1">
      <c r="AH2121" s="99">
        <f>+'廃棄物事業経費（歳入）'!B2121</f>
        <v>0</v>
      </c>
      <c r="AI2121" s="2">
        <v>2121</v>
      </c>
    </row>
    <row r="2122" spans="34:35" ht="14.25" hidden="1">
      <c r="AH2122" s="99">
        <f>+'廃棄物事業経費（歳入）'!B2122</f>
        <v>0</v>
      </c>
      <c r="AI2122" s="2">
        <v>2122</v>
      </c>
    </row>
    <row r="2123" spans="34:35" ht="14.25" hidden="1">
      <c r="AH2123" s="99">
        <f>+'廃棄物事業経費（歳入）'!B2123</f>
        <v>0</v>
      </c>
      <c r="AI2123" s="2">
        <v>2123</v>
      </c>
    </row>
    <row r="2124" spans="34:35" ht="14.25" hidden="1">
      <c r="AH2124" s="99">
        <f>+'廃棄物事業経費（歳入）'!B2124</f>
        <v>0</v>
      </c>
      <c r="AI2124" s="2">
        <v>2124</v>
      </c>
    </row>
    <row r="2125" spans="34:35" ht="14.25" hidden="1">
      <c r="AH2125" s="99">
        <f>+'廃棄物事業経費（歳入）'!B2125</f>
        <v>0</v>
      </c>
      <c r="AI2125" s="2">
        <v>2125</v>
      </c>
    </row>
    <row r="2126" spans="34:35" ht="14.25" hidden="1">
      <c r="AH2126" s="99">
        <f>+'廃棄物事業経費（歳入）'!B2126</f>
        <v>0</v>
      </c>
      <c r="AI2126" s="2">
        <v>2126</v>
      </c>
    </row>
    <row r="2127" spans="34:35" ht="14.25" hidden="1">
      <c r="AH2127" s="99">
        <f>+'廃棄物事業経費（歳入）'!B2127</f>
        <v>0</v>
      </c>
      <c r="AI2127" s="2">
        <v>2127</v>
      </c>
    </row>
    <row r="2128" spans="34:35" ht="14.25" hidden="1">
      <c r="AH2128" s="99">
        <f>+'廃棄物事業経費（歳入）'!B2128</f>
        <v>0</v>
      </c>
      <c r="AI2128" s="2">
        <v>2128</v>
      </c>
    </row>
    <row r="2129" spans="34:35" ht="14.25" hidden="1">
      <c r="AH2129" s="99">
        <f>+'廃棄物事業経費（歳入）'!B2129</f>
        <v>0</v>
      </c>
      <c r="AI2129" s="2">
        <v>2129</v>
      </c>
    </row>
    <row r="2130" spans="34:35" ht="14.25" hidden="1">
      <c r="AH2130" s="99">
        <f>+'廃棄物事業経費（歳入）'!B2130</f>
        <v>0</v>
      </c>
      <c r="AI2130" s="2">
        <v>2130</v>
      </c>
    </row>
    <row r="2131" spans="34:35" ht="14.25" hidden="1">
      <c r="AH2131" s="99">
        <f>+'廃棄物事業経費（歳入）'!B2131</f>
        <v>0</v>
      </c>
      <c r="AI2131" s="2">
        <v>2131</v>
      </c>
    </row>
    <row r="2132" spans="34:35" ht="14.25" hidden="1">
      <c r="AH2132" s="99">
        <f>+'廃棄物事業経費（歳入）'!B2132</f>
        <v>0</v>
      </c>
      <c r="AI2132" s="2">
        <v>2132</v>
      </c>
    </row>
    <row r="2133" spans="34:35" ht="14.25" hidden="1">
      <c r="AH2133" s="99">
        <f>+'廃棄物事業経費（歳入）'!B2133</f>
        <v>0</v>
      </c>
      <c r="AI2133" s="2">
        <v>2133</v>
      </c>
    </row>
    <row r="2134" spans="34:35" ht="14.25" hidden="1">
      <c r="AH2134" s="99">
        <f>+'廃棄物事業経費（歳入）'!B2134</f>
        <v>0</v>
      </c>
      <c r="AI2134" s="2">
        <v>2134</v>
      </c>
    </row>
    <row r="2135" spans="34:35" ht="14.25" hidden="1">
      <c r="AH2135" s="99">
        <f>+'廃棄物事業経費（歳入）'!B2135</f>
        <v>0</v>
      </c>
      <c r="AI2135" s="2">
        <v>2135</v>
      </c>
    </row>
    <row r="2136" spans="34:35" ht="14.25" hidden="1">
      <c r="AH2136" s="99">
        <f>+'廃棄物事業経費（歳入）'!B2136</f>
        <v>0</v>
      </c>
      <c r="AI2136" s="2">
        <v>2136</v>
      </c>
    </row>
    <row r="2137" spans="34:35" ht="14.25" hidden="1">
      <c r="AH2137" s="99">
        <f>+'廃棄物事業経費（歳入）'!B2137</f>
        <v>0</v>
      </c>
      <c r="AI2137" s="2">
        <v>2137</v>
      </c>
    </row>
    <row r="2138" spans="34:35" ht="14.25" hidden="1">
      <c r="AH2138" s="99">
        <f>+'廃棄物事業経費（歳入）'!B2138</f>
        <v>0</v>
      </c>
      <c r="AI2138" s="2">
        <v>2138</v>
      </c>
    </row>
    <row r="2139" spans="34:35" ht="14.25" hidden="1">
      <c r="AH2139" s="99">
        <f>+'廃棄物事業経費（歳入）'!B2139</f>
        <v>0</v>
      </c>
      <c r="AI2139" s="2">
        <v>2139</v>
      </c>
    </row>
    <row r="2140" spans="34:35" ht="14.25" hidden="1">
      <c r="AH2140" s="99">
        <f>+'廃棄物事業経費（歳入）'!B2140</f>
        <v>0</v>
      </c>
      <c r="AI2140" s="2">
        <v>2140</v>
      </c>
    </row>
    <row r="2141" spans="34:35" ht="14.25" hidden="1">
      <c r="AH2141" s="99">
        <f>+'廃棄物事業経費（歳入）'!B2141</f>
        <v>0</v>
      </c>
      <c r="AI2141" s="2">
        <v>2141</v>
      </c>
    </row>
    <row r="2142" spans="34:35" ht="14.25" hidden="1">
      <c r="AH2142" s="99">
        <f>+'廃棄物事業経費（歳入）'!B2142</f>
        <v>0</v>
      </c>
      <c r="AI2142" s="2">
        <v>2142</v>
      </c>
    </row>
    <row r="2143" spans="34:35" ht="14.25" hidden="1">
      <c r="AH2143" s="99">
        <f>+'廃棄物事業経費（歳入）'!B2143</f>
        <v>0</v>
      </c>
      <c r="AI2143" s="2">
        <v>2143</v>
      </c>
    </row>
    <row r="2144" spans="34:35" ht="14.25" hidden="1">
      <c r="AH2144" s="99">
        <f>+'廃棄物事業経費（歳入）'!B2144</f>
        <v>0</v>
      </c>
      <c r="AI2144" s="2">
        <v>2144</v>
      </c>
    </row>
    <row r="2145" spans="34:35" ht="14.25" hidden="1">
      <c r="AH2145" s="99">
        <f>+'廃棄物事業経費（歳入）'!B2145</f>
        <v>0</v>
      </c>
      <c r="AI2145" s="2">
        <v>2145</v>
      </c>
    </row>
    <row r="2146" spans="34:35" ht="14.25" hidden="1">
      <c r="AH2146" s="99">
        <f>+'廃棄物事業経費（歳入）'!B2146</f>
        <v>0</v>
      </c>
      <c r="AI2146" s="2">
        <v>2146</v>
      </c>
    </row>
    <row r="2147" spans="34:35" ht="14.25" hidden="1">
      <c r="AH2147" s="99">
        <f>+'廃棄物事業経費（歳入）'!B2147</f>
        <v>0</v>
      </c>
      <c r="AI2147" s="2">
        <v>2147</v>
      </c>
    </row>
    <row r="2148" spans="34:35" ht="14.25" hidden="1">
      <c r="AH2148" s="99">
        <f>+'廃棄物事業経費（歳入）'!B2148</f>
        <v>0</v>
      </c>
      <c r="AI2148" s="2">
        <v>2148</v>
      </c>
    </row>
    <row r="2149" spans="34:35" ht="14.25" hidden="1">
      <c r="AH2149" s="99">
        <f>+'廃棄物事業経費（歳入）'!B2149</f>
        <v>0</v>
      </c>
      <c r="AI2149" s="2">
        <v>2149</v>
      </c>
    </row>
    <row r="2150" spans="34:35" ht="14.25" hidden="1">
      <c r="AH2150" s="99">
        <f>+'廃棄物事業経費（歳入）'!B2150</f>
        <v>0</v>
      </c>
      <c r="AI2150" s="2">
        <v>2150</v>
      </c>
    </row>
    <row r="2151" spans="34:35" ht="14.25" hidden="1">
      <c r="AH2151" s="99">
        <f>+'廃棄物事業経費（歳入）'!B2151</f>
        <v>0</v>
      </c>
      <c r="AI2151" s="2">
        <v>2151</v>
      </c>
    </row>
    <row r="2152" spans="34:35" ht="14.25" hidden="1">
      <c r="AH2152" s="99">
        <f>+'廃棄物事業経費（歳入）'!B2152</f>
        <v>0</v>
      </c>
      <c r="AI2152" s="2">
        <v>2152</v>
      </c>
    </row>
    <row r="2153" spans="34:35" ht="14.25" hidden="1">
      <c r="AH2153" s="99">
        <f>+'廃棄物事業経費（歳入）'!B2153</f>
        <v>0</v>
      </c>
      <c r="AI2153" s="2">
        <v>2153</v>
      </c>
    </row>
    <row r="2154" spans="34:35" ht="14.25" hidden="1">
      <c r="AH2154" s="99">
        <f>+'廃棄物事業経費（歳入）'!B2154</f>
        <v>0</v>
      </c>
      <c r="AI2154" s="2">
        <v>2154</v>
      </c>
    </row>
    <row r="2155" spans="34:35" ht="14.25" hidden="1">
      <c r="AH2155" s="99">
        <f>+'廃棄物事業経費（歳入）'!B2155</f>
        <v>0</v>
      </c>
      <c r="AI2155" s="2">
        <v>2155</v>
      </c>
    </row>
    <row r="2156" spans="34:35" ht="14.25" hidden="1">
      <c r="AH2156" s="99">
        <f>+'廃棄物事業経費（歳入）'!B2156</f>
        <v>0</v>
      </c>
      <c r="AI2156" s="2">
        <v>2156</v>
      </c>
    </row>
    <row r="2157" spans="34:35" ht="14.25" hidden="1">
      <c r="AH2157" s="99">
        <f>+'廃棄物事業経費（歳入）'!B2157</f>
        <v>0</v>
      </c>
      <c r="AI2157" s="2">
        <v>2157</v>
      </c>
    </row>
    <row r="2158" spans="34:35" ht="14.25" hidden="1">
      <c r="AH2158" s="99">
        <f>+'廃棄物事業経費（歳入）'!B2158</f>
        <v>0</v>
      </c>
      <c r="AI2158" s="2">
        <v>2158</v>
      </c>
    </row>
    <row r="2159" spans="34:35" ht="14.25" hidden="1">
      <c r="AH2159" s="99">
        <f>+'廃棄物事業経費（歳入）'!B2159</f>
        <v>0</v>
      </c>
      <c r="AI2159" s="2">
        <v>2159</v>
      </c>
    </row>
    <row r="2160" spans="34:35" ht="14.25" hidden="1">
      <c r="AH2160" s="99">
        <f>+'廃棄物事業経費（歳入）'!B2160</f>
        <v>0</v>
      </c>
      <c r="AI2160" s="2">
        <v>2160</v>
      </c>
    </row>
    <row r="2161" spans="34:35" ht="14.25" hidden="1">
      <c r="AH2161" s="99">
        <f>+'廃棄物事業経費（歳入）'!B2161</f>
        <v>0</v>
      </c>
      <c r="AI2161" s="2">
        <v>2161</v>
      </c>
    </row>
    <row r="2162" spans="34:35" ht="14.25" hidden="1">
      <c r="AH2162" s="99">
        <f>+'廃棄物事業経費（歳入）'!B2162</f>
        <v>0</v>
      </c>
      <c r="AI2162" s="2">
        <v>2162</v>
      </c>
    </row>
    <row r="2163" spans="34:35" ht="14.25" hidden="1">
      <c r="AH2163" s="99">
        <f>+'廃棄物事業経費（歳入）'!B2163</f>
        <v>0</v>
      </c>
      <c r="AI2163" s="2">
        <v>2163</v>
      </c>
    </row>
    <row r="2164" spans="34:35" ht="14.25" hidden="1">
      <c r="AH2164" s="99">
        <f>+'廃棄物事業経費（歳入）'!B2164</f>
        <v>0</v>
      </c>
      <c r="AI2164" s="2">
        <v>2164</v>
      </c>
    </row>
    <row r="2165" spans="34:35" ht="14.25" hidden="1">
      <c r="AH2165" s="99">
        <f>+'廃棄物事業経費（歳入）'!B2165</f>
        <v>0</v>
      </c>
      <c r="AI2165" s="2">
        <v>2165</v>
      </c>
    </row>
    <row r="2166" spans="34:35" ht="14.25" hidden="1">
      <c r="AH2166" s="99">
        <f>+'廃棄物事業経費（歳入）'!B2166</f>
        <v>0</v>
      </c>
      <c r="AI2166" s="2">
        <v>2166</v>
      </c>
    </row>
    <row r="2167" spans="34:35" ht="14.25" hidden="1">
      <c r="AH2167" s="99">
        <f>+'廃棄物事業経費（歳入）'!B2167</f>
        <v>0</v>
      </c>
      <c r="AI2167" s="2">
        <v>2167</v>
      </c>
    </row>
    <row r="2168" spans="34:35" ht="14.25" hidden="1">
      <c r="AH2168" s="99">
        <f>+'廃棄物事業経費（歳入）'!B2168</f>
        <v>0</v>
      </c>
      <c r="AI2168" s="2">
        <v>2168</v>
      </c>
    </row>
    <row r="2169" spans="34:35" ht="14.25" hidden="1">
      <c r="AH2169" s="99">
        <f>+'廃棄物事業経費（歳入）'!B2169</f>
        <v>0</v>
      </c>
      <c r="AI2169" s="2">
        <v>2169</v>
      </c>
    </row>
    <row r="2170" spans="34:35" ht="14.25" hidden="1">
      <c r="AH2170" s="99">
        <f>+'廃棄物事業経費（歳入）'!B2170</f>
        <v>0</v>
      </c>
      <c r="AI2170" s="2">
        <v>2170</v>
      </c>
    </row>
    <row r="2171" spans="34:35" ht="14.25" hidden="1">
      <c r="AH2171" s="99">
        <f>+'廃棄物事業経費（歳入）'!B2171</f>
        <v>0</v>
      </c>
      <c r="AI2171" s="2">
        <v>2171</v>
      </c>
    </row>
    <row r="2172" spans="34:35" ht="14.25" hidden="1">
      <c r="AH2172" s="99">
        <f>+'廃棄物事業経費（歳入）'!B2172</f>
        <v>0</v>
      </c>
      <c r="AI2172" s="2">
        <v>2172</v>
      </c>
    </row>
    <row r="2173" spans="34:35" ht="14.25" hidden="1">
      <c r="AH2173" s="99">
        <f>+'廃棄物事業経費（歳入）'!B2173</f>
        <v>0</v>
      </c>
      <c r="AI2173" s="2">
        <v>2173</v>
      </c>
    </row>
    <row r="2174" spans="34:35" ht="14.25" hidden="1">
      <c r="AH2174" s="99">
        <f>+'廃棄物事業経費（歳入）'!B2174</f>
        <v>0</v>
      </c>
      <c r="AI2174" s="2">
        <v>2174</v>
      </c>
    </row>
    <row r="2175" spans="34:35" ht="14.25" hidden="1">
      <c r="AH2175" s="99">
        <f>+'廃棄物事業経費（歳入）'!B2175</f>
        <v>0</v>
      </c>
      <c r="AI2175" s="2">
        <v>2175</v>
      </c>
    </row>
    <row r="2176" spans="34:35" ht="14.25" hidden="1">
      <c r="AH2176" s="99">
        <f>+'廃棄物事業経費（歳入）'!B2176</f>
        <v>0</v>
      </c>
      <c r="AI2176" s="2">
        <v>2176</v>
      </c>
    </row>
    <row r="2177" spans="34:35" ht="14.25" hidden="1">
      <c r="AH2177" s="99">
        <f>+'廃棄物事業経費（歳入）'!B2177</f>
        <v>0</v>
      </c>
      <c r="AI2177" s="2">
        <v>2177</v>
      </c>
    </row>
    <row r="2178" spans="34:35" ht="14.25" hidden="1">
      <c r="AH2178" s="99">
        <f>+'廃棄物事業経費（歳入）'!B2178</f>
        <v>0</v>
      </c>
      <c r="AI2178" s="2">
        <v>2178</v>
      </c>
    </row>
    <row r="2179" spans="34:35" ht="14.25" hidden="1">
      <c r="AH2179" s="99">
        <f>+'廃棄物事業経費（歳入）'!B2179</f>
        <v>0</v>
      </c>
      <c r="AI2179" s="2">
        <v>2179</v>
      </c>
    </row>
    <row r="2180" spans="34:35" ht="14.25" hidden="1">
      <c r="AH2180" s="99">
        <f>+'廃棄物事業経費（歳入）'!B2180</f>
        <v>0</v>
      </c>
      <c r="AI2180" s="2">
        <v>2180</v>
      </c>
    </row>
    <row r="2181" spans="34:35" ht="14.25" hidden="1">
      <c r="AH2181" s="99">
        <f>+'廃棄物事業経費（歳入）'!B2181</f>
        <v>0</v>
      </c>
      <c r="AI2181" s="2">
        <v>2181</v>
      </c>
    </row>
    <row r="2182" spans="34:35" ht="14.25" hidden="1">
      <c r="AH2182" s="99">
        <f>+'廃棄物事業経費（歳入）'!B2182</f>
        <v>0</v>
      </c>
      <c r="AI2182" s="2">
        <v>2182</v>
      </c>
    </row>
    <row r="2183" spans="34:35" ht="14.25" hidden="1">
      <c r="AH2183" s="99">
        <f>+'廃棄物事業経費（歳入）'!B2183</f>
        <v>0</v>
      </c>
      <c r="AI2183" s="2">
        <v>2183</v>
      </c>
    </row>
    <row r="2184" spans="34:35" ht="14.25" hidden="1">
      <c r="AH2184" s="99">
        <f>+'廃棄物事業経費（歳入）'!B2184</f>
        <v>0</v>
      </c>
      <c r="AI2184" s="2">
        <v>2184</v>
      </c>
    </row>
    <row r="2185" spans="34:35" ht="14.25" hidden="1">
      <c r="AH2185" s="99">
        <f>+'廃棄物事業経費（歳入）'!B2185</f>
        <v>0</v>
      </c>
      <c r="AI2185" s="2">
        <v>2185</v>
      </c>
    </row>
    <row r="2186" spans="34:35" ht="14.25" hidden="1">
      <c r="AH2186" s="99">
        <f>+'廃棄物事業経費（歳入）'!B2186</f>
        <v>0</v>
      </c>
      <c r="AI2186" s="2">
        <v>2186</v>
      </c>
    </row>
    <row r="2187" spans="34:35" ht="14.25" hidden="1">
      <c r="AH2187" s="99">
        <f>+'廃棄物事業経費（歳入）'!B2187</f>
        <v>0</v>
      </c>
      <c r="AI2187" s="2">
        <v>2187</v>
      </c>
    </row>
    <row r="2188" spans="34:35" ht="14.25" hidden="1">
      <c r="AH2188" s="99">
        <f>+'廃棄物事業経費（歳入）'!B2188</f>
        <v>0</v>
      </c>
      <c r="AI2188" s="2">
        <v>2188</v>
      </c>
    </row>
    <row r="2189" spans="34:35" ht="14.25" hidden="1">
      <c r="AH2189" s="99">
        <f>+'廃棄物事業経費（歳入）'!B2189</f>
        <v>0</v>
      </c>
      <c r="AI2189" s="2">
        <v>2189</v>
      </c>
    </row>
    <row r="2190" spans="34:35" ht="14.25" hidden="1">
      <c r="AH2190" s="99">
        <f>+'廃棄物事業経費（歳入）'!B2190</f>
        <v>0</v>
      </c>
      <c r="AI2190" s="2">
        <v>2190</v>
      </c>
    </row>
    <row r="2191" spans="34:35" ht="14.25" hidden="1">
      <c r="AH2191" s="99">
        <f>+'廃棄物事業経費（歳入）'!B2191</f>
        <v>0</v>
      </c>
      <c r="AI2191" s="2">
        <v>2191</v>
      </c>
    </row>
    <row r="2192" spans="34:35" ht="14.25" hidden="1">
      <c r="AH2192" s="99">
        <f>+'廃棄物事業経費（歳入）'!B2192</f>
        <v>0</v>
      </c>
      <c r="AI2192" s="2">
        <v>2192</v>
      </c>
    </row>
    <row r="2193" spans="34:35" ht="14.25" hidden="1">
      <c r="AH2193" s="99">
        <f>+'廃棄物事業経費（歳入）'!B2193</f>
        <v>0</v>
      </c>
      <c r="AI2193" s="2">
        <v>2193</v>
      </c>
    </row>
    <row r="2194" spans="34:35" ht="14.25" hidden="1">
      <c r="AH2194" s="99">
        <f>+'廃棄物事業経費（歳入）'!B2194</f>
        <v>0</v>
      </c>
      <c r="AI2194" s="2">
        <v>2194</v>
      </c>
    </row>
    <row r="2195" spans="34:35" ht="14.25" hidden="1">
      <c r="AH2195" s="99">
        <f>+'廃棄物事業経費（歳入）'!B2195</f>
        <v>0</v>
      </c>
      <c r="AI2195" s="2">
        <v>2195</v>
      </c>
    </row>
    <row r="2196" spans="34:35" ht="14.25" hidden="1">
      <c r="AH2196" s="99">
        <f>+'廃棄物事業経費（歳入）'!B2196</f>
        <v>0</v>
      </c>
      <c r="AI2196" s="2">
        <v>2196</v>
      </c>
    </row>
    <row r="2197" spans="34:35" ht="14.25" hidden="1">
      <c r="AH2197" s="99">
        <f>+'廃棄物事業経費（歳入）'!B2197</f>
        <v>0</v>
      </c>
      <c r="AI2197" s="2">
        <v>2197</v>
      </c>
    </row>
    <row r="2198" spans="34:35" ht="14.25" hidden="1">
      <c r="AH2198" s="99">
        <f>+'廃棄物事業経費（歳入）'!B2198</f>
        <v>0</v>
      </c>
      <c r="AI2198" s="2">
        <v>2198</v>
      </c>
    </row>
    <row r="2199" spans="34:35" ht="14.25" hidden="1">
      <c r="AH2199" s="99">
        <f>+'廃棄物事業経費（歳入）'!B2199</f>
        <v>0</v>
      </c>
      <c r="AI2199" s="2">
        <v>2199</v>
      </c>
    </row>
    <row r="2200" spans="34:35" ht="14.25" hidden="1">
      <c r="AH2200" s="99">
        <f>+'廃棄物事業経費（歳入）'!B2200</f>
        <v>0</v>
      </c>
      <c r="AI2200" s="2">
        <v>2200</v>
      </c>
    </row>
    <row r="2201" spans="34:35" ht="14.25" hidden="1">
      <c r="AH2201" s="99">
        <f>+'廃棄物事業経費（歳入）'!B2201</f>
        <v>0</v>
      </c>
      <c r="AI2201" s="2">
        <v>2201</v>
      </c>
    </row>
    <row r="2202" spans="34:35" ht="14.25" hidden="1">
      <c r="AH2202" s="99">
        <f>+'廃棄物事業経費（歳入）'!B2202</f>
        <v>0</v>
      </c>
      <c r="AI2202" s="2">
        <v>2202</v>
      </c>
    </row>
    <row r="2203" spans="34:35" ht="14.25" hidden="1">
      <c r="AH2203" s="99">
        <f>+'廃棄物事業経費（歳入）'!B2203</f>
        <v>0</v>
      </c>
      <c r="AI2203" s="2">
        <v>2203</v>
      </c>
    </row>
    <row r="2204" spans="34:35" ht="14.25" hidden="1">
      <c r="AH2204" s="99">
        <f>+'廃棄物事業経費（歳入）'!B2204</f>
        <v>0</v>
      </c>
      <c r="AI2204" s="2">
        <v>2204</v>
      </c>
    </row>
    <row r="2205" spans="34:35" ht="14.25" hidden="1">
      <c r="AH2205" s="99">
        <f>+'廃棄物事業経費（歳入）'!B2205</f>
        <v>0</v>
      </c>
      <c r="AI2205" s="2">
        <v>2205</v>
      </c>
    </row>
    <row r="2206" spans="34:35" ht="14.25" hidden="1">
      <c r="AH2206" s="99">
        <f>+'廃棄物事業経費（歳入）'!B2206</f>
        <v>0</v>
      </c>
      <c r="AI2206" s="2">
        <v>2206</v>
      </c>
    </row>
    <row r="2207" spans="34:35" ht="14.25" hidden="1">
      <c r="AH2207" s="99">
        <f>+'廃棄物事業経費（歳入）'!B2207</f>
        <v>0</v>
      </c>
      <c r="AI2207" s="2">
        <v>2207</v>
      </c>
    </row>
    <row r="2208" spans="34:35" ht="14.25" hidden="1">
      <c r="AH2208" s="99">
        <f>+'廃棄物事業経費（歳入）'!B2208</f>
        <v>0</v>
      </c>
      <c r="AI2208" s="2">
        <v>2208</v>
      </c>
    </row>
    <row r="2209" spans="34:35" ht="14.25" hidden="1">
      <c r="AH2209" s="99">
        <f>+'廃棄物事業経費（歳入）'!B2209</f>
        <v>0</v>
      </c>
      <c r="AI2209" s="2">
        <v>2209</v>
      </c>
    </row>
    <row r="2210" spans="34:35" ht="14.25" hidden="1">
      <c r="AH2210" s="99">
        <f>+'廃棄物事業経費（歳入）'!B2210</f>
        <v>0</v>
      </c>
      <c r="AI2210" s="2">
        <v>2210</v>
      </c>
    </row>
    <row r="2211" spans="34:35" ht="14.25" hidden="1">
      <c r="AH2211" s="99">
        <f>+'廃棄物事業経費（歳入）'!B2211</f>
        <v>0</v>
      </c>
      <c r="AI2211" s="2">
        <v>2211</v>
      </c>
    </row>
    <row r="2212" spans="34:35" ht="14.25" hidden="1">
      <c r="AH2212" s="99">
        <f>+'廃棄物事業経費（歳入）'!B2212</f>
        <v>0</v>
      </c>
      <c r="AI2212" s="2">
        <v>2212</v>
      </c>
    </row>
    <row r="2213" spans="34:35" ht="14.25" hidden="1">
      <c r="AH2213" s="99">
        <f>+'廃棄物事業経費（歳入）'!B2213</f>
        <v>0</v>
      </c>
      <c r="AI2213" s="2">
        <v>2213</v>
      </c>
    </row>
    <row r="2214" spans="34:35" ht="14.25" hidden="1">
      <c r="AH2214" s="99">
        <f>+'廃棄物事業経費（歳入）'!B2214</f>
        <v>0</v>
      </c>
      <c r="AI2214" s="2">
        <v>2214</v>
      </c>
    </row>
    <row r="2215" spans="34:35" ht="14.25" hidden="1">
      <c r="AH2215" s="99">
        <f>+'廃棄物事業経費（歳入）'!B2215</f>
        <v>0</v>
      </c>
      <c r="AI2215" s="2">
        <v>2215</v>
      </c>
    </row>
    <row r="2216" spans="34:35" ht="14.25" hidden="1">
      <c r="AH2216" s="99">
        <f>+'廃棄物事業経費（歳入）'!B2216</f>
        <v>0</v>
      </c>
      <c r="AI2216" s="2">
        <v>2216</v>
      </c>
    </row>
    <row r="2217" spans="34:35" ht="14.25" hidden="1">
      <c r="AH2217" s="99">
        <f>+'廃棄物事業経費（歳入）'!B2217</f>
        <v>0</v>
      </c>
      <c r="AI2217" s="2">
        <v>2217</v>
      </c>
    </row>
    <row r="2218" spans="34:35" ht="14.25" hidden="1">
      <c r="AH2218" s="99">
        <f>+'廃棄物事業経費（歳入）'!B2218</f>
        <v>0</v>
      </c>
      <c r="AI2218" s="2">
        <v>2218</v>
      </c>
    </row>
    <row r="2219" spans="34:35" ht="14.25" hidden="1">
      <c r="AH2219" s="99">
        <f>+'廃棄物事業経費（歳入）'!B2219</f>
        <v>0</v>
      </c>
      <c r="AI2219" s="2">
        <v>2219</v>
      </c>
    </row>
    <row r="2220" spans="34:35" ht="14.25" hidden="1">
      <c r="AH2220" s="99">
        <f>+'廃棄物事業経費（歳入）'!B2220</f>
        <v>0</v>
      </c>
      <c r="AI2220" s="2">
        <v>2220</v>
      </c>
    </row>
    <row r="2221" spans="34:35" ht="14.25" hidden="1">
      <c r="AH2221" s="99">
        <f>+'廃棄物事業経費（歳入）'!B2221</f>
        <v>0</v>
      </c>
      <c r="AI2221" s="2">
        <v>2221</v>
      </c>
    </row>
    <row r="2222" spans="34:35" ht="14.25" hidden="1">
      <c r="AH2222" s="99">
        <f>+'廃棄物事業経費（歳入）'!B2222</f>
        <v>0</v>
      </c>
      <c r="AI2222" s="2">
        <v>2222</v>
      </c>
    </row>
    <row r="2223" spans="34:35" ht="14.25" hidden="1">
      <c r="AH2223" s="99">
        <f>+'廃棄物事業経費（歳入）'!B2223</f>
        <v>0</v>
      </c>
      <c r="AI2223" s="2">
        <v>2223</v>
      </c>
    </row>
    <row r="2224" spans="34:35" ht="14.25" hidden="1">
      <c r="AH2224" s="99">
        <f>+'廃棄物事業経費（歳入）'!B2224</f>
        <v>0</v>
      </c>
      <c r="AI2224" s="2">
        <v>2224</v>
      </c>
    </row>
    <row r="2225" spans="34:35" ht="14.25" hidden="1">
      <c r="AH2225" s="99">
        <f>+'廃棄物事業経費（歳入）'!B2225</f>
        <v>0</v>
      </c>
      <c r="AI2225" s="2">
        <v>2225</v>
      </c>
    </row>
    <row r="2226" spans="34:35" ht="14.25" hidden="1">
      <c r="AH2226" s="99">
        <f>+'廃棄物事業経費（歳入）'!B2226</f>
        <v>0</v>
      </c>
      <c r="AI2226" s="2">
        <v>2226</v>
      </c>
    </row>
    <row r="2227" spans="34:35" ht="14.25" hidden="1">
      <c r="AH2227" s="99">
        <f>+'廃棄物事業経費（歳入）'!B2227</f>
        <v>0</v>
      </c>
      <c r="AI2227" s="2">
        <v>2227</v>
      </c>
    </row>
    <row r="2228" spans="34:35" ht="14.25" hidden="1">
      <c r="AH2228" s="99">
        <f>+'廃棄物事業経費（歳入）'!B2228</f>
        <v>0</v>
      </c>
      <c r="AI2228" s="2">
        <v>2228</v>
      </c>
    </row>
    <row r="2229" spans="34:35" ht="14.25" hidden="1">
      <c r="AH2229" s="99">
        <f>+'廃棄物事業経費（歳入）'!B2229</f>
        <v>0</v>
      </c>
      <c r="AI2229" s="2">
        <v>2229</v>
      </c>
    </row>
    <row r="2230" spans="34:35" ht="14.25" hidden="1">
      <c r="AH2230" s="99">
        <f>+'廃棄物事業経費（歳入）'!B2230</f>
        <v>0</v>
      </c>
      <c r="AI2230" s="2">
        <v>2230</v>
      </c>
    </row>
    <row r="2231" spans="34:35" ht="14.25" hidden="1">
      <c r="AH2231" s="99">
        <f>+'廃棄物事業経費（歳入）'!B2231</f>
        <v>0</v>
      </c>
      <c r="AI2231" s="2">
        <v>2231</v>
      </c>
    </row>
    <row r="2232" spans="34:35" ht="14.25" hidden="1">
      <c r="AH2232" s="99">
        <f>+'廃棄物事業経費（歳入）'!B2232</f>
        <v>0</v>
      </c>
      <c r="AI2232" s="2">
        <v>2232</v>
      </c>
    </row>
    <row r="2233" spans="34:35" ht="14.25" hidden="1">
      <c r="AH2233" s="99">
        <f>+'廃棄物事業経費（歳入）'!B2233</f>
        <v>0</v>
      </c>
      <c r="AI2233" s="2">
        <v>2233</v>
      </c>
    </row>
    <row r="2234" spans="34:35" ht="14.25" hidden="1">
      <c r="AH2234" s="99">
        <f>+'廃棄物事業経費（歳入）'!B2234</f>
        <v>0</v>
      </c>
      <c r="AI2234" s="2">
        <v>2234</v>
      </c>
    </row>
    <row r="2235" spans="34:35" ht="14.25" hidden="1">
      <c r="AH2235" s="99">
        <f>+'廃棄物事業経費（歳入）'!B2235</f>
        <v>0</v>
      </c>
      <c r="AI2235" s="2">
        <v>2235</v>
      </c>
    </row>
    <row r="2236" spans="34:35" ht="14.25" hidden="1">
      <c r="AH2236" s="99">
        <f>+'廃棄物事業経費（歳入）'!B2236</f>
        <v>0</v>
      </c>
      <c r="AI2236" s="2">
        <v>2236</v>
      </c>
    </row>
    <row r="2237" spans="34:35" ht="14.25" hidden="1">
      <c r="AH2237" s="99">
        <f>+'廃棄物事業経費（歳入）'!B2237</f>
        <v>0</v>
      </c>
      <c r="AI2237" s="2">
        <v>2237</v>
      </c>
    </row>
    <row r="2238" spans="34:35" ht="14.25" hidden="1">
      <c r="AH2238" s="99">
        <f>+'廃棄物事業経費（歳入）'!B2238</f>
        <v>0</v>
      </c>
      <c r="AI2238" s="2">
        <v>2238</v>
      </c>
    </row>
    <row r="2239" spans="34:35" ht="14.25" hidden="1">
      <c r="AH2239" s="99">
        <f>+'廃棄物事業経費（歳入）'!B2239</f>
        <v>0</v>
      </c>
      <c r="AI2239" s="2">
        <v>2239</v>
      </c>
    </row>
    <row r="2240" spans="34:35" ht="14.25" hidden="1">
      <c r="AH2240" s="99">
        <f>+'廃棄物事業経費（歳入）'!B2240</f>
        <v>0</v>
      </c>
      <c r="AI2240" s="2">
        <v>2240</v>
      </c>
    </row>
    <row r="2241" spans="34:35" ht="14.25" hidden="1">
      <c r="AH2241" s="99">
        <f>+'廃棄物事業経費（歳入）'!B2241</f>
        <v>0</v>
      </c>
      <c r="AI2241" s="2">
        <v>2241</v>
      </c>
    </row>
    <row r="2242" spans="34:35" ht="14.25" hidden="1">
      <c r="AH2242" s="99">
        <f>+'廃棄物事業経費（歳入）'!B2242</f>
        <v>0</v>
      </c>
      <c r="AI2242" s="2">
        <v>2242</v>
      </c>
    </row>
    <row r="2243" spans="34:35" ht="14.25" hidden="1">
      <c r="AH2243" s="99">
        <f>+'廃棄物事業経費（歳入）'!B2243</f>
        <v>0</v>
      </c>
      <c r="AI2243" s="2">
        <v>2243</v>
      </c>
    </row>
    <row r="2244" spans="34:35" ht="14.25" hidden="1">
      <c r="AH2244" s="99">
        <f>+'廃棄物事業経費（歳入）'!B2244</f>
        <v>0</v>
      </c>
      <c r="AI2244" s="2">
        <v>2244</v>
      </c>
    </row>
    <row r="2245" spans="34:35" ht="14.25" hidden="1">
      <c r="AH2245" s="99">
        <f>+'廃棄物事業経費（歳入）'!B2245</f>
        <v>0</v>
      </c>
      <c r="AI2245" s="2">
        <v>2245</v>
      </c>
    </row>
    <row r="2246" spans="34:35" ht="14.25" hidden="1">
      <c r="AH2246" s="99">
        <f>+'廃棄物事業経費（歳入）'!B2246</f>
        <v>0</v>
      </c>
      <c r="AI2246" s="2">
        <v>2246</v>
      </c>
    </row>
    <row r="2247" spans="34:35" ht="14.25" hidden="1">
      <c r="AH2247" s="99">
        <f>+'廃棄物事業経費（歳入）'!B2247</f>
        <v>0</v>
      </c>
      <c r="AI2247" s="2">
        <v>2247</v>
      </c>
    </row>
    <row r="2248" spans="34:35" ht="14.25" hidden="1">
      <c r="AH2248" s="99">
        <f>+'廃棄物事業経費（歳入）'!B2248</f>
        <v>0</v>
      </c>
      <c r="AI2248" s="2">
        <v>2248</v>
      </c>
    </row>
    <row r="2249" spans="34:35" ht="14.25" hidden="1">
      <c r="AH2249" s="99">
        <f>+'廃棄物事業経費（歳入）'!B2249</f>
        <v>0</v>
      </c>
      <c r="AI2249" s="2">
        <v>2249</v>
      </c>
    </row>
    <row r="2250" spans="34:35" ht="14.25" hidden="1">
      <c r="AH2250" s="99">
        <f>+'廃棄物事業経費（歳入）'!B2250</f>
        <v>0</v>
      </c>
      <c r="AI2250" s="2">
        <v>2250</v>
      </c>
    </row>
    <row r="2251" spans="34:35" ht="14.25" hidden="1">
      <c r="AH2251" s="99">
        <f>+'廃棄物事業経費（歳入）'!B2251</f>
        <v>0</v>
      </c>
      <c r="AI2251" s="2">
        <v>2251</v>
      </c>
    </row>
    <row r="2252" spans="34:35" ht="14.25" hidden="1">
      <c r="AH2252" s="99">
        <f>+'廃棄物事業経費（歳入）'!B2252</f>
        <v>0</v>
      </c>
      <c r="AI2252" s="2">
        <v>2252</v>
      </c>
    </row>
    <row r="2253" spans="34:35" ht="14.25" hidden="1">
      <c r="AH2253" s="99">
        <f>+'廃棄物事業経費（歳入）'!B2253</f>
        <v>0</v>
      </c>
      <c r="AI2253" s="2">
        <v>2253</v>
      </c>
    </row>
    <row r="2254" spans="34:35" ht="14.25" hidden="1">
      <c r="AH2254" s="99">
        <f>+'廃棄物事業経費（歳入）'!B2254</f>
        <v>0</v>
      </c>
      <c r="AI2254" s="2">
        <v>2254</v>
      </c>
    </row>
    <row r="2255" spans="34:35" ht="14.25" hidden="1">
      <c r="AH2255" s="99">
        <f>+'廃棄物事業経費（歳入）'!B2255</f>
        <v>0</v>
      </c>
      <c r="AI2255" s="2">
        <v>2255</v>
      </c>
    </row>
    <row r="2256" spans="34:35" ht="14.25" hidden="1">
      <c r="AH2256" s="99">
        <f>+'廃棄物事業経費（歳入）'!B2256</f>
        <v>0</v>
      </c>
      <c r="AI2256" s="2">
        <v>2256</v>
      </c>
    </row>
    <row r="2257" spans="34:35" ht="14.25" hidden="1">
      <c r="AH2257" s="99">
        <f>+'廃棄物事業経費（歳入）'!B2257</f>
        <v>0</v>
      </c>
      <c r="AI2257" s="2">
        <v>2257</v>
      </c>
    </row>
    <row r="2258" spans="34:35" ht="14.25" hidden="1">
      <c r="AH2258" s="99">
        <f>+'廃棄物事業経費（歳入）'!B2258</f>
        <v>0</v>
      </c>
      <c r="AI2258" s="2">
        <v>2258</v>
      </c>
    </row>
    <row r="2259" spans="34:35" ht="14.25" hidden="1">
      <c r="AH2259" s="99">
        <f>+'廃棄物事業経費（歳入）'!B2259</f>
        <v>0</v>
      </c>
      <c r="AI2259" s="2">
        <v>2259</v>
      </c>
    </row>
    <row r="2260" spans="34:35" ht="14.25" hidden="1">
      <c r="AH2260" s="99">
        <f>+'廃棄物事業経費（歳入）'!B2260</f>
        <v>0</v>
      </c>
      <c r="AI2260" s="2">
        <v>2260</v>
      </c>
    </row>
    <row r="2261" spans="34:35" ht="14.25" hidden="1">
      <c r="AH2261" s="99">
        <f>+'廃棄物事業経費（歳入）'!B2261</f>
        <v>0</v>
      </c>
      <c r="AI2261" s="2">
        <v>2261</v>
      </c>
    </row>
    <row r="2262" spans="34:35" ht="14.25" hidden="1">
      <c r="AH2262" s="99">
        <f>+'廃棄物事業経費（歳入）'!B2262</f>
        <v>0</v>
      </c>
      <c r="AI2262" s="2">
        <v>2262</v>
      </c>
    </row>
    <row r="2263" spans="34:35" ht="14.25" hidden="1">
      <c r="AH2263" s="99">
        <f>+'廃棄物事業経費（歳入）'!B2263</f>
        <v>0</v>
      </c>
      <c r="AI2263" s="2">
        <v>2263</v>
      </c>
    </row>
    <row r="2264" spans="34:35" ht="14.25" hidden="1">
      <c r="AH2264" s="99">
        <f>+'廃棄物事業経費（歳入）'!B2264</f>
        <v>0</v>
      </c>
      <c r="AI2264" s="2">
        <v>2264</v>
      </c>
    </row>
    <row r="2265" spans="34:35" ht="14.25" hidden="1">
      <c r="AH2265" s="99">
        <f>+'廃棄物事業経費（歳入）'!B2265</f>
        <v>0</v>
      </c>
      <c r="AI2265" s="2">
        <v>2265</v>
      </c>
    </row>
    <row r="2266" spans="34:35" ht="14.25" hidden="1">
      <c r="AH2266" s="99">
        <f>+'廃棄物事業経費（歳入）'!B2266</f>
        <v>0</v>
      </c>
      <c r="AI2266" s="2">
        <v>2266</v>
      </c>
    </row>
    <row r="2267" spans="34:35" ht="14.25" hidden="1">
      <c r="AH2267" s="99">
        <f>+'廃棄物事業経費（歳入）'!B2267</f>
        <v>0</v>
      </c>
      <c r="AI2267" s="2">
        <v>2267</v>
      </c>
    </row>
    <row r="2268" spans="34:35" ht="14.25" hidden="1">
      <c r="AH2268" s="99">
        <f>+'廃棄物事業経費（歳入）'!B2268</f>
        <v>0</v>
      </c>
      <c r="AI2268" s="2">
        <v>2268</v>
      </c>
    </row>
    <row r="2269" spans="34:35" ht="14.25" hidden="1">
      <c r="AH2269" s="99">
        <f>+'廃棄物事業経費（歳入）'!B2269</f>
        <v>0</v>
      </c>
      <c r="AI2269" s="2">
        <v>2269</v>
      </c>
    </row>
    <row r="2270" spans="34:35" ht="14.25" hidden="1">
      <c r="AH2270" s="99">
        <f>+'廃棄物事業経費（歳入）'!B2270</f>
        <v>0</v>
      </c>
      <c r="AI2270" s="2">
        <v>2270</v>
      </c>
    </row>
    <row r="2271" spans="34:35" ht="14.25" hidden="1">
      <c r="AH2271" s="99">
        <f>+'廃棄物事業経費（歳入）'!B2271</f>
        <v>0</v>
      </c>
      <c r="AI2271" s="2">
        <v>2271</v>
      </c>
    </row>
    <row r="2272" spans="34:35" ht="14.25" hidden="1">
      <c r="AH2272" s="99">
        <f>+'廃棄物事業経費（歳入）'!B2272</f>
        <v>0</v>
      </c>
      <c r="AI2272" s="2">
        <v>2272</v>
      </c>
    </row>
    <row r="2273" spans="34:35" ht="14.25" hidden="1">
      <c r="AH2273" s="99">
        <f>+'廃棄物事業経費（歳入）'!B2273</f>
        <v>0</v>
      </c>
      <c r="AI2273" s="2">
        <v>2273</v>
      </c>
    </row>
    <row r="2274" spans="34:35" ht="14.25" hidden="1">
      <c r="AH2274" s="99">
        <f>+'廃棄物事業経費（歳入）'!B2274</f>
        <v>0</v>
      </c>
      <c r="AI2274" s="2">
        <v>2274</v>
      </c>
    </row>
    <row r="2275" spans="34:35" ht="14.25" hidden="1">
      <c r="AH2275" s="99">
        <f>+'廃棄物事業経費（歳入）'!B2275</f>
        <v>0</v>
      </c>
      <c r="AI2275" s="2">
        <v>2275</v>
      </c>
    </row>
    <row r="2276" spans="34:35" ht="14.25" hidden="1">
      <c r="AH2276" s="99">
        <f>+'廃棄物事業経費（歳入）'!B2276</f>
        <v>0</v>
      </c>
      <c r="AI2276" s="2">
        <v>2276</v>
      </c>
    </row>
    <row r="2277" spans="34:35" ht="14.25" hidden="1">
      <c r="AH2277" s="99">
        <f>+'廃棄物事業経費（歳入）'!B2277</f>
        <v>0</v>
      </c>
      <c r="AI2277" s="2">
        <v>2277</v>
      </c>
    </row>
    <row r="2278" spans="34:35" ht="14.25" hidden="1">
      <c r="AH2278" s="99">
        <f>+'廃棄物事業経費（歳入）'!B2278</f>
        <v>0</v>
      </c>
      <c r="AI2278" s="2">
        <v>2278</v>
      </c>
    </row>
    <row r="2279" spans="34:35" ht="14.25" hidden="1">
      <c r="AH2279" s="99">
        <f>+'廃棄物事業経費（歳入）'!B2279</f>
        <v>0</v>
      </c>
      <c r="AI2279" s="2">
        <v>2279</v>
      </c>
    </row>
    <row r="2280" spans="34:35" ht="14.25" hidden="1">
      <c r="AH2280" s="99">
        <f>+'廃棄物事業経費（歳入）'!B2280</f>
        <v>0</v>
      </c>
      <c r="AI2280" s="2">
        <v>2280</v>
      </c>
    </row>
    <row r="2281" spans="34:35" ht="14.25" hidden="1">
      <c r="AH2281" s="99">
        <f>+'廃棄物事業経費（歳入）'!B2281</f>
        <v>0</v>
      </c>
      <c r="AI2281" s="2">
        <v>2281</v>
      </c>
    </row>
    <row r="2282" spans="34:35" ht="14.25" hidden="1">
      <c r="AH2282" s="99">
        <f>+'廃棄物事業経費（歳入）'!B2282</f>
        <v>0</v>
      </c>
      <c r="AI2282" s="2">
        <v>2282</v>
      </c>
    </row>
    <row r="2283" spans="34:35" ht="14.25" hidden="1">
      <c r="AH2283" s="99">
        <f>+'廃棄物事業経費（歳入）'!B2283</f>
        <v>0</v>
      </c>
      <c r="AI2283" s="2">
        <v>2283</v>
      </c>
    </row>
    <row r="2284" spans="34:35" ht="14.25" hidden="1">
      <c r="AH2284" s="99">
        <f>+'廃棄物事業経費（歳入）'!B2284</f>
        <v>0</v>
      </c>
      <c r="AI2284" s="2">
        <v>2284</v>
      </c>
    </row>
    <row r="2285" spans="34:35" ht="14.25" hidden="1">
      <c r="AH2285" s="99">
        <f>+'廃棄物事業経費（歳入）'!B2285</f>
        <v>0</v>
      </c>
      <c r="AI2285" s="2">
        <v>2285</v>
      </c>
    </row>
    <row r="2286" spans="34:35" ht="14.25" hidden="1">
      <c r="AH2286" s="99">
        <f>+'廃棄物事業経費（歳入）'!B2286</f>
        <v>0</v>
      </c>
      <c r="AI2286" s="2">
        <v>2286</v>
      </c>
    </row>
    <row r="2287" spans="34:35" ht="14.25" hidden="1">
      <c r="AH2287" s="99">
        <f>+'廃棄物事業経費（歳入）'!B2287</f>
        <v>0</v>
      </c>
      <c r="AI2287" s="2">
        <v>2287</v>
      </c>
    </row>
    <row r="2288" spans="34:35" ht="14.25" hidden="1">
      <c r="AH2288" s="99">
        <f>+'廃棄物事業経費（歳入）'!B2288</f>
        <v>0</v>
      </c>
      <c r="AI2288" s="2">
        <v>2288</v>
      </c>
    </row>
    <row r="2289" spans="34:35" ht="14.25" hidden="1">
      <c r="AH2289" s="99">
        <f>+'廃棄物事業経費（歳入）'!B2289</f>
        <v>0</v>
      </c>
      <c r="AI2289" s="2">
        <v>2289</v>
      </c>
    </row>
    <row r="2290" spans="34:35" ht="14.25" hidden="1">
      <c r="AH2290" s="99">
        <f>+'廃棄物事業経費（歳入）'!B2290</f>
        <v>0</v>
      </c>
      <c r="AI2290" s="2">
        <v>2290</v>
      </c>
    </row>
    <row r="2291" spans="34:35" ht="14.25" hidden="1">
      <c r="AH2291" s="99">
        <f>+'廃棄物事業経費（歳入）'!B2291</f>
        <v>0</v>
      </c>
      <c r="AI2291" s="2">
        <v>2291</v>
      </c>
    </row>
    <row r="2292" spans="34:35" ht="14.25" hidden="1">
      <c r="AH2292" s="99">
        <f>+'廃棄物事業経費（歳入）'!B2292</f>
        <v>0</v>
      </c>
      <c r="AI2292" s="2">
        <v>2292</v>
      </c>
    </row>
    <row r="2293" spans="34:35" ht="14.25" hidden="1">
      <c r="AH2293" s="99">
        <f>+'廃棄物事業経費（歳入）'!B2293</f>
        <v>0</v>
      </c>
      <c r="AI2293" s="2">
        <v>2293</v>
      </c>
    </row>
    <row r="2294" spans="34:35" ht="14.25" hidden="1">
      <c r="AH2294" s="99">
        <f>+'廃棄物事業経費（歳入）'!B2294</f>
        <v>0</v>
      </c>
      <c r="AI2294" s="2">
        <v>2294</v>
      </c>
    </row>
    <row r="2295" spans="34:35" ht="14.25" hidden="1">
      <c r="AH2295" s="99">
        <f>+'廃棄物事業経費（歳入）'!B2295</f>
        <v>0</v>
      </c>
      <c r="AI2295" s="2">
        <v>2295</v>
      </c>
    </row>
    <row r="2296" spans="34:35" ht="14.25" hidden="1">
      <c r="AH2296" s="99">
        <f>+'廃棄物事業経費（歳入）'!B2296</f>
        <v>0</v>
      </c>
      <c r="AI2296" s="2">
        <v>2296</v>
      </c>
    </row>
    <row r="2297" spans="34:35" ht="14.25" hidden="1">
      <c r="AH2297" s="99">
        <f>+'廃棄物事業経費（歳入）'!B2297</f>
        <v>0</v>
      </c>
      <c r="AI2297" s="2">
        <v>2297</v>
      </c>
    </row>
    <row r="2298" spans="34:35" ht="14.25" hidden="1">
      <c r="AH2298" s="99">
        <f>+'廃棄物事業経費（歳入）'!B2298</f>
        <v>0</v>
      </c>
      <c r="AI2298" s="2">
        <v>2298</v>
      </c>
    </row>
    <row r="2299" spans="34:35" ht="14.25" hidden="1">
      <c r="AH2299" s="99">
        <f>+'廃棄物事業経費（歳入）'!B2299</f>
        <v>0</v>
      </c>
      <c r="AI2299" s="2">
        <v>2299</v>
      </c>
    </row>
    <row r="2300" spans="34:35" ht="14.25" hidden="1">
      <c r="AH2300" s="99">
        <f>+'廃棄物事業経費（歳入）'!B2300</f>
        <v>0</v>
      </c>
      <c r="AI2300" s="2">
        <v>2300</v>
      </c>
    </row>
    <row r="2301" spans="34:35" ht="14.25" hidden="1">
      <c r="AH2301" s="99">
        <f>+'廃棄物事業経費（歳入）'!B2301</f>
        <v>0</v>
      </c>
      <c r="AI2301" s="2">
        <v>2301</v>
      </c>
    </row>
    <row r="2302" spans="34:35" ht="14.25" hidden="1">
      <c r="AH2302" s="99">
        <f>+'廃棄物事業経費（歳入）'!B2302</f>
        <v>0</v>
      </c>
      <c r="AI2302" s="2">
        <v>2302</v>
      </c>
    </row>
    <row r="2303" spans="34:35" ht="14.25" hidden="1">
      <c r="AH2303" s="99">
        <f>+'廃棄物事業経費（歳入）'!B2303</f>
        <v>0</v>
      </c>
      <c r="AI2303" s="2">
        <v>2303</v>
      </c>
    </row>
    <row r="2304" spans="34:35" ht="14.25" hidden="1">
      <c r="AH2304" s="99">
        <f>+'廃棄物事業経費（歳入）'!B2304</f>
        <v>0</v>
      </c>
      <c r="AI2304" s="2">
        <v>2304</v>
      </c>
    </row>
    <row r="2305" spans="34:35" ht="14.25" hidden="1">
      <c r="AH2305" s="99">
        <f>+'廃棄物事業経費（歳入）'!B2305</f>
        <v>0</v>
      </c>
      <c r="AI2305" s="2">
        <v>2305</v>
      </c>
    </row>
    <row r="2306" spans="34:35" ht="14.25" hidden="1">
      <c r="AH2306" s="99">
        <f>+'廃棄物事業経費（歳入）'!B2306</f>
        <v>0</v>
      </c>
      <c r="AI2306" s="2">
        <v>2306</v>
      </c>
    </row>
    <row r="2307" spans="34:35" ht="14.25" hidden="1">
      <c r="AH2307" s="99">
        <f>+'廃棄物事業経費（歳入）'!B2307</f>
        <v>0</v>
      </c>
      <c r="AI2307" s="2">
        <v>2307</v>
      </c>
    </row>
    <row r="2308" spans="34:35" ht="14.25" hidden="1">
      <c r="AH2308" s="99">
        <f>+'廃棄物事業経費（歳入）'!B2308</f>
        <v>0</v>
      </c>
      <c r="AI2308" s="2">
        <v>2308</v>
      </c>
    </row>
    <row r="2309" spans="34:35" ht="14.25" hidden="1">
      <c r="AH2309" s="99">
        <f>+'廃棄物事業経費（歳入）'!B2309</f>
        <v>0</v>
      </c>
      <c r="AI2309" s="2">
        <v>2309</v>
      </c>
    </row>
    <row r="2310" spans="34:35" ht="14.25" hidden="1">
      <c r="AH2310" s="99">
        <f>+'廃棄物事業経費（歳入）'!B2310</f>
        <v>0</v>
      </c>
      <c r="AI2310" s="2">
        <v>2310</v>
      </c>
    </row>
    <row r="2311" spans="34:35" ht="14.25" hidden="1">
      <c r="AH2311" s="99">
        <f>+'廃棄物事業経費（歳入）'!B2311</f>
        <v>0</v>
      </c>
      <c r="AI2311" s="2">
        <v>2311</v>
      </c>
    </row>
    <row r="2312" spans="34:35" ht="14.25" hidden="1">
      <c r="AH2312" s="99">
        <f>+'廃棄物事業経費（歳入）'!B2312</f>
        <v>0</v>
      </c>
      <c r="AI2312" s="2">
        <v>2312</v>
      </c>
    </row>
    <row r="2313" spans="34:35" ht="14.25" hidden="1">
      <c r="AH2313" s="99">
        <f>+'廃棄物事業経費（歳入）'!B2313</f>
        <v>0</v>
      </c>
      <c r="AI2313" s="2">
        <v>2313</v>
      </c>
    </row>
    <row r="2314" spans="34:35" ht="14.25" hidden="1">
      <c r="AH2314" s="99">
        <f>+'廃棄物事業経費（歳入）'!B2314</f>
        <v>0</v>
      </c>
      <c r="AI2314" s="2">
        <v>2314</v>
      </c>
    </row>
    <row r="2315" spans="34:35" ht="14.25" hidden="1">
      <c r="AH2315" s="99">
        <f>+'廃棄物事業経費（歳入）'!B2315</f>
        <v>0</v>
      </c>
      <c r="AI2315" s="2">
        <v>2315</v>
      </c>
    </row>
    <row r="2316" spans="34:35" ht="14.25" hidden="1">
      <c r="AH2316" s="99">
        <f>+'廃棄物事業経費（歳入）'!B2316</f>
        <v>0</v>
      </c>
      <c r="AI2316" s="2">
        <v>2316</v>
      </c>
    </row>
    <row r="2317" spans="34:35" ht="14.25" hidden="1">
      <c r="AH2317" s="99">
        <f>+'廃棄物事業経費（歳入）'!B2317</f>
        <v>0</v>
      </c>
      <c r="AI2317" s="2">
        <v>2317</v>
      </c>
    </row>
    <row r="2318" spans="34:35" ht="14.25" hidden="1">
      <c r="AH2318" s="99">
        <f>+'廃棄物事業経費（歳入）'!B2318</f>
        <v>0</v>
      </c>
      <c r="AI2318" s="2">
        <v>2318</v>
      </c>
    </row>
    <row r="2319" spans="34:35" ht="14.25" hidden="1">
      <c r="AH2319" s="99">
        <f>+'廃棄物事業経費（歳入）'!B2319</f>
        <v>0</v>
      </c>
      <c r="AI2319" s="2">
        <v>2319</v>
      </c>
    </row>
    <row r="2320" spans="34:35" ht="14.25" hidden="1">
      <c r="AH2320" s="99">
        <f>+'廃棄物事業経費（歳入）'!B2320</f>
        <v>0</v>
      </c>
      <c r="AI2320" s="2">
        <v>2320</v>
      </c>
    </row>
    <row r="2321" spans="34:35" ht="14.25" hidden="1">
      <c r="AH2321" s="99">
        <f>+'廃棄物事業経費（歳入）'!B2321</f>
        <v>0</v>
      </c>
      <c r="AI2321" s="2">
        <v>2321</v>
      </c>
    </row>
    <row r="2322" spans="34:35" ht="14.25" hidden="1">
      <c r="AH2322" s="99">
        <f>+'廃棄物事業経費（歳入）'!B2322</f>
        <v>0</v>
      </c>
      <c r="AI2322" s="2">
        <v>2322</v>
      </c>
    </row>
    <row r="2323" spans="34:35" ht="14.25" hidden="1">
      <c r="AH2323" s="99">
        <f>+'廃棄物事業経費（歳入）'!B2323</f>
        <v>0</v>
      </c>
      <c r="AI2323" s="2">
        <v>2323</v>
      </c>
    </row>
    <row r="2324" spans="34:35" ht="14.25" hidden="1">
      <c r="AH2324" s="99">
        <f>+'廃棄物事業経費（歳入）'!B2324</f>
        <v>0</v>
      </c>
      <c r="AI2324" s="2">
        <v>2324</v>
      </c>
    </row>
    <row r="2325" spans="34:35" ht="14.25" hidden="1">
      <c r="AH2325" s="99">
        <f>+'廃棄物事業経費（歳入）'!B2325</f>
        <v>0</v>
      </c>
      <c r="AI2325" s="2">
        <v>2325</v>
      </c>
    </row>
    <row r="2326" spans="34:35" ht="14.25" hidden="1">
      <c r="AH2326" s="99">
        <f>+'廃棄物事業経費（歳入）'!B2326</f>
        <v>0</v>
      </c>
      <c r="AI2326" s="2">
        <v>2326</v>
      </c>
    </row>
    <row r="2327" spans="34:35" ht="14.25" hidden="1">
      <c r="AH2327" s="99">
        <f>+'廃棄物事業経費（歳入）'!B2327</f>
        <v>0</v>
      </c>
      <c r="AI2327" s="2">
        <v>2327</v>
      </c>
    </row>
    <row r="2328" spans="34:35" ht="14.25" hidden="1">
      <c r="AH2328" s="99">
        <f>+'廃棄物事業経費（歳入）'!B2328</f>
        <v>0</v>
      </c>
      <c r="AI2328" s="2">
        <v>2328</v>
      </c>
    </row>
    <row r="2329" spans="34:35" ht="14.25" hidden="1">
      <c r="AH2329" s="99">
        <f>+'廃棄物事業経費（歳入）'!B2329</f>
        <v>0</v>
      </c>
      <c r="AI2329" s="2">
        <v>2329</v>
      </c>
    </row>
    <row r="2330" spans="34:35" ht="14.25" hidden="1">
      <c r="AH2330" s="99">
        <f>+'廃棄物事業経費（歳入）'!B2330</f>
        <v>0</v>
      </c>
      <c r="AI2330" s="2">
        <v>2330</v>
      </c>
    </row>
    <row r="2331" spans="34:35" ht="14.25" hidden="1">
      <c r="AH2331" s="99">
        <f>+'廃棄物事業経費（歳入）'!B2331</f>
        <v>0</v>
      </c>
      <c r="AI2331" s="2">
        <v>2331</v>
      </c>
    </row>
    <row r="2332" spans="34:35" ht="14.25" hidden="1">
      <c r="AH2332" s="99">
        <f>+'廃棄物事業経費（歳入）'!B2332</f>
        <v>0</v>
      </c>
      <c r="AI2332" s="2">
        <v>2332</v>
      </c>
    </row>
    <row r="2333" spans="34:35" ht="14.25" hidden="1">
      <c r="AH2333" s="99">
        <f>+'廃棄物事業経費（歳入）'!B2333</f>
        <v>0</v>
      </c>
      <c r="AI2333" s="2">
        <v>2333</v>
      </c>
    </row>
    <row r="2334" spans="34:35" ht="14.25" hidden="1">
      <c r="AH2334" s="99">
        <f>+'廃棄物事業経費（歳入）'!B2334</f>
        <v>0</v>
      </c>
      <c r="AI2334" s="2">
        <v>2334</v>
      </c>
    </row>
    <row r="2335" spans="34:35" ht="14.25" hidden="1">
      <c r="AH2335" s="99">
        <f>+'廃棄物事業経費（歳入）'!B2335</f>
        <v>0</v>
      </c>
      <c r="AI2335" s="2">
        <v>2335</v>
      </c>
    </row>
    <row r="2336" spans="34:35" ht="14.25" hidden="1">
      <c r="AH2336" s="99">
        <f>+'廃棄物事業経費（歳入）'!B2336</f>
        <v>0</v>
      </c>
      <c r="AI2336" s="2">
        <v>2336</v>
      </c>
    </row>
    <row r="2337" spans="34:35" ht="14.25" hidden="1">
      <c r="AH2337" s="99">
        <f>+'廃棄物事業経費（歳入）'!B2337</f>
        <v>0</v>
      </c>
      <c r="AI2337" s="2">
        <v>2337</v>
      </c>
    </row>
    <row r="2338" spans="34:35" ht="14.25" hidden="1">
      <c r="AH2338" s="99">
        <f>+'廃棄物事業経費（歳入）'!B2338</f>
        <v>0</v>
      </c>
      <c r="AI2338" s="2">
        <v>2338</v>
      </c>
    </row>
    <row r="2339" spans="34:35" ht="14.25" hidden="1">
      <c r="AH2339" s="99">
        <f>+'廃棄物事業経費（歳入）'!B2339</f>
        <v>0</v>
      </c>
      <c r="AI2339" s="2">
        <v>2339</v>
      </c>
    </row>
    <row r="2340" spans="34:35" ht="14.25" hidden="1">
      <c r="AH2340" s="99">
        <f>+'廃棄物事業経費（歳入）'!B2340</f>
        <v>0</v>
      </c>
      <c r="AI2340" s="2">
        <v>2340</v>
      </c>
    </row>
    <row r="2341" spans="34:35" ht="14.25" hidden="1">
      <c r="AH2341" s="99">
        <f>+'廃棄物事業経費（歳入）'!B2341</f>
        <v>0</v>
      </c>
      <c r="AI2341" s="2">
        <v>2341</v>
      </c>
    </row>
    <row r="2342" spans="34:35" ht="14.25" hidden="1">
      <c r="AH2342" s="99">
        <f>+'廃棄物事業経費（歳入）'!B2342</f>
        <v>0</v>
      </c>
      <c r="AI2342" s="2">
        <v>2342</v>
      </c>
    </row>
    <row r="2343" spans="34:35" ht="14.25" hidden="1">
      <c r="AH2343" s="99">
        <f>+'廃棄物事業経費（歳入）'!B2343</f>
        <v>0</v>
      </c>
      <c r="AI2343" s="2">
        <v>2343</v>
      </c>
    </row>
    <row r="2344" spans="34:35" ht="14.25" hidden="1">
      <c r="AH2344" s="99">
        <f>+'廃棄物事業経費（歳入）'!B2344</f>
        <v>0</v>
      </c>
      <c r="AI2344" s="2">
        <v>2344</v>
      </c>
    </row>
    <row r="2345" spans="34:35" ht="14.25" hidden="1">
      <c r="AH2345" s="99">
        <f>+'廃棄物事業経費（歳入）'!B2345</f>
        <v>0</v>
      </c>
      <c r="AI2345" s="2">
        <v>2345</v>
      </c>
    </row>
    <row r="2346" spans="34:35" ht="14.25" hidden="1">
      <c r="AH2346" s="99">
        <f>+'廃棄物事業経費（歳入）'!B2346</f>
        <v>0</v>
      </c>
      <c r="AI2346" s="2">
        <v>2346</v>
      </c>
    </row>
    <row r="2347" spans="34:35" ht="14.25" hidden="1">
      <c r="AH2347" s="99">
        <f>+'廃棄物事業経費（歳入）'!B2347</f>
        <v>0</v>
      </c>
      <c r="AI2347" s="2">
        <v>2347</v>
      </c>
    </row>
    <row r="2348" spans="34:35" ht="14.25" hidden="1">
      <c r="AH2348" s="99">
        <f>+'廃棄物事業経費（歳入）'!B2348</f>
        <v>0</v>
      </c>
      <c r="AI2348" s="2">
        <v>2348</v>
      </c>
    </row>
    <row r="2349" spans="34:35" ht="14.25" hidden="1">
      <c r="AH2349" s="99">
        <f>+'廃棄物事業経費（歳入）'!B2349</f>
        <v>0</v>
      </c>
      <c r="AI2349" s="2">
        <v>2349</v>
      </c>
    </row>
    <row r="2350" spans="34:35" ht="14.25" hidden="1">
      <c r="AH2350" s="99">
        <f>+'廃棄物事業経費（歳入）'!B2350</f>
        <v>0</v>
      </c>
      <c r="AI2350" s="2">
        <v>2350</v>
      </c>
    </row>
    <row r="2351" spans="34:35" ht="14.25" hidden="1">
      <c r="AH2351" s="99">
        <f>+'廃棄物事業経費（歳入）'!B2351</f>
        <v>0</v>
      </c>
      <c r="AI2351" s="2">
        <v>2351</v>
      </c>
    </row>
    <row r="2352" spans="34:35" ht="14.25" hidden="1">
      <c r="AH2352" s="99">
        <f>+'廃棄物事業経費（歳入）'!B2352</f>
        <v>0</v>
      </c>
      <c r="AI2352" s="2">
        <v>2352</v>
      </c>
    </row>
    <row r="2353" spans="34:35" ht="14.25" hidden="1">
      <c r="AH2353" s="99">
        <f>+'廃棄物事業経費（歳入）'!B2353</f>
        <v>0</v>
      </c>
      <c r="AI2353" s="2">
        <v>2353</v>
      </c>
    </row>
    <row r="2354" spans="34:35" ht="14.25" hidden="1">
      <c r="AH2354" s="99">
        <f>+'廃棄物事業経費（歳入）'!B2354</f>
        <v>0</v>
      </c>
      <c r="AI2354" s="2">
        <v>2354</v>
      </c>
    </row>
    <row r="2355" spans="34:35" ht="14.25" hidden="1">
      <c r="AH2355" s="99">
        <f>+'廃棄物事業経費（歳入）'!B2355</f>
        <v>0</v>
      </c>
      <c r="AI2355" s="2">
        <v>2355</v>
      </c>
    </row>
    <row r="2356" spans="34:35" ht="14.25" hidden="1">
      <c r="AH2356" s="99">
        <f>+'廃棄物事業経費（歳入）'!B2356</f>
        <v>0</v>
      </c>
      <c r="AI2356" s="2">
        <v>2356</v>
      </c>
    </row>
    <row r="2357" spans="34:35" ht="14.25" hidden="1">
      <c r="AH2357" s="99">
        <f>+'廃棄物事業経費（歳入）'!B2357</f>
        <v>0</v>
      </c>
      <c r="AI2357" s="2">
        <v>2357</v>
      </c>
    </row>
    <row r="2358" spans="34:35" ht="14.25" hidden="1">
      <c r="AH2358" s="99">
        <f>+'廃棄物事業経費（歳入）'!B2358</f>
        <v>0</v>
      </c>
      <c r="AI2358" s="2">
        <v>2358</v>
      </c>
    </row>
    <row r="2359" spans="34:35" ht="14.25" hidden="1">
      <c r="AH2359" s="99">
        <f>+'廃棄物事業経費（歳入）'!B2359</f>
        <v>0</v>
      </c>
      <c r="AI2359" s="2">
        <v>2359</v>
      </c>
    </row>
    <row r="2360" spans="34:35" ht="14.25" hidden="1">
      <c r="AH2360" s="99">
        <f>+'廃棄物事業経費（歳入）'!B2360</f>
        <v>0</v>
      </c>
      <c r="AI2360" s="2">
        <v>2360</v>
      </c>
    </row>
    <row r="2361" spans="34:35" ht="14.25" hidden="1">
      <c r="AH2361" s="99">
        <f>+'廃棄物事業経費（歳入）'!B2361</f>
        <v>0</v>
      </c>
      <c r="AI2361" s="2">
        <v>2361</v>
      </c>
    </row>
    <row r="2362" spans="34:35" ht="14.25" hidden="1">
      <c r="AH2362" s="99">
        <f>+'廃棄物事業経費（歳入）'!B2362</f>
        <v>0</v>
      </c>
      <c r="AI2362" s="2">
        <v>2362</v>
      </c>
    </row>
    <row r="2363" spans="34:35" ht="14.25" hidden="1">
      <c r="AH2363" s="99">
        <f>+'廃棄物事業経費（歳入）'!B2363</f>
        <v>0</v>
      </c>
      <c r="AI2363" s="2">
        <v>2363</v>
      </c>
    </row>
    <row r="2364" spans="34:35" ht="14.25" hidden="1">
      <c r="AH2364" s="99">
        <f>+'廃棄物事業経費（歳入）'!B2364</f>
        <v>0</v>
      </c>
      <c r="AI2364" s="2">
        <v>2364</v>
      </c>
    </row>
    <row r="2365" spans="34:35" ht="14.25" hidden="1">
      <c r="AH2365" s="99">
        <f>+'廃棄物事業経費（歳入）'!B2365</f>
        <v>0</v>
      </c>
      <c r="AI2365" s="2">
        <v>2365</v>
      </c>
    </row>
    <row r="2366" spans="34:35" ht="14.25" hidden="1">
      <c r="AH2366" s="99">
        <f>+'廃棄物事業経費（歳入）'!B2366</f>
        <v>0</v>
      </c>
      <c r="AI2366" s="2">
        <v>2366</v>
      </c>
    </row>
    <row r="2367" spans="34:35" ht="14.25" hidden="1">
      <c r="AH2367" s="99">
        <f>+'廃棄物事業経費（歳入）'!B2367</f>
        <v>0</v>
      </c>
      <c r="AI2367" s="2">
        <v>2367</v>
      </c>
    </row>
    <row r="2368" spans="34:35" ht="14.25" hidden="1">
      <c r="AH2368" s="99">
        <f>+'廃棄物事業経費（歳入）'!B2368</f>
        <v>0</v>
      </c>
      <c r="AI2368" s="2">
        <v>2368</v>
      </c>
    </row>
    <row r="2369" spans="34:35" ht="14.25" hidden="1">
      <c r="AH2369" s="99">
        <f>+'廃棄物事業経費（歳入）'!B2369</f>
        <v>0</v>
      </c>
      <c r="AI2369" s="2">
        <v>2369</v>
      </c>
    </row>
    <row r="2370" spans="34:35" ht="14.25" hidden="1">
      <c r="AH2370" s="99">
        <f>+'廃棄物事業経費（歳入）'!B2370</f>
        <v>0</v>
      </c>
      <c r="AI2370" s="2">
        <v>2370</v>
      </c>
    </row>
    <row r="2371" spans="34:35" ht="14.25" hidden="1">
      <c r="AH2371" s="99">
        <f>+'廃棄物事業経費（歳入）'!B2371</f>
        <v>0</v>
      </c>
      <c r="AI2371" s="2">
        <v>2371</v>
      </c>
    </row>
    <row r="2372" spans="34:35" ht="14.25" hidden="1">
      <c r="AH2372" s="99">
        <f>+'廃棄物事業経費（歳入）'!B2372</f>
        <v>0</v>
      </c>
      <c r="AI2372" s="2">
        <v>2372</v>
      </c>
    </row>
    <row r="2373" spans="34:35" ht="14.25" hidden="1">
      <c r="AH2373" s="99">
        <f>+'廃棄物事業経費（歳入）'!B2373</f>
        <v>0</v>
      </c>
      <c r="AI2373" s="2">
        <v>2373</v>
      </c>
    </row>
    <row r="2374" spans="34:35" ht="14.25" hidden="1">
      <c r="AH2374" s="99">
        <f>+'廃棄物事業経費（歳入）'!B2374</f>
        <v>0</v>
      </c>
      <c r="AI2374" s="2">
        <v>2374</v>
      </c>
    </row>
    <row r="2375" spans="34:35" ht="14.25" hidden="1">
      <c r="AH2375" s="99">
        <f>+'廃棄物事業経費（歳入）'!B2375</f>
        <v>0</v>
      </c>
      <c r="AI2375" s="2">
        <v>2375</v>
      </c>
    </row>
    <row r="2376" spans="34:35" ht="14.25" hidden="1">
      <c r="AH2376" s="99">
        <f>+'廃棄物事業経費（歳入）'!B2376</f>
        <v>0</v>
      </c>
      <c r="AI2376" s="2">
        <v>2376</v>
      </c>
    </row>
    <row r="2377" spans="34:35" ht="14.25" hidden="1">
      <c r="AH2377" s="99">
        <f>+'廃棄物事業経費（歳入）'!B2377</f>
        <v>0</v>
      </c>
      <c r="AI2377" s="2">
        <v>2377</v>
      </c>
    </row>
    <row r="2378" spans="34:35" ht="14.25" hidden="1">
      <c r="AH2378" s="99">
        <f>+'廃棄物事業経費（歳入）'!B2378</f>
        <v>0</v>
      </c>
      <c r="AI2378" s="2">
        <v>2378</v>
      </c>
    </row>
    <row r="2379" spans="34:35" ht="14.25" hidden="1">
      <c r="AH2379" s="99">
        <f>+'廃棄物事業経費（歳入）'!B2379</f>
        <v>0</v>
      </c>
      <c r="AI2379" s="2">
        <v>2379</v>
      </c>
    </row>
    <row r="2380" spans="34:35" ht="14.25" hidden="1">
      <c r="AH2380" s="99">
        <f>+'廃棄物事業経費（歳入）'!B2380</f>
        <v>0</v>
      </c>
      <c r="AI2380" s="2">
        <v>2380</v>
      </c>
    </row>
    <row r="2381" spans="34:35" ht="14.25" hidden="1">
      <c r="AH2381" s="99">
        <f>+'廃棄物事業経費（歳入）'!B2381</f>
        <v>0</v>
      </c>
      <c r="AI2381" s="2">
        <v>2381</v>
      </c>
    </row>
    <row r="2382" spans="34:35" ht="14.25" hidden="1">
      <c r="AH2382" s="99">
        <f>+'廃棄物事業経費（歳入）'!B2382</f>
        <v>0</v>
      </c>
      <c r="AI2382" s="2">
        <v>2382</v>
      </c>
    </row>
    <row r="2383" spans="34:35" ht="14.25" hidden="1">
      <c r="AH2383" s="99">
        <f>+'廃棄物事業経費（歳入）'!B2383</f>
        <v>0</v>
      </c>
      <c r="AI2383" s="2">
        <v>2383</v>
      </c>
    </row>
    <row r="2384" spans="34:35" ht="14.25" hidden="1">
      <c r="AH2384" s="99">
        <f>+'廃棄物事業経費（歳入）'!B2384</f>
        <v>0</v>
      </c>
      <c r="AI2384" s="2">
        <v>2384</v>
      </c>
    </row>
    <row r="2385" spans="34:35" ht="14.25" hidden="1">
      <c r="AH2385" s="99">
        <f>+'廃棄物事業経費（歳入）'!B2385</f>
        <v>0</v>
      </c>
      <c r="AI2385" s="2">
        <v>2385</v>
      </c>
    </row>
    <row r="2386" spans="34:35" ht="14.25" hidden="1">
      <c r="AH2386" s="99">
        <f>+'廃棄物事業経費（歳入）'!B2386</f>
        <v>0</v>
      </c>
      <c r="AI2386" s="2">
        <v>2386</v>
      </c>
    </row>
    <row r="2387" spans="34:35" ht="14.25" hidden="1">
      <c r="AH2387" s="99">
        <f>+'廃棄物事業経費（歳入）'!B2387</f>
        <v>0</v>
      </c>
      <c r="AI2387" s="2">
        <v>2387</v>
      </c>
    </row>
    <row r="2388" spans="34:35" ht="14.25" hidden="1">
      <c r="AH2388" s="99">
        <f>+'廃棄物事業経費（歳入）'!B2388</f>
        <v>0</v>
      </c>
      <c r="AI2388" s="2">
        <v>2388</v>
      </c>
    </row>
    <row r="2389" spans="34:35" ht="14.25" hidden="1">
      <c r="AH2389" s="99">
        <f>+'廃棄物事業経費（歳入）'!B2389</f>
        <v>0</v>
      </c>
      <c r="AI2389" s="2">
        <v>2389</v>
      </c>
    </row>
    <row r="2390" spans="34:35" ht="14.25" hidden="1">
      <c r="AH2390" s="99">
        <f>+'廃棄物事業経費（歳入）'!B2390</f>
        <v>0</v>
      </c>
      <c r="AI2390" s="2">
        <v>2390</v>
      </c>
    </row>
    <row r="2391" spans="34:35" ht="14.25" hidden="1">
      <c r="AH2391" s="99">
        <f>+'廃棄物事業経費（歳入）'!B2391</f>
        <v>0</v>
      </c>
      <c r="AI2391" s="2">
        <v>2391</v>
      </c>
    </row>
    <row r="2392" spans="34:35" ht="14.25" hidden="1">
      <c r="AH2392" s="99">
        <f>+'廃棄物事業経費（歳入）'!B2392</f>
        <v>0</v>
      </c>
      <c r="AI2392" s="2">
        <v>2392</v>
      </c>
    </row>
    <row r="2393" spans="34:35" ht="14.25" hidden="1">
      <c r="AH2393" s="99">
        <f>+'廃棄物事業経費（歳入）'!B2393</f>
        <v>0</v>
      </c>
      <c r="AI2393" s="2">
        <v>2393</v>
      </c>
    </row>
    <row r="2394" spans="34:35" ht="14.25" hidden="1">
      <c r="AH2394" s="99">
        <f>+'廃棄物事業経費（歳入）'!B2394</f>
        <v>0</v>
      </c>
      <c r="AI2394" s="2">
        <v>2394</v>
      </c>
    </row>
    <row r="2395" spans="34:35" ht="14.25" hidden="1">
      <c r="AH2395" s="99">
        <f>+'廃棄物事業経費（歳入）'!B2395</f>
        <v>0</v>
      </c>
      <c r="AI2395" s="2">
        <v>2395</v>
      </c>
    </row>
    <row r="2396" spans="34:35" ht="14.25" hidden="1">
      <c r="AH2396" s="99">
        <f>+'廃棄物事業経費（歳入）'!B2396</f>
        <v>0</v>
      </c>
      <c r="AI2396" s="2">
        <v>2396</v>
      </c>
    </row>
    <row r="2397" spans="34:35" ht="14.25" hidden="1">
      <c r="AH2397" s="99">
        <f>+'廃棄物事業経費（歳入）'!B2397</f>
        <v>0</v>
      </c>
      <c r="AI2397" s="2">
        <v>2397</v>
      </c>
    </row>
    <row r="2398" spans="34:35" ht="14.25" hidden="1">
      <c r="AH2398" s="99">
        <f>+'廃棄物事業経費（歳入）'!B2398</f>
        <v>0</v>
      </c>
      <c r="AI2398" s="2">
        <v>2398</v>
      </c>
    </row>
    <row r="2399" spans="34:35" ht="14.25" hidden="1">
      <c r="AH2399" s="99">
        <f>+'廃棄物事業経費（歳入）'!B2399</f>
        <v>0</v>
      </c>
      <c r="AI2399" s="2">
        <v>2399</v>
      </c>
    </row>
    <row r="2400" spans="34:35" ht="14.25" hidden="1">
      <c r="AH2400" s="99">
        <f>+'廃棄物事業経費（歳入）'!B2400</f>
        <v>0</v>
      </c>
      <c r="AI2400" s="2">
        <v>2400</v>
      </c>
    </row>
    <row r="2401" spans="34:35" ht="14.25" hidden="1">
      <c r="AH2401" s="99">
        <f>+'廃棄物事業経費（歳入）'!B2401</f>
        <v>0</v>
      </c>
      <c r="AI2401" s="2">
        <v>2401</v>
      </c>
    </row>
    <row r="2402" spans="34:35" ht="14.25" hidden="1">
      <c r="AH2402" s="99">
        <f>+'廃棄物事業経費（歳入）'!B2402</f>
        <v>0</v>
      </c>
      <c r="AI2402" s="2">
        <v>2402</v>
      </c>
    </row>
    <row r="2403" spans="34:35" ht="14.25" hidden="1">
      <c r="AH2403" s="99">
        <f>+'廃棄物事業経費（歳入）'!B2403</f>
        <v>0</v>
      </c>
      <c r="AI2403" s="2">
        <v>2403</v>
      </c>
    </row>
    <row r="2404" spans="34:35" ht="14.25" hidden="1">
      <c r="AH2404" s="99">
        <f>+'廃棄物事業経費（歳入）'!B2404</f>
        <v>0</v>
      </c>
      <c r="AI2404" s="2">
        <v>2404</v>
      </c>
    </row>
    <row r="2405" spans="34:35" ht="14.25" hidden="1">
      <c r="AH2405" s="99">
        <f>+'廃棄物事業経費（歳入）'!B2405</f>
        <v>0</v>
      </c>
      <c r="AI2405" s="2">
        <v>2405</v>
      </c>
    </row>
    <row r="2406" spans="34:35" ht="14.25" hidden="1">
      <c r="AH2406" s="99">
        <f>+'廃棄物事業経費（歳入）'!B2406</f>
        <v>0</v>
      </c>
      <c r="AI2406" s="2">
        <v>2406</v>
      </c>
    </row>
    <row r="2407" spans="34:35" ht="14.25" hidden="1">
      <c r="AH2407" s="99">
        <f>+'廃棄物事業経費（歳入）'!B2407</f>
        <v>0</v>
      </c>
      <c r="AI2407" s="2">
        <v>2407</v>
      </c>
    </row>
    <row r="2408" spans="34:35" ht="14.25" hidden="1">
      <c r="AH2408" s="99">
        <f>+'廃棄物事業経費（歳入）'!B2408</f>
        <v>0</v>
      </c>
      <c r="AI2408" s="2">
        <v>2408</v>
      </c>
    </row>
    <row r="2409" spans="34:35" ht="14.25" hidden="1">
      <c r="AH2409" s="99">
        <f>+'廃棄物事業経費（歳入）'!B2409</f>
        <v>0</v>
      </c>
      <c r="AI2409" s="2">
        <v>2409</v>
      </c>
    </row>
    <row r="2410" spans="34:35" ht="14.25" hidden="1">
      <c r="AH2410" s="99">
        <f>+'廃棄物事業経費（歳入）'!B2410</f>
        <v>0</v>
      </c>
      <c r="AI2410" s="2">
        <v>2410</v>
      </c>
    </row>
    <row r="2411" spans="34:35" ht="14.25" hidden="1">
      <c r="AH2411" s="99">
        <f>+'廃棄物事業経費（歳入）'!B2411</f>
        <v>0</v>
      </c>
      <c r="AI2411" s="2">
        <v>2411</v>
      </c>
    </row>
    <row r="2412" spans="34:35" ht="14.25" hidden="1">
      <c r="AH2412" s="99">
        <f>+'廃棄物事業経費（歳入）'!B2412</f>
        <v>0</v>
      </c>
      <c r="AI2412" s="2">
        <v>2412</v>
      </c>
    </row>
    <row r="2413" spans="34:35" ht="14.25" hidden="1">
      <c r="AH2413" s="99">
        <f>+'廃棄物事業経費（歳入）'!B2413</f>
        <v>0</v>
      </c>
      <c r="AI2413" s="2">
        <v>2413</v>
      </c>
    </row>
    <row r="2414" spans="34:35" ht="14.25" hidden="1">
      <c r="AH2414" s="99">
        <f>+'廃棄物事業経費（歳入）'!B2414</f>
        <v>0</v>
      </c>
      <c r="AI2414" s="2">
        <v>2414</v>
      </c>
    </row>
    <row r="2415" spans="34:35" ht="14.25" hidden="1">
      <c r="AH2415" s="99">
        <f>+'廃棄物事業経費（歳入）'!B2415</f>
        <v>0</v>
      </c>
      <c r="AI2415" s="2">
        <v>2415</v>
      </c>
    </row>
    <row r="2416" spans="34:35" ht="14.25" hidden="1">
      <c r="AH2416" s="99">
        <f>+'廃棄物事業経費（歳入）'!B2416</f>
        <v>0</v>
      </c>
      <c r="AI2416" s="2">
        <v>2416</v>
      </c>
    </row>
    <row r="2417" spans="34:35" ht="14.25" hidden="1">
      <c r="AH2417" s="99">
        <f>+'廃棄物事業経費（歳入）'!B2417</f>
        <v>0</v>
      </c>
      <c r="AI2417" s="2">
        <v>2417</v>
      </c>
    </row>
    <row r="2418" spans="34:35" ht="14.25" hidden="1">
      <c r="AH2418" s="99">
        <f>+'廃棄物事業経費（歳入）'!B2418</f>
        <v>0</v>
      </c>
      <c r="AI2418" s="2">
        <v>2418</v>
      </c>
    </row>
    <row r="2419" spans="34:35" ht="14.25" hidden="1">
      <c r="AH2419" s="99">
        <f>+'廃棄物事業経費（歳入）'!B2419</f>
        <v>0</v>
      </c>
      <c r="AI2419" s="2">
        <v>2419</v>
      </c>
    </row>
    <row r="2420" spans="34:35" ht="14.25" hidden="1">
      <c r="AH2420" s="99">
        <f>+'廃棄物事業経費（歳入）'!B2420</f>
        <v>0</v>
      </c>
      <c r="AI2420" s="2">
        <v>2420</v>
      </c>
    </row>
    <row r="2421" spans="34:35" ht="14.25" hidden="1">
      <c r="AH2421" s="99">
        <f>+'廃棄物事業経費（歳入）'!B2421</f>
        <v>0</v>
      </c>
      <c r="AI2421" s="2">
        <v>2421</v>
      </c>
    </row>
    <row r="2422" spans="34:35" ht="14.25" hidden="1">
      <c r="AH2422" s="99">
        <f>+'廃棄物事業経費（歳入）'!B2422</f>
        <v>0</v>
      </c>
      <c r="AI2422" s="2">
        <v>2422</v>
      </c>
    </row>
    <row r="2423" spans="34:35" ht="14.25" hidden="1">
      <c r="AH2423" s="99">
        <f>+'廃棄物事業経費（歳入）'!B2423</f>
        <v>0</v>
      </c>
      <c r="AI2423" s="2">
        <v>2423</v>
      </c>
    </row>
    <row r="2424" spans="34:35" ht="14.25" hidden="1">
      <c r="AH2424" s="99">
        <f>+'廃棄物事業経費（歳入）'!B2424</f>
        <v>0</v>
      </c>
      <c r="AI2424" s="2">
        <v>2424</v>
      </c>
    </row>
    <row r="2425" spans="34:35" ht="14.25" hidden="1">
      <c r="AH2425" s="99">
        <f>+'廃棄物事業経費（歳入）'!B2425</f>
        <v>0</v>
      </c>
      <c r="AI2425" s="2">
        <v>2425</v>
      </c>
    </row>
    <row r="2426" spans="34:35" ht="14.25" hidden="1">
      <c r="AH2426" s="99">
        <f>+'廃棄物事業経費（歳入）'!B2426</f>
        <v>0</v>
      </c>
      <c r="AI2426" s="2">
        <v>2426</v>
      </c>
    </row>
    <row r="2427" spans="34:35" ht="14.25" hidden="1">
      <c r="AH2427" s="99">
        <f>+'廃棄物事業経費（歳入）'!B2427</f>
        <v>0</v>
      </c>
      <c r="AI2427" s="2">
        <v>2427</v>
      </c>
    </row>
    <row r="2428" spans="34:35" ht="14.25" hidden="1">
      <c r="AH2428" s="99">
        <f>+'廃棄物事業経費（歳入）'!B2428</f>
        <v>0</v>
      </c>
      <c r="AI2428" s="2">
        <v>2428</v>
      </c>
    </row>
    <row r="2429" spans="34:35" ht="14.25" hidden="1">
      <c r="AH2429" s="99">
        <f>+'廃棄物事業経費（歳入）'!B2429</f>
        <v>0</v>
      </c>
      <c r="AI2429" s="2">
        <v>2429</v>
      </c>
    </row>
    <row r="2430" spans="34:35" ht="14.25" hidden="1">
      <c r="AH2430" s="99">
        <f>+'廃棄物事業経費（歳入）'!B2430</f>
        <v>0</v>
      </c>
      <c r="AI2430" s="2">
        <v>2430</v>
      </c>
    </row>
    <row r="2431" spans="34:35" ht="14.25" hidden="1">
      <c r="AH2431" s="99">
        <f>+'廃棄物事業経費（歳入）'!B2431</f>
        <v>0</v>
      </c>
      <c r="AI2431" s="2">
        <v>2431</v>
      </c>
    </row>
    <row r="2432" spans="34:35" ht="14.25" hidden="1">
      <c r="AH2432" s="99">
        <f>+'廃棄物事業経費（歳入）'!B2432</f>
        <v>0</v>
      </c>
      <c r="AI2432" s="2">
        <v>2432</v>
      </c>
    </row>
    <row r="2433" spans="34:35" ht="14.25" hidden="1">
      <c r="AH2433" s="99">
        <f>+'廃棄物事業経費（歳入）'!B2433</f>
        <v>0</v>
      </c>
      <c r="AI2433" s="2">
        <v>2433</v>
      </c>
    </row>
    <row r="2434" spans="34:35" ht="14.25" hidden="1">
      <c r="AH2434" s="99">
        <f>+'廃棄物事業経費（歳入）'!B2434</f>
        <v>0</v>
      </c>
      <c r="AI2434" s="2">
        <v>2434</v>
      </c>
    </row>
    <row r="2435" spans="34:35" ht="14.25" hidden="1">
      <c r="AH2435" s="99">
        <f>+'廃棄物事業経費（歳入）'!B2435</f>
        <v>0</v>
      </c>
      <c r="AI2435" s="2">
        <v>2435</v>
      </c>
    </row>
    <row r="2436" spans="34:35" ht="14.25" hidden="1">
      <c r="AH2436" s="99">
        <f>+'廃棄物事業経費（歳入）'!B2436</f>
        <v>0</v>
      </c>
      <c r="AI2436" s="2">
        <v>2436</v>
      </c>
    </row>
    <row r="2437" spans="34:35" ht="14.25" hidden="1">
      <c r="AH2437" s="99">
        <f>+'廃棄物事業経費（歳入）'!B2437</f>
        <v>0</v>
      </c>
      <c r="AI2437" s="2">
        <v>2437</v>
      </c>
    </row>
    <row r="2438" spans="34:35" ht="14.25" hidden="1">
      <c r="AH2438" s="99">
        <f>+'廃棄物事業経費（歳入）'!B2438</f>
        <v>0</v>
      </c>
      <c r="AI2438" s="2">
        <v>2438</v>
      </c>
    </row>
    <row r="2439" spans="34:35" ht="14.25" hidden="1">
      <c r="AH2439" s="99">
        <f>+'廃棄物事業経費（歳入）'!B2439</f>
        <v>0</v>
      </c>
      <c r="AI2439" s="2">
        <v>2439</v>
      </c>
    </row>
    <row r="2440" spans="34:35" ht="14.25" hidden="1">
      <c r="AH2440" s="99">
        <f>+'廃棄物事業経費（歳入）'!B2440</f>
        <v>0</v>
      </c>
      <c r="AI2440" s="2">
        <v>2440</v>
      </c>
    </row>
    <row r="2441" spans="34:35" ht="14.25" hidden="1">
      <c r="AH2441" s="99">
        <f>+'廃棄物事業経費（歳入）'!B2441</f>
        <v>0</v>
      </c>
      <c r="AI2441" s="2">
        <v>2441</v>
      </c>
    </row>
    <row r="2442" spans="34:35" ht="14.25" hidden="1">
      <c r="AH2442" s="99">
        <f>+'廃棄物事業経費（歳入）'!B2442</f>
        <v>0</v>
      </c>
      <c r="AI2442" s="2">
        <v>2442</v>
      </c>
    </row>
    <row r="2443" spans="34:35" ht="14.25" hidden="1">
      <c r="AH2443" s="99">
        <f>+'廃棄物事業経費（歳入）'!B2443</f>
        <v>0</v>
      </c>
      <c r="AI2443" s="2">
        <v>2443</v>
      </c>
    </row>
    <row r="2444" spans="34:35" ht="14.25" hidden="1">
      <c r="AH2444" s="99">
        <f>+'廃棄物事業経費（歳入）'!B2444</f>
        <v>0</v>
      </c>
      <c r="AI2444" s="2">
        <v>2444</v>
      </c>
    </row>
    <row r="2445" spans="34:35" ht="14.25" hidden="1">
      <c r="AH2445" s="99">
        <f>+'廃棄物事業経費（歳入）'!B2445</f>
        <v>0</v>
      </c>
      <c r="AI2445" s="2">
        <v>2445</v>
      </c>
    </row>
    <row r="2446" spans="34:35" ht="14.25" hidden="1">
      <c r="AH2446" s="99">
        <f>+'廃棄物事業経費（歳入）'!B2446</f>
        <v>0</v>
      </c>
      <c r="AI2446" s="2">
        <v>2446</v>
      </c>
    </row>
    <row r="2447" spans="34:35" ht="14.25" hidden="1">
      <c r="AH2447" s="99">
        <f>+'廃棄物事業経費（歳入）'!B2447</f>
        <v>0</v>
      </c>
      <c r="AI2447" s="2">
        <v>2447</v>
      </c>
    </row>
    <row r="2448" spans="34:35" ht="14.25" hidden="1">
      <c r="AH2448" s="99">
        <f>+'廃棄物事業経費（歳入）'!B2448</f>
        <v>0</v>
      </c>
      <c r="AI2448" s="2">
        <v>2448</v>
      </c>
    </row>
    <row r="2449" spans="34:35" ht="14.25" hidden="1">
      <c r="AH2449" s="99">
        <f>+'廃棄物事業経費（歳入）'!B2449</f>
        <v>0</v>
      </c>
      <c r="AI2449" s="2">
        <v>2449</v>
      </c>
    </row>
    <row r="2450" spans="34:35" ht="14.25" hidden="1">
      <c r="AH2450" s="99">
        <f>+'廃棄物事業経費（歳入）'!B2450</f>
        <v>0</v>
      </c>
      <c r="AI2450" s="2">
        <v>2450</v>
      </c>
    </row>
    <row r="2451" spans="34:35" ht="14.25" hidden="1">
      <c r="AH2451" s="99">
        <f>+'廃棄物事業経費（歳入）'!B2451</f>
        <v>0</v>
      </c>
      <c r="AI2451" s="2">
        <v>2451</v>
      </c>
    </row>
    <row r="2452" spans="34:35" ht="14.25" hidden="1">
      <c r="AH2452" s="99">
        <f>+'廃棄物事業経費（歳入）'!B2452</f>
        <v>0</v>
      </c>
      <c r="AI2452" s="2">
        <v>2452</v>
      </c>
    </row>
    <row r="2453" spans="34:35" ht="14.25" hidden="1">
      <c r="AH2453" s="99">
        <f>+'廃棄物事業経費（歳入）'!B2453</f>
        <v>0</v>
      </c>
      <c r="AI2453" s="2">
        <v>2453</v>
      </c>
    </row>
    <row r="2454" spans="34:35" ht="14.25" hidden="1">
      <c r="AH2454" s="99">
        <f>+'廃棄物事業経費（歳入）'!B2454</f>
        <v>0</v>
      </c>
      <c r="AI2454" s="2">
        <v>2454</v>
      </c>
    </row>
    <row r="2455" spans="34:35" ht="14.25" hidden="1">
      <c r="AH2455" s="99">
        <f>+'廃棄物事業経費（歳入）'!B2455</f>
        <v>0</v>
      </c>
      <c r="AI2455" s="2">
        <v>2455</v>
      </c>
    </row>
    <row r="2456" spans="34:35" ht="14.25" hidden="1">
      <c r="AH2456" s="99">
        <f>+'廃棄物事業経費（歳入）'!B2456</f>
        <v>0</v>
      </c>
      <c r="AI2456" s="2">
        <v>2456</v>
      </c>
    </row>
    <row r="2457" spans="34:35" ht="14.25" hidden="1">
      <c r="AH2457" s="99">
        <f>+'廃棄物事業経費（歳入）'!B2457</f>
        <v>0</v>
      </c>
      <c r="AI2457" s="2">
        <v>2457</v>
      </c>
    </row>
    <row r="2458" spans="34:35" ht="14.25" hidden="1">
      <c r="AH2458" s="99">
        <f>+'廃棄物事業経費（歳入）'!B2458</f>
        <v>0</v>
      </c>
      <c r="AI2458" s="2">
        <v>2458</v>
      </c>
    </row>
    <row r="2459" spans="34:35" ht="14.25" hidden="1">
      <c r="AH2459" s="99">
        <f>+'廃棄物事業経費（歳入）'!B2459</f>
        <v>0</v>
      </c>
      <c r="AI2459" s="2">
        <v>2459</v>
      </c>
    </row>
    <row r="2460" spans="34:35" ht="14.25" hidden="1">
      <c r="AH2460" s="99">
        <f>+'廃棄物事業経費（歳入）'!B2460</f>
        <v>0</v>
      </c>
      <c r="AI2460" s="2">
        <v>2460</v>
      </c>
    </row>
    <row r="2461" spans="34:35" ht="14.25" hidden="1">
      <c r="AH2461" s="99">
        <f>+'廃棄物事業経費（歳入）'!B2461</f>
        <v>0</v>
      </c>
      <c r="AI2461" s="2">
        <v>2461</v>
      </c>
    </row>
    <row r="2462" spans="34:35" ht="14.25" hidden="1">
      <c r="AH2462" s="99">
        <f>+'廃棄物事業経費（歳入）'!B2462</f>
        <v>0</v>
      </c>
      <c r="AI2462" s="2">
        <v>2462</v>
      </c>
    </row>
    <row r="2463" spans="34:35" ht="14.25" hidden="1">
      <c r="AH2463" s="99">
        <f>+'廃棄物事業経費（歳入）'!B2463</f>
        <v>0</v>
      </c>
      <c r="AI2463" s="2">
        <v>2463</v>
      </c>
    </row>
    <row r="2464" spans="34:35" ht="14.25" hidden="1">
      <c r="AH2464" s="99">
        <f>+'廃棄物事業経費（歳入）'!B2464</f>
        <v>0</v>
      </c>
      <c r="AI2464" s="2">
        <v>2464</v>
      </c>
    </row>
    <row r="2465" spans="34:35" ht="14.25" hidden="1">
      <c r="AH2465" s="99">
        <f>+'廃棄物事業経費（歳入）'!B2465</f>
        <v>0</v>
      </c>
      <c r="AI2465" s="2">
        <v>2465</v>
      </c>
    </row>
    <row r="2466" spans="34:35" ht="14.25" hidden="1">
      <c r="AH2466" s="99">
        <f>+'廃棄物事業経費（歳入）'!B2466</f>
        <v>0</v>
      </c>
      <c r="AI2466" s="2">
        <v>2466</v>
      </c>
    </row>
    <row r="2467" spans="34:35" ht="14.25" hidden="1">
      <c r="AH2467" s="99">
        <f>+'廃棄物事業経費（歳入）'!B2467</f>
        <v>0</v>
      </c>
      <c r="AI2467" s="2">
        <v>2467</v>
      </c>
    </row>
    <row r="2468" spans="34:35" ht="14.25" hidden="1">
      <c r="AH2468" s="99">
        <f>+'廃棄物事業経費（歳入）'!B2468</f>
        <v>0</v>
      </c>
      <c r="AI2468" s="2">
        <v>2468</v>
      </c>
    </row>
    <row r="2469" spans="34:35" ht="14.25" hidden="1">
      <c r="AH2469" s="99">
        <f>+'廃棄物事業経費（歳入）'!B2469</f>
        <v>0</v>
      </c>
      <c r="AI2469" s="2">
        <v>2469</v>
      </c>
    </row>
    <row r="2470" spans="34:35" ht="14.25" hidden="1">
      <c r="AH2470" s="99">
        <f>+'廃棄物事業経費（歳入）'!B2470</f>
        <v>0</v>
      </c>
      <c r="AI2470" s="2">
        <v>2470</v>
      </c>
    </row>
    <row r="2471" spans="34:35" ht="14.25" hidden="1">
      <c r="AH2471" s="99">
        <f>+'廃棄物事業経費（歳入）'!B2471</f>
        <v>0</v>
      </c>
      <c r="AI2471" s="2">
        <v>2471</v>
      </c>
    </row>
    <row r="2472" spans="34:35" ht="14.25" hidden="1">
      <c r="AH2472" s="99">
        <f>+'廃棄物事業経費（歳入）'!B2472</f>
        <v>0</v>
      </c>
      <c r="AI2472" s="2">
        <v>2472</v>
      </c>
    </row>
    <row r="2473" spans="34:35" ht="14.25" hidden="1">
      <c r="AH2473" s="99">
        <f>+'廃棄物事業経費（歳入）'!B2473</f>
        <v>0</v>
      </c>
      <c r="AI2473" s="2">
        <v>2473</v>
      </c>
    </row>
    <row r="2474" spans="34:35" ht="14.25" hidden="1">
      <c r="AH2474" s="99">
        <f>+'廃棄物事業経費（歳入）'!B2474</f>
        <v>0</v>
      </c>
      <c r="AI2474" s="2">
        <v>2474</v>
      </c>
    </row>
    <row r="2475" spans="34:35" ht="14.25" hidden="1">
      <c r="AH2475" s="99">
        <f>+'廃棄物事業経費（歳入）'!B2475</f>
        <v>0</v>
      </c>
      <c r="AI2475" s="2">
        <v>2475</v>
      </c>
    </row>
    <row r="2476" spans="34:35" ht="14.25" hidden="1">
      <c r="AH2476" s="99">
        <f>+'廃棄物事業経費（歳入）'!B2476</f>
        <v>0</v>
      </c>
      <c r="AI2476" s="2">
        <v>2476</v>
      </c>
    </row>
    <row r="2477" spans="34:35" ht="14.25" hidden="1">
      <c r="AH2477" s="99">
        <f>+'廃棄物事業経費（歳入）'!B2477</f>
        <v>0</v>
      </c>
      <c r="AI2477" s="2">
        <v>2477</v>
      </c>
    </row>
    <row r="2478" spans="34:35" ht="14.25" hidden="1">
      <c r="AH2478" s="99">
        <f>+'廃棄物事業経費（歳入）'!B2478</f>
        <v>0</v>
      </c>
      <c r="AI2478" s="2">
        <v>2478</v>
      </c>
    </row>
    <row r="2479" spans="34:35" ht="14.25" hidden="1">
      <c r="AH2479" s="99">
        <f>+'廃棄物事業経費（歳入）'!B2479</f>
        <v>0</v>
      </c>
      <c r="AI2479" s="2">
        <v>2479</v>
      </c>
    </row>
    <row r="2480" spans="34:35" ht="14.25" hidden="1">
      <c r="AH2480" s="99">
        <f>+'廃棄物事業経費（歳入）'!B2480</f>
        <v>0</v>
      </c>
      <c r="AI2480" s="2">
        <v>2480</v>
      </c>
    </row>
    <row r="2481" spans="34:35" ht="14.25" hidden="1">
      <c r="AH2481" s="99">
        <f>+'廃棄物事業経費（歳入）'!B2481</f>
        <v>0</v>
      </c>
      <c r="AI2481" s="2">
        <v>2481</v>
      </c>
    </row>
    <row r="2482" spans="34:35" ht="14.25" hidden="1">
      <c r="AH2482" s="99">
        <f>+'廃棄物事業経費（歳入）'!B2482</f>
        <v>0</v>
      </c>
      <c r="AI2482" s="2">
        <v>2482</v>
      </c>
    </row>
    <row r="2483" spans="34:35" ht="14.25" hidden="1">
      <c r="AH2483" s="99">
        <f>+'廃棄物事業経費（歳入）'!B2483</f>
        <v>0</v>
      </c>
      <c r="AI2483" s="2">
        <v>2483</v>
      </c>
    </row>
    <row r="2484" spans="34:35" ht="14.25" hidden="1">
      <c r="AH2484" s="99">
        <f>+'廃棄物事業経費（歳入）'!B2484</f>
        <v>0</v>
      </c>
      <c r="AI2484" s="2">
        <v>2484</v>
      </c>
    </row>
    <row r="2485" spans="34:35" ht="14.25" hidden="1">
      <c r="AH2485" s="99">
        <f>+'廃棄物事業経費（歳入）'!B2485</f>
        <v>0</v>
      </c>
      <c r="AI2485" s="2">
        <v>2485</v>
      </c>
    </row>
    <row r="2486" spans="34:35" ht="14.25" hidden="1">
      <c r="AH2486" s="99">
        <f>+'廃棄物事業経費（歳入）'!B2486</f>
        <v>0</v>
      </c>
      <c r="AI2486" s="2">
        <v>2486</v>
      </c>
    </row>
    <row r="2487" spans="34:35" ht="14.25" hidden="1">
      <c r="AH2487" s="99">
        <f>+'廃棄物事業経費（歳入）'!B2487</f>
        <v>0</v>
      </c>
      <c r="AI2487" s="2">
        <v>2487</v>
      </c>
    </row>
    <row r="2488" spans="34:35" ht="14.25" hidden="1">
      <c r="AH2488" s="99">
        <f>+'廃棄物事業経費（歳入）'!B2488</f>
        <v>0</v>
      </c>
      <c r="AI2488" s="2">
        <v>2488</v>
      </c>
    </row>
    <row r="2489" spans="34:35" ht="14.25" hidden="1">
      <c r="AH2489" s="99">
        <f>+'廃棄物事業経費（歳入）'!B2489</f>
        <v>0</v>
      </c>
      <c r="AI2489" s="2">
        <v>2489</v>
      </c>
    </row>
    <row r="2490" spans="34:35" ht="14.25" hidden="1">
      <c r="AH2490" s="99">
        <f>+'廃棄物事業経費（歳入）'!B2490</f>
        <v>0</v>
      </c>
      <c r="AI2490" s="2">
        <v>2490</v>
      </c>
    </row>
    <row r="2491" spans="34:35" ht="14.25" hidden="1">
      <c r="AH2491" s="99">
        <f>+'廃棄物事業経費（歳入）'!B2491</f>
        <v>0</v>
      </c>
      <c r="AI2491" s="2">
        <v>2491</v>
      </c>
    </row>
    <row r="2492" spans="34:35" ht="14.25" hidden="1">
      <c r="AH2492" s="99">
        <f>+'廃棄物事業経費（歳入）'!B2492</f>
        <v>0</v>
      </c>
      <c r="AI2492" s="2">
        <v>2492</v>
      </c>
    </row>
    <row r="2493" spans="34:35" ht="14.25" hidden="1">
      <c r="AH2493" s="99">
        <f>+'廃棄物事業経費（歳入）'!B2493</f>
        <v>0</v>
      </c>
      <c r="AI2493" s="2">
        <v>2493</v>
      </c>
    </row>
    <row r="2494" spans="34:35" ht="14.25" hidden="1">
      <c r="AH2494" s="99">
        <f>+'廃棄物事業経費（歳入）'!B2494</f>
        <v>0</v>
      </c>
      <c r="AI2494" s="2">
        <v>2494</v>
      </c>
    </row>
    <row r="2495" spans="34:35" ht="14.25" hidden="1">
      <c r="AH2495" s="99">
        <f>+'廃棄物事業経費（歳入）'!B2495</f>
        <v>0</v>
      </c>
      <c r="AI2495" s="2">
        <v>2495</v>
      </c>
    </row>
    <row r="2496" spans="34:35" ht="14.25" hidden="1">
      <c r="AH2496" s="99">
        <f>+'廃棄物事業経費（歳入）'!B2496</f>
        <v>0</v>
      </c>
      <c r="AI2496" s="2">
        <v>2496</v>
      </c>
    </row>
    <row r="2497" spans="34:35" ht="14.25" hidden="1">
      <c r="AH2497" s="99">
        <f>+'廃棄物事業経費（歳入）'!B2497</f>
        <v>0</v>
      </c>
      <c r="AI2497" s="2">
        <v>2497</v>
      </c>
    </row>
    <row r="2498" spans="34:35" ht="14.25" hidden="1">
      <c r="AH2498" s="99">
        <f>+'廃棄物事業経費（歳入）'!B2498</f>
        <v>0</v>
      </c>
      <c r="AI2498" s="2">
        <v>2498</v>
      </c>
    </row>
    <row r="2499" spans="34:35" ht="14.25" hidden="1">
      <c r="AH2499" s="99">
        <f>+'廃棄物事業経費（歳入）'!B2499</f>
        <v>0</v>
      </c>
      <c r="AI2499" s="2">
        <v>2499</v>
      </c>
    </row>
    <row r="2500" spans="34:35" ht="14.25" hidden="1">
      <c r="AH2500" s="99">
        <f>+'廃棄物事業経費（歳入）'!B2500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6:D16"/>
    <mergeCell ref="C17:D17"/>
    <mergeCell ref="J7:K7"/>
    <mergeCell ref="J8:K8"/>
    <mergeCell ref="J9:K9"/>
    <mergeCell ref="J10:K10"/>
    <mergeCell ref="J23:K23"/>
    <mergeCell ref="J24:K24"/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2012-03-30T08:04:26Z</dcterms:modified>
  <cp:category/>
  <cp:version/>
  <cp:contentType/>
  <cp:contentStatus/>
</cp:coreProperties>
</file>