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'市町村分担金内訳'!$A$6:$DU$32</definedName>
    <definedName name="_xlnm._FilterDatabase" localSheetId="4" hidden="1">'組合分担金内訳'!$A$6:$BE$67</definedName>
    <definedName name="_xlnm._FilterDatabase" localSheetId="3" hidden="1">'廃棄物事業経費（歳出）'!$A$6:$CI$92</definedName>
    <definedName name="_xlnm._FilterDatabase" localSheetId="2" hidden="1">'廃棄物事業経費（歳入）'!$A$6:$AD$92</definedName>
    <definedName name="_xlnm._FilterDatabase" localSheetId="0" hidden="1">'廃棄物事業経費（市町村）'!$A$6:$DJ$67</definedName>
    <definedName name="_xlnm._FilterDatabase" localSheetId="1" hidden="1">'廃棄物事業経費（組合）'!$A$6:$DJ$32</definedName>
    <definedName name="_xlnm.Print_Area" localSheetId="6">'経費集計'!$A$1:$M$33</definedName>
    <definedName name="_xlnm.Print_Area" localSheetId="5">'市町村分担金内訳'!$A$2:$DU$32</definedName>
    <definedName name="_xlnm.Print_Area" localSheetId="4">'組合分担金内訳'!$A$2:$BE$67</definedName>
    <definedName name="_xlnm.Print_Area" localSheetId="3">'廃棄物事業経費（歳出）'!$A$2:$CI$92</definedName>
    <definedName name="_xlnm.Print_Area" localSheetId="2">'廃棄物事業経費（歳入）'!$A$2:$AD$92</definedName>
    <definedName name="_xlnm.Print_Area" localSheetId="0">'廃棄物事業経費（市町村）'!$A$2:$DJ$67</definedName>
    <definedName name="_xlnm.Print_Area" localSheetId="1">'廃棄物事業経費（組合）'!$A$2:$DJ$32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<sst xmlns="http://schemas.openxmlformats.org/spreadsheetml/2006/main" count="3144" uniqueCount="646">
  <si>
    <t>40000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</si>
  <si>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</si>
  <si>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</si>
  <si>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</si>
  <si>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</si>
  <si>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</si>
  <si>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</si>
  <si>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</si>
  <si>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</si>
  <si>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</si>
  <si>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</si>
  <si>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</si>
  <si>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</si>
  <si>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</si>
  <si>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</si>
  <si>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</si>
  <si>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</si>
  <si>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</si>
  <si>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</si>
  <si>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</si>
  <si>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</si>
  <si>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</si>
  <si>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</si>
  <si>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</si>
  <si>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</si>
  <si>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</si>
  <si>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</si>
  <si>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</si>
  <si>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</si>
  <si>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</si>
  <si>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</si>
  <si>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</si>
  <si>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</si>
  <si>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</si>
  <si>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</si>
  <si>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</si>
  <si>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</si>
  <si>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</si>
  <si>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</si>
  <si>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</si>
  <si>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</si>
  <si>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</si>
  <si>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</si>
  <si>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</si>
  <si>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</si>
  <si>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</si>
  <si>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</si>
  <si>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</si>
  <si>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</si>
  <si>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</si>
  <si>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</si>
  <si>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</si>
  <si>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</si>
  <si>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</si>
  <si>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</si>
  <si>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</si>
  <si>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</si>
  <si>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</si>
  <si>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</si>
  <si>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</si>
  <si>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</si>
  <si>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</si>
  <si>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</si>
  <si>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</si>
  <si>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</si>
  <si>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</si>
  <si>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</si>
  <si>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</si>
  <si>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</si>
  <si>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</si>
  <si>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</si>
  <si>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</si>
  <si>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</si>
  <si>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</si>
  <si>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</si>
  <si>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</si>
  <si>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</si>
  <si>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</si>
  <si>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</si>
  <si>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</si>
  <si>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</si>
  <si>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</si>
  <si>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</si>
  <si>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</si>
  <si>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</si>
  <si>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</si>
  <si>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</si>
  <si>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</si>
  <si>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</si>
  <si>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</si>
  <si>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</si>
  <si>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</si>
  <si>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</si>
  <si>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</si>
  <si>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</si>
  <si>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</si>
  <si>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</si>
  <si>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</si>
  <si>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</si>
  <si>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</si>
  <si>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</si>
  <si>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</si>
  <si>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</si>
  <si>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</si>
  <si>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</si>
  <si>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</si>
  <si>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</si>
  <si>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</si>
  <si>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</si>
  <si>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</si>
  <si>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</si>
  <si>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</si>
  <si>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</si>
  <si>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</si>
  <si>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</si>
  <si>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</si>
  <si>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</si>
  <si>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</si>
  <si>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</si>
  <si>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</si>
  <si>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</si>
  <si>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</si>
  <si>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</si>
  <si>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</si>
  <si>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</si>
  <si>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</si>
  <si>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</si>
  <si>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</si>
  <si>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</si>
  <si>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</si>
  <si>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</si>
  <si>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</si>
  <si>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</si>
  <si>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</si>
  <si>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</si>
  <si>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</si>
  <si>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</si>
  <si>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</si>
  <si>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</si>
  <si>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</si>
  <si>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</si>
  <si>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</si>
  <si>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</si>
  <si>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</si>
  <si>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</si>
  <si>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</si>
  <si>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</si>
  <si>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</si>
  <si>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</si>
  <si>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</si>
  <si>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</si>
  <si>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</si>
  <si>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</si>
  <si>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</si>
  <si>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</si>
  <si>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</si>
  <si>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</si>
  <si>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</si>
  <si>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</si>
  <si>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</si>
  <si>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</si>
  <si>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</si>
  <si>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</si>
  <si>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</si>
  <si>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</si>
  <si>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</si>
  <si>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</si>
  <si>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</si>
  <si>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</si>
  <si>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</si>
  <si>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</si>
  <si>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</si>
  <si>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</si>
  <si>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</si>
  <si>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</si>
  <si>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</si>
  <si>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</si>
  <si>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</si>
  <si>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</si>
  <si>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</si>
  <si>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</si>
  <si>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</si>
  <si>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</si>
  <si>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</si>
  <si>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</si>
  <si>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</si>
  <si>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</si>
  <si>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</si>
  <si>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</si>
  <si>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</si>
  <si>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</si>
  <si>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</si>
  <si>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</si>
  <si>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</si>
  <si>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</si>
  <si>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</si>
  <si>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</si>
  <si>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</si>
  <si>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</si>
  <si>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</si>
  <si>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</si>
  <si>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</si>
  <si>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</si>
  <si>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</si>
  <si>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</si>
  <si>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</si>
  <si>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</si>
  <si>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</si>
  <si>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広川町</t>
  </si>
  <si>
    <t>福岡県</t>
  </si>
  <si>
    <t>40000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</si>
  <si>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</si>
  <si>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</si>
  <si>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</si>
  <si>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</si>
  <si>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</si>
  <si>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</si>
  <si>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</si>
  <si>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</si>
  <si>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</si>
  <si>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</si>
  <si>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</si>
  <si>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</si>
  <si>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</si>
  <si>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</si>
  <si>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</si>
  <si>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</si>
  <si>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</si>
  <si>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</si>
  <si>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</si>
  <si>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</si>
  <si>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</si>
  <si>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</si>
  <si>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</si>
  <si>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</si>
  <si>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</si>
  <si>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</si>
  <si>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</si>
  <si>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</si>
  <si>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</si>
  <si>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</si>
  <si>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</si>
  <si>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</si>
  <si>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</si>
  <si>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</si>
  <si>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</si>
  <si>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</si>
  <si>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</si>
  <si>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</si>
  <si>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</si>
  <si>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</si>
  <si>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</si>
  <si>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</si>
  <si>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</si>
  <si>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</si>
  <si>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</si>
  <si>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</si>
  <si>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</si>
  <si>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</si>
  <si>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</si>
  <si>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</si>
  <si>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</si>
  <si>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</si>
  <si>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</si>
  <si>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</si>
  <si>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</si>
  <si>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</si>
  <si>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</si>
  <si>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</si>
  <si>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</si>
  <si>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</si>
  <si>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</si>
  <si>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</si>
  <si>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</si>
  <si>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</si>
  <si>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</si>
  <si>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</si>
  <si>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</si>
  <si>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</si>
  <si>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</si>
  <si>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</si>
  <si>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</si>
  <si>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</si>
  <si>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</si>
  <si>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</si>
  <si>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</si>
  <si>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</si>
  <si>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</si>
  <si>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</si>
  <si>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</si>
  <si>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</si>
  <si>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</si>
  <si>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</si>
  <si>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</si>
  <si>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</si>
  <si>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</si>
  <si>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</si>
  <si>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</si>
  <si>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</si>
  <si>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</si>
  <si>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</si>
  <si>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</si>
  <si>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</si>
  <si>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</si>
  <si>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</si>
  <si>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</si>
  <si>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</si>
  <si>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</si>
  <si>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</si>
  <si>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</si>
  <si>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</si>
  <si>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</si>
  <si>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</si>
  <si>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</si>
  <si>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</si>
  <si>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</si>
  <si>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</si>
  <si>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</si>
  <si>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</si>
  <si>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</si>
  <si>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</si>
  <si>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</si>
  <si>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</si>
  <si>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</si>
  <si>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</si>
  <si>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</si>
  <si>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</si>
  <si>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</si>
  <si>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</si>
  <si>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</si>
  <si>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合計</t>
  </si>
  <si>
    <t>40824</t>
  </si>
  <si>
    <t>吉富町外１町環境衛生事務組合</t>
  </si>
  <si>
    <t>40837</t>
  </si>
  <si>
    <t>玄界環境組合</t>
  </si>
  <si>
    <t>40839</t>
  </si>
  <si>
    <t>大川柳川衛生組合</t>
  </si>
  <si>
    <t>40840</t>
  </si>
  <si>
    <t>うきは久留米環境施設組合</t>
  </si>
  <si>
    <t>40845</t>
  </si>
  <si>
    <t>豊前広域環境施設組合</t>
  </si>
  <si>
    <t>40846</t>
  </si>
  <si>
    <t>両筑衛生施設組合</t>
  </si>
  <si>
    <t>40848</t>
  </si>
  <si>
    <t>飯塚市・桂川町衛生施設組合</t>
  </si>
  <si>
    <t>40900</t>
  </si>
  <si>
    <t>宮若市外二町じん芥処理施設組合</t>
  </si>
  <si>
    <t>40902</t>
  </si>
  <si>
    <t>八女西部広域事務組合</t>
  </si>
  <si>
    <t>40914</t>
  </si>
  <si>
    <t>田川郡東部環境衛生施設組合</t>
  </si>
  <si>
    <t>40917</t>
  </si>
  <si>
    <t>ふくおか県央環境施設組合</t>
  </si>
  <si>
    <t>40927</t>
  </si>
  <si>
    <t>豊前市外二町清掃施設組合</t>
  </si>
  <si>
    <t>40929</t>
  </si>
  <si>
    <t>行橋市・みやこ町清掃施設組合</t>
  </si>
  <si>
    <t>40930</t>
  </si>
  <si>
    <t>大野城太宰府環境施設組合</t>
  </si>
  <si>
    <t>40931</t>
  </si>
  <si>
    <t>宗像地区事務組合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</si>
  <si>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</si>
  <si>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</si>
  <si>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</si>
  <si>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</si>
  <si>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</si>
  <si>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</si>
  <si>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</si>
  <si>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</si>
  <si>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</si>
  <si>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</si>
  <si>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</si>
  <si>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田川地区清掃施設組合</t>
  </si>
  <si>
    <t>40944</t>
  </si>
  <si>
    <t>大牟田・荒尾清掃施設組合</t>
  </si>
  <si>
    <t>40946</t>
  </si>
  <si>
    <t>八女中部衛生施設事務組合</t>
  </si>
  <si>
    <t>40953</t>
  </si>
  <si>
    <t>宇美町・志免町衛生施設組合</t>
  </si>
  <si>
    <t>40955</t>
  </si>
  <si>
    <t>福岡都市圏南部環境事業組合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</si>
  <si>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</si>
  <si>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</si>
  <si>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</si>
  <si>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</si>
  <si>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</si>
  <si>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</si>
  <si>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</si>
  <si>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</si>
  <si>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</si>
  <si>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</si>
  <si>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</si>
  <si>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</si>
  <si>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</si>
  <si>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</si>
  <si>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</si>
  <si>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</si>
  <si>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</si>
  <si>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</si>
  <si>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</si>
  <si>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</si>
  <si>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</si>
  <si>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荒尾市</t>
  </si>
  <si>
    <t>嘉麻市</t>
  </si>
  <si>
    <t>朝倉市</t>
  </si>
  <si>
    <t>40229</t>
  </si>
  <si>
    <t>みやま市</t>
  </si>
  <si>
    <t>40230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</si>
  <si>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</si>
  <si>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</si>
  <si>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</si>
  <si>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</si>
  <si>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</si>
  <si>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</si>
  <si>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</si>
  <si>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40348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</si>
  <si>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</si>
  <si>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</si>
  <si>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</si>
  <si>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</si>
  <si>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</si>
  <si>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</si>
  <si>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</si>
  <si>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</si>
  <si>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</si>
  <si>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</si>
  <si>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</si>
  <si>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</si>
  <si>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</si>
  <si>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</si>
  <si>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</si>
  <si>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</si>
  <si>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川崎町</t>
  </si>
  <si>
    <t>大任町</t>
  </si>
  <si>
    <t>赤村</t>
  </si>
  <si>
    <t>福智町</t>
  </si>
  <si>
    <t>40621</t>
  </si>
  <si>
    <t>苅田町</t>
  </si>
  <si>
    <t>みやこ町</t>
  </si>
  <si>
    <t>吉富町</t>
  </si>
  <si>
    <t>上毛町</t>
  </si>
  <si>
    <t>築上町</t>
  </si>
  <si>
    <t>基山町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</si>
  <si>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</si>
  <si>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</si>
  <si>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</si>
  <si>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</si>
  <si>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</si>
  <si>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</si>
  <si>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</si>
  <si>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</si>
  <si>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</si>
  <si>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</si>
  <si>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</si>
  <si>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</si>
  <si>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</si>
  <si>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</si>
  <si>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</si>
  <si>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</si>
  <si>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</si>
  <si>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</si>
  <si>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</si>
  <si>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</si>
  <si>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</si>
  <si>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</si>
  <si>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</si>
  <si>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</si>
  <si>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</si>
  <si>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</si>
  <si>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</si>
  <si>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</si>
  <si>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</si>
  <si>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</si>
  <si>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</si>
  <si>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</si>
  <si>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</si>
  <si>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</si>
  <si>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</si>
  <si>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</si>
  <si>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</si>
  <si>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</si>
  <si>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</si>
  <si>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</si>
  <si>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</si>
  <si>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</si>
  <si>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</si>
  <si>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</si>
  <si>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</si>
  <si>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</si>
  <si>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</si>
  <si>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</si>
  <si>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</si>
  <si>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</si>
  <si>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</si>
  <si>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</si>
  <si>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</si>
  <si>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</si>
  <si>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</si>
  <si>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</si>
  <si>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</si>
  <si>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</si>
  <si>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</si>
  <si>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</si>
  <si>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</si>
  <si>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</si>
  <si>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</si>
  <si>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</si>
  <si>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</si>
  <si>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</si>
  <si>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</si>
  <si>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</si>
  <si>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</si>
  <si>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福岡県</t>
  </si>
  <si>
    <t>40824</t>
  </si>
  <si>
    <t>吉富町外１町環境衛生事務組合</t>
  </si>
  <si>
    <t>40642</t>
  </si>
  <si>
    <t>40646</t>
  </si>
  <si>
    <t>40837</t>
  </si>
  <si>
    <t>玄界環境組合</t>
  </si>
  <si>
    <t>40223</t>
  </si>
  <si>
    <t>40224</t>
  </si>
  <si>
    <t>40345</t>
  </si>
  <si>
    <t>40220</t>
  </si>
  <si>
    <t>40839</t>
  </si>
  <si>
    <t>大川柳川衛生組合</t>
  </si>
  <si>
    <t>40207</t>
  </si>
  <si>
    <t>40212</t>
  </si>
  <si>
    <t>40840</t>
  </si>
  <si>
    <t>うきは久留米環境施設組合</t>
  </si>
  <si>
    <t>40225</t>
  </si>
  <si>
    <t>40203</t>
  </si>
  <si>
    <t>40845</t>
  </si>
  <si>
    <t>豊前広域環境施設組合</t>
  </si>
  <si>
    <t>40214</t>
  </si>
  <si>
    <t>40647</t>
  </si>
  <si>
    <t>40625</t>
  </si>
  <si>
    <t>40846</t>
  </si>
  <si>
    <t>両筑衛生施設組合</t>
  </si>
  <si>
    <t>40503</t>
  </si>
  <si>
    <t>40216</t>
  </si>
  <si>
    <t>40217</t>
  </si>
  <si>
    <t>40221</t>
  </si>
  <si>
    <t>40447</t>
  </si>
  <si>
    <t>40848</t>
  </si>
  <si>
    <t>飯塚市・桂川町衛生施設組合</t>
  </si>
  <si>
    <t>40205</t>
  </si>
  <si>
    <t>40421</t>
  </si>
  <si>
    <t>40900</t>
  </si>
  <si>
    <t>宮若市外二町じん芥処理施設組合</t>
  </si>
  <si>
    <t>40226</t>
  </si>
  <si>
    <t>40401</t>
  </si>
  <si>
    <t>40402</t>
  </si>
  <si>
    <t>40902</t>
  </si>
  <si>
    <t>八女西部広域事務組合</t>
  </si>
  <si>
    <t>40210</t>
  </si>
  <si>
    <t>40211</t>
  </si>
  <si>
    <t>40522</t>
  </si>
  <si>
    <t>40544</t>
  </si>
  <si>
    <t>40914</t>
  </si>
  <si>
    <t>田川郡東部環境衛生施設組合</t>
  </si>
  <si>
    <t>40601</t>
  </si>
  <si>
    <t>40602</t>
  </si>
  <si>
    <t>40608</t>
  </si>
  <si>
    <t>40609</t>
  </si>
  <si>
    <t>40917</t>
  </si>
  <si>
    <t>ふくおか県央環境施設組合</t>
  </si>
  <si>
    <t>40227</t>
  </si>
  <si>
    <t>40927</t>
  </si>
  <si>
    <t>豊前市外二町清掃施設組合</t>
  </si>
  <si>
    <t>40929</t>
  </si>
  <si>
    <t>行橋市・みやこ町清掃施設組合</t>
  </si>
  <si>
    <t>40213</t>
  </si>
  <si>
    <t>40930</t>
  </si>
  <si>
    <t>大野城太宰府環境施設組合</t>
  </si>
  <si>
    <t>40219</t>
  </si>
  <si>
    <t>40931</t>
  </si>
  <si>
    <t>宗像地区事務組合</t>
  </si>
  <si>
    <t>40932</t>
  </si>
  <si>
    <t>甘木・朝倉・三井環境施設組合</t>
  </si>
  <si>
    <t>40228</t>
  </si>
  <si>
    <t>40448</t>
  </si>
  <si>
    <t>40935</t>
  </si>
  <si>
    <t>須恵町外二ヶ町清掃施設組合</t>
  </si>
  <si>
    <t>40342</t>
  </si>
  <si>
    <t>40344</t>
  </si>
  <si>
    <t>40349</t>
  </si>
  <si>
    <t>40936</t>
  </si>
  <si>
    <t>遠賀・中間地域広域行政事務組合</t>
  </si>
  <si>
    <t>40215</t>
  </si>
  <si>
    <t>40382</t>
  </si>
  <si>
    <t>40383</t>
  </si>
  <si>
    <t>40381</t>
  </si>
  <si>
    <t>40384</t>
  </si>
  <si>
    <t>40937</t>
  </si>
  <si>
    <t>筑紫野・小郡・基山清掃施設組合</t>
  </si>
  <si>
    <t>41341</t>
  </si>
  <si>
    <t>40940</t>
  </si>
  <si>
    <t>春日大野城衛生施設組合</t>
  </si>
  <si>
    <t>40218</t>
  </si>
  <si>
    <t>40941</t>
  </si>
  <si>
    <t>田川地区清掃施設組合</t>
  </si>
  <si>
    <t>40206</t>
  </si>
  <si>
    <t>40605</t>
  </si>
  <si>
    <t>40604</t>
  </si>
  <si>
    <t>40610</t>
  </si>
  <si>
    <t>40944</t>
  </si>
  <si>
    <t>大牟田・荒尾清掃施設組合</t>
  </si>
  <si>
    <t>40202</t>
  </si>
  <si>
    <t>43204</t>
  </si>
  <si>
    <t>40946</t>
  </si>
  <si>
    <t>八女中部衛生施設事務組合</t>
  </si>
  <si>
    <t>40953</t>
  </si>
  <si>
    <t>宇美町・志免町衛生施設組合</t>
  </si>
  <si>
    <t>40341</t>
  </si>
  <si>
    <t>40343</t>
  </si>
  <si>
    <t>40955</t>
  </si>
  <si>
    <t>福岡都市圏南部環境事業組合</t>
  </si>
  <si>
    <t>40130</t>
  </si>
  <si>
    <t>40305</t>
  </si>
  <si>
    <t>広川町</t>
  </si>
  <si>
    <t>40100</t>
  </si>
  <si>
    <t>北九州市</t>
  </si>
  <si>
    <t>福岡市</t>
  </si>
  <si>
    <t>大牟田市</t>
  </si>
  <si>
    <t>久留米市</t>
  </si>
  <si>
    <t>40204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</si>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</sst>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67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209</v>
      </c>
      <c r="B7" s="192" t="s">
        <v>210</v>
      </c>
      <c r="C7" s="191" t="s">
        <v>207</v>
      </c>
      <c r="D7" s="193">
        <f>SUM(D8:D186)</f>
        <v>71716251</v>
      </c>
      <c r="E7" s="193">
        <f>SUM(E8:E186)</f>
        <v>21682066</v>
      </c>
      <c r="F7" s="193">
        <f>SUM(F8:F186)</f>
        <v>189802</v>
      </c>
      <c r="G7" s="193">
        <f>SUM(G8:G186)</f>
        <v>24074</v>
      </c>
      <c r="H7" s="193">
        <f>SUM(H8:H186)</f>
        <v>1453966</v>
      </c>
      <c r="I7" s="193">
        <f>SUM(I8:I186)</f>
        <v>13521343</v>
      </c>
      <c r="J7" s="193" t="s">
        <v>206</v>
      </c>
      <c r="K7" s="193">
        <f>SUM(K8:K186)</f>
        <v>6492881</v>
      </c>
      <c r="L7" s="193">
        <f>SUM(L8:L186)</f>
        <v>50034185</v>
      </c>
      <c r="M7" s="193">
        <f>SUM(M8:M186)</f>
        <v>9657702</v>
      </c>
      <c r="N7" s="193">
        <f>SUM(N8:N186)</f>
        <v>2178298</v>
      </c>
      <c r="O7" s="193">
        <f>SUM(O8:O186)</f>
        <v>35904</v>
      </c>
      <c r="P7" s="193">
        <f>SUM(P8:P186)</f>
        <v>16970</v>
      </c>
      <c r="Q7" s="193">
        <f>SUM(Q8:Q186)</f>
        <v>1534</v>
      </c>
      <c r="R7" s="193">
        <f>SUM(R8:R186)</f>
        <v>1812651</v>
      </c>
      <c r="S7" s="193" t="s">
        <v>206</v>
      </c>
      <c r="T7" s="193">
        <f>SUM(T8:T186)</f>
        <v>311239</v>
      </c>
      <c r="U7" s="193">
        <f>SUM(U8:U186)</f>
        <v>7479404</v>
      </c>
      <c r="V7" s="193">
        <f>SUM(V8:V186)</f>
        <v>81373953</v>
      </c>
      <c r="W7" s="193">
        <f>SUM(W8:W186)</f>
        <v>23860364</v>
      </c>
      <c r="X7" s="193">
        <f>SUM(X8:X186)</f>
        <v>225706</v>
      </c>
      <c r="Y7" s="193">
        <f>SUM(Y8:Y186)</f>
        <v>41044</v>
      </c>
      <c r="Z7" s="193">
        <f>SUM(Z8:Z186)</f>
        <v>1455500</v>
      </c>
      <c r="AA7" s="193">
        <f>SUM(AA8:AA186)</f>
        <v>15333994</v>
      </c>
      <c r="AB7" s="193" t="s">
        <v>206</v>
      </c>
      <c r="AC7" s="193">
        <f>SUM(AC8:AC186)</f>
        <v>6804120</v>
      </c>
      <c r="AD7" s="193">
        <f>SUM(AD8:AD186)</f>
        <v>57513589</v>
      </c>
      <c r="AE7" s="193">
        <f>SUM(AE8:AE186)</f>
        <v>2411281</v>
      </c>
      <c r="AF7" s="193">
        <f>SUM(AF8:AF186)</f>
        <v>2395291</v>
      </c>
      <c r="AG7" s="193">
        <f>SUM(AG8:AG186)</f>
        <v>6861</v>
      </c>
      <c r="AH7" s="193">
        <f>SUM(AH8:AH186)</f>
        <v>1652813</v>
      </c>
      <c r="AI7" s="193">
        <f>SUM(AI8:AI186)</f>
        <v>696076</v>
      </c>
      <c r="AJ7" s="193">
        <f>SUM(AJ8:AJ186)</f>
        <v>39541</v>
      </c>
      <c r="AK7" s="193">
        <f>SUM(AK8:AK186)</f>
        <v>15990</v>
      </c>
      <c r="AL7" s="193">
        <f>SUM(AL8:AL186)</f>
        <v>960181</v>
      </c>
      <c r="AM7" s="193">
        <f>SUM(AM8:AM186)</f>
        <v>52778659</v>
      </c>
      <c r="AN7" s="193">
        <f>SUM(AN8:AN186)</f>
        <v>9915229</v>
      </c>
      <c r="AO7" s="193">
        <f>SUM(AO8:AO186)</f>
        <v>4398438</v>
      </c>
      <c r="AP7" s="193">
        <f>SUM(AP8:AP186)</f>
        <v>4290473</v>
      </c>
      <c r="AQ7" s="193">
        <f>SUM(AQ8:AQ186)</f>
        <v>1035999</v>
      </c>
      <c r="AR7" s="193">
        <f>SUM(AR8:AR186)</f>
        <v>190319</v>
      </c>
      <c r="AS7" s="193">
        <f>SUM(AS8:AS186)</f>
        <v>8223909</v>
      </c>
      <c r="AT7" s="193">
        <f>SUM(AT8:AT186)</f>
        <v>2474481</v>
      </c>
      <c r="AU7" s="193">
        <f>SUM(AU8:AU186)</f>
        <v>5073341</v>
      </c>
      <c r="AV7" s="193">
        <f>SUM(AV8:AV186)</f>
        <v>676087</v>
      </c>
      <c r="AW7" s="193">
        <f>SUM(AW8:AW186)</f>
        <v>57352</v>
      </c>
      <c r="AX7" s="193">
        <f>SUM(AX8:AX186)</f>
        <v>34571997</v>
      </c>
      <c r="AY7" s="193">
        <f>SUM(AY8:AY186)</f>
        <v>22593361</v>
      </c>
      <c r="AZ7" s="193">
        <f>SUM(AZ8:AZ186)</f>
        <v>10044451</v>
      </c>
      <c r="BA7" s="193">
        <f>SUM(BA8:BA186)</f>
        <v>913239</v>
      </c>
      <c r="BB7" s="193">
        <f>SUM(BB8:BB186)</f>
        <v>1020946</v>
      </c>
      <c r="BC7" s="193">
        <f>SUM(BC8:BC186)</f>
        <v>12052309</v>
      </c>
      <c r="BD7" s="193">
        <f>SUM(BD8:BD186)</f>
        <v>10172</v>
      </c>
      <c r="BE7" s="193">
        <f>SUM(BE8:BE186)</f>
        <v>3513821</v>
      </c>
      <c r="BF7" s="193">
        <f>SUM(BF8:BF186)</f>
        <v>58703761</v>
      </c>
      <c r="BG7" s="193">
        <f>SUM(BG8:BG186)</f>
        <v>84027</v>
      </c>
      <c r="BH7" s="193">
        <f>SUM(BH8:BH186)</f>
        <v>84027</v>
      </c>
      <c r="BI7" s="193">
        <f>SUM(BI8:BI186)</f>
        <v>0</v>
      </c>
      <c r="BJ7" s="193">
        <f>SUM(BJ8:BJ186)</f>
        <v>80964</v>
      </c>
      <c r="BK7" s="193">
        <f>SUM(BK8:BK186)</f>
        <v>0</v>
      </c>
      <c r="BL7" s="193">
        <f>SUM(BL8:BL186)</f>
        <v>3063</v>
      </c>
      <c r="BM7" s="193">
        <f>SUM(BM8:BM186)</f>
        <v>0</v>
      </c>
      <c r="BN7" s="193">
        <f>SUM(BN8:BN186)</f>
        <v>24318</v>
      </c>
      <c r="BO7" s="193">
        <f>SUM(BO8:BO186)</f>
        <v>6431319</v>
      </c>
      <c r="BP7" s="193">
        <f>SUM(BP8:BP186)</f>
        <v>1386473</v>
      </c>
      <c r="BQ7" s="193">
        <f>SUM(BQ8:BQ186)</f>
        <v>610538</v>
      </c>
      <c r="BR7" s="193">
        <f>SUM(BR8:BR186)</f>
        <v>421958</v>
      </c>
      <c r="BS7" s="193">
        <f>SUM(BS8:BS186)</f>
        <v>353977</v>
      </c>
      <c r="BT7" s="193">
        <f>SUM(BT8:BT186)</f>
        <v>0</v>
      </c>
      <c r="BU7" s="193">
        <f>SUM(BU8:BU186)</f>
        <v>1651020</v>
      </c>
      <c r="BV7" s="193">
        <f>SUM(BV8:BV186)</f>
        <v>80462</v>
      </c>
      <c r="BW7" s="193">
        <f>SUM(BW8:BW186)</f>
        <v>1570558</v>
      </c>
      <c r="BX7" s="193">
        <f>SUM(BX8:BX186)</f>
        <v>0</v>
      </c>
      <c r="BY7" s="193">
        <f>SUM(BY8:BY186)</f>
        <v>6847</v>
      </c>
      <c r="BZ7" s="193">
        <f>SUM(BZ8:BZ186)</f>
        <v>3383190</v>
      </c>
      <c r="CA7" s="193">
        <f>SUM(CA8:CA186)</f>
        <v>1834791</v>
      </c>
      <c r="CB7" s="193">
        <f>SUM(CB8:CB186)</f>
        <v>1260681</v>
      </c>
      <c r="CC7" s="193">
        <f>SUM(CC8:CC186)</f>
        <v>157275</v>
      </c>
      <c r="CD7" s="193">
        <f>SUM(CD8:CD186)</f>
        <v>130443</v>
      </c>
      <c r="CE7" s="193">
        <f>SUM(CE8:CE186)</f>
        <v>2750723</v>
      </c>
      <c r="CF7" s="193">
        <f>SUM(CF8:CF186)</f>
        <v>3789</v>
      </c>
      <c r="CG7" s="193">
        <f>SUM(CG8:CG186)</f>
        <v>367315</v>
      </c>
      <c r="CH7" s="193">
        <f>SUM(CH8:CH186)</f>
        <v>6882661</v>
      </c>
      <c r="CI7" s="193">
        <f>SUM(CI8:CI186)</f>
        <v>2495308</v>
      </c>
      <c r="CJ7" s="193">
        <f>SUM(CJ8:CJ186)</f>
        <v>2479318</v>
      </c>
      <c r="CK7" s="193">
        <f>SUM(CK8:CK186)</f>
        <v>6861</v>
      </c>
      <c r="CL7" s="193">
        <f>SUM(CL8:CL186)</f>
        <v>1733777</v>
      </c>
      <c r="CM7" s="193">
        <f>SUM(CM8:CM186)</f>
        <v>696076</v>
      </c>
      <c r="CN7" s="193">
        <f>SUM(CN8:CN186)</f>
        <v>42604</v>
      </c>
      <c r="CO7" s="193">
        <f>SUM(CO8:CO186)</f>
        <v>15990</v>
      </c>
      <c r="CP7" s="193">
        <f>SUM(CP8:CP186)</f>
        <v>984499</v>
      </c>
      <c r="CQ7" s="193">
        <f>SUM(CQ8:CQ186)</f>
        <v>59209978</v>
      </c>
      <c r="CR7" s="193">
        <f>SUM(CR8:CR186)</f>
        <v>11301702</v>
      </c>
      <c r="CS7" s="193">
        <f>SUM(CS8:CS186)</f>
        <v>5008976</v>
      </c>
      <c r="CT7" s="193">
        <f>SUM(CT8:CT186)</f>
        <v>4712431</v>
      </c>
      <c r="CU7" s="193">
        <f>SUM(CU8:CU186)</f>
        <v>1389976</v>
      </c>
      <c r="CV7" s="193">
        <f>SUM(CV8:CV186)</f>
        <v>190319</v>
      </c>
      <c r="CW7" s="193">
        <f>SUM(CW8:CW186)</f>
        <v>9874929</v>
      </c>
      <c r="CX7" s="193">
        <f>SUM(CX8:CX186)</f>
        <v>2554943</v>
      </c>
      <c r="CY7" s="193">
        <f>SUM(CY8:CY186)</f>
        <v>6643899</v>
      </c>
      <c r="CZ7" s="193">
        <f>SUM(CZ8:CZ186)</f>
        <v>676087</v>
      </c>
      <c r="DA7" s="193">
        <f>SUM(DA8:DA186)</f>
        <v>64199</v>
      </c>
      <c r="DB7" s="193">
        <f>SUM(DB8:DB186)</f>
        <v>37955187</v>
      </c>
      <c r="DC7" s="193">
        <f>SUM(DC8:DC186)</f>
        <v>24428152</v>
      </c>
      <c r="DD7" s="193">
        <f>SUM(DD8:DD186)</f>
        <v>11305132</v>
      </c>
      <c r="DE7" s="193">
        <f>SUM(DE8:DE186)</f>
        <v>1070514</v>
      </c>
      <c r="DF7" s="193">
        <f>SUM(DF8:DF186)</f>
        <v>1151389</v>
      </c>
      <c r="DG7" s="193">
        <f>SUM(DG8:DG186)</f>
        <v>14803032</v>
      </c>
      <c r="DH7" s="193">
        <f>SUM(DH8:DH186)</f>
        <v>13961</v>
      </c>
      <c r="DI7" s="193">
        <f>SUM(DI8:DI186)</f>
        <v>3881136</v>
      </c>
      <c r="DJ7" s="193">
        <f>SUM(DJ8:DJ186)</f>
        <v>65586422</v>
      </c>
    </row>
    <row r="8" spans="1:114" s="122" customFormat="1" ht="12" customHeight="1">
      <c r="A8" s="118" t="s">
        <v>209</v>
      </c>
      <c r="B8" s="134" t="s">
        <v>211</v>
      </c>
      <c r="C8" s="118" t="s">
        <v>212</v>
      </c>
      <c r="D8" s="120">
        <f aca="true" t="shared" si="0" ref="D8:D67">SUM(E8,+L8)</f>
        <v>11183805</v>
      </c>
      <c r="E8" s="120">
        <f aca="true" t="shared" si="1" ref="E8:E67">SUM(F8:I8)+K8</f>
        <v>6643094</v>
      </c>
      <c r="F8" s="120">
        <v>6854</v>
      </c>
      <c r="G8" s="120">
        <v>9770</v>
      </c>
      <c r="H8" s="120">
        <v>588466</v>
      </c>
      <c r="I8" s="120">
        <v>3361036</v>
      </c>
      <c r="J8" s="121" t="s">
        <v>206</v>
      </c>
      <c r="K8" s="120">
        <v>2676968</v>
      </c>
      <c r="L8" s="120">
        <v>4540711</v>
      </c>
      <c r="M8" s="120">
        <f aca="true" t="shared" si="2" ref="M8:M67">SUM(N8,+U8)</f>
        <v>607298</v>
      </c>
      <c r="N8" s="120">
        <f aca="true" t="shared" si="3" ref="N8:N67">SUM(O8:R8)+T8</f>
        <v>94078</v>
      </c>
      <c r="O8" s="120">
        <v>2760</v>
      </c>
      <c r="P8" s="120">
        <v>0</v>
      </c>
      <c r="Q8" s="120">
        <v>1534</v>
      </c>
      <c r="R8" s="120">
        <v>81044</v>
      </c>
      <c r="S8" s="121" t="s">
        <v>206</v>
      </c>
      <c r="T8" s="120">
        <v>8740</v>
      </c>
      <c r="U8" s="120">
        <v>513220</v>
      </c>
      <c r="V8" s="120">
        <f aca="true" t="shared" si="4" ref="V8:V67">+SUM(D8,M8)</f>
        <v>11791103</v>
      </c>
      <c r="W8" s="120">
        <f aca="true" t="shared" si="5" ref="W8:W67">+SUM(E8,N8)</f>
        <v>6737172</v>
      </c>
      <c r="X8" s="120">
        <f aca="true" t="shared" si="6" ref="X8:X67">+SUM(F8,O8)</f>
        <v>9614</v>
      </c>
      <c r="Y8" s="120">
        <f aca="true" t="shared" si="7" ref="Y8:Y67">+SUM(G8,P8)</f>
        <v>9770</v>
      </c>
      <c r="Z8" s="120">
        <f aca="true" t="shared" si="8" ref="Z8:Z67">+SUM(H8,Q8)</f>
        <v>590000</v>
      </c>
      <c r="AA8" s="120">
        <f aca="true" t="shared" si="9" ref="AA8:AA67">+SUM(I8,R8)</f>
        <v>3442080</v>
      </c>
      <c r="AB8" s="121" t="s">
        <v>206</v>
      </c>
      <c r="AC8" s="120">
        <f aca="true" t="shared" si="10" ref="AC8:AC67">+SUM(K8,T8)</f>
        <v>2685708</v>
      </c>
      <c r="AD8" s="120">
        <f aca="true" t="shared" si="11" ref="AD8:AD67">+SUM(L8,U8)</f>
        <v>5053931</v>
      </c>
      <c r="AE8" s="120">
        <f aca="true" t="shared" si="12" ref="AE8:AE67">SUM(AF8,+AK8)</f>
        <v>766037</v>
      </c>
      <c r="AF8" s="120">
        <f aca="true" t="shared" si="13" ref="AF8:AF67">SUM(AG8:AJ8)</f>
        <v>766037</v>
      </c>
      <c r="AG8" s="120">
        <v>0</v>
      </c>
      <c r="AH8" s="120">
        <v>766037</v>
      </c>
      <c r="AI8" s="120">
        <v>0</v>
      </c>
      <c r="AJ8" s="120">
        <v>0</v>
      </c>
      <c r="AK8" s="120">
        <v>0</v>
      </c>
      <c r="AL8" s="120">
        <v>0</v>
      </c>
      <c r="AM8" s="120">
        <f aca="true" t="shared" si="14" ref="AM8:AM67">SUM(AN8,AS8,AW8,AX8,BD8)</f>
        <v>9721551</v>
      </c>
      <c r="AN8" s="120">
        <f aca="true" t="shared" si="15" ref="AN8:AN67">SUM(AO8:AR8)</f>
        <v>3199567</v>
      </c>
      <c r="AO8" s="120">
        <v>784880</v>
      </c>
      <c r="AP8" s="120">
        <v>2277440</v>
      </c>
      <c r="AQ8" s="120">
        <v>85779</v>
      </c>
      <c r="AR8" s="120">
        <v>51468</v>
      </c>
      <c r="AS8" s="120">
        <f aca="true" t="shared" si="16" ref="AS8:AS67">SUM(AT8:AV8)</f>
        <v>1661244</v>
      </c>
      <c r="AT8" s="120">
        <v>1400431</v>
      </c>
      <c r="AU8" s="120">
        <v>248053</v>
      </c>
      <c r="AV8" s="120">
        <v>12760</v>
      </c>
      <c r="AW8" s="120">
        <v>857</v>
      </c>
      <c r="AX8" s="120">
        <f aca="true" t="shared" si="17" ref="AX8:AX67">SUM(AY8:BB8)</f>
        <v>4859883</v>
      </c>
      <c r="AY8" s="120">
        <v>3611622</v>
      </c>
      <c r="AZ8" s="120">
        <v>648460</v>
      </c>
      <c r="BA8" s="120">
        <v>34354</v>
      </c>
      <c r="BB8" s="120">
        <v>565447</v>
      </c>
      <c r="BC8" s="120">
        <v>0</v>
      </c>
      <c r="BD8" s="120">
        <v>0</v>
      </c>
      <c r="BE8" s="120">
        <v>696217</v>
      </c>
      <c r="BF8" s="120">
        <f aca="true" t="shared" si="18" ref="BF8:BF67">SUM(AE8,+AM8,+BE8)</f>
        <v>11183805</v>
      </c>
      <c r="BG8" s="120">
        <f aca="true" t="shared" si="19" ref="BG8:BG67">SUM(BH8,+BM8)</f>
        <v>7843</v>
      </c>
      <c r="BH8" s="120">
        <f aca="true" t="shared" si="20" ref="BH8:BH67">SUM(BI8:BL8)</f>
        <v>7843</v>
      </c>
      <c r="BI8" s="120">
        <v>0</v>
      </c>
      <c r="BJ8" s="120">
        <v>4780</v>
      </c>
      <c r="BK8" s="120">
        <v>0</v>
      </c>
      <c r="BL8" s="120">
        <v>3063</v>
      </c>
      <c r="BM8" s="120">
        <v>0</v>
      </c>
      <c r="BN8" s="120">
        <v>0</v>
      </c>
      <c r="BO8" s="120">
        <f aca="true" t="shared" si="21" ref="BO8:BO67">SUM(BP8,BU8,BY8,BZ8,CF8)</f>
        <v>588044</v>
      </c>
      <c r="BP8" s="120">
        <f aca="true" t="shared" si="22" ref="BP8:BP67">SUM(BQ8:BT8)</f>
        <v>143763</v>
      </c>
      <c r="BQ8" s="120">
        <v>47921</v>
      </c>
      <c r="BR8" s="120">
        <v>22117</v>
      </c>
      <c r="BS8" s="120">
        <v>73725</v>
      </c>
      <c r="BT8" s="120"/>
      <c r="BU8" s="120">
        <f aca="true" t="shared" si="23" ref="BU8:BU67">SUM(BV8:BX8)</f>
        <v>46205</v>
      </c>
      <c r="BV8" s="120">
        <v>14235</v>
      </c>
      <c r="BW8" s="120">
        <v>31970</v>
      </c>
      <c r="BX8" s="120">
        <v>0</v>
      </c>
      <c r="BY8" s="120">
        <v>0</v>
      </c>
      <c r="BZ8" s="120">
        <f aca="true" t="shared" si="24" ref="BZ8:BZ67">SUM(CA8:CD8)</f>
        <v>398076</v>
      </c>
      <c r="CA8" s="120">
        <v>123069</v>
      </c>
      <c r="CB8" s="120">
        <v>270126</v>
      </c>
      <c r="CC8" s="120">
        <v>0</v>
      </c>
      <c r="CD8" s="120">
        <v>4881</v>
      </c>
      <c r="CE8" s="120">
        <v>0</v>
      </c>
      <c r="CF8" s="120">
        <v>0</v>
      </c>
      <c r="CG8" s="120">
        <v>11411</v>
      </c>
      <c r="CH8" s="120">
        <f aca="true" t="shared" si="25" ref="CH8:CH67">SUM(BG8,+BO8,+CG8)</f>
        <v>607298</v>
      </c>
      <c r="CI8" s="120">
        <f>SUM(AE8,+BG8)</f>
        <v>773880</v>
      </c>
      <c r="CJ8" s="120">
        <f aca="true" t="shared" si="26" ref="CJ8:CJ23">SUM(AF8,+BH8)</f>
        <v>773880</v>
      </c>
      <c r="CK8" s="120">
        <f aca="true" t="shared" si="27" ref="CK8:CK23">SUM(AG8,+BI8)</f>
        <v>0</v>
      </c>
      <c r="CL8" s="120">
        <f aca="true" t="shared" si="28" ref="CL8:CL23">SUM(AH8,+BJ8)</f>
        <v>770817</v>
      </c>
      <c r="CM8" s="120">
        <f aca="true" t="shared" si="29" ref="CM8:CM23">SUM(AI8,+BK8)</f>
        <v>0</v>
      </c>
      <c r="CN8" s="120">
        <f aca="true" t="shared" si="30" ref="CN8:CN23">SUM(AJ8,+BL8)</f>
        <v>3063</v>
      </c>
      <c r="CO8" s="120">
        <f aca="true" t="shared" si="31" ref="CO8:CO23">SUM(AK8,+BM8)</f>
        <v>0</v>
      </c>
      <c r="CP8" s="120">
        <f aca="true" t="shared" si="32" ref="CP8:CP23">SUM(AL8,+BN8)</f>
        <v>0</v>
      </c>
      <c r="CQ8" s="120">
        <f aca="true" t="shared" si="33" ref="CQ8:CQ23">SUM(AM8,+BO8)</f>
        <v>10309595</v>
      </c>
      <c r="CR8" s="120">
        <f aca="true" t="shared" si="34" ref="CR8:CR23">SUM(AN8,+BP8)</f>
        <v>3343330</v>
      </c>
      <c r="CS8" s="120">
        <f aca="true" t="shared" si="35" ref="CS8:CS23">SUM(AO8,+BQ8)</f>
        <v>832801</v>
      </c>
      <c r="CT8" s="120">
        <f aca="true" t="shared" si="36" ref="CT8:CT23">SUM(AP8,+BR8)</f>
        <v>2299557</v>
      </c>
      <c r="CU8" s="120">
        <f aca="true" t="shared" si="37" ref="CU8:CU23">SUM(AQ8,+BS8)</f>
        <v>159504</v>
      </c>
      <c r="CV8" s="120">
        <f aca="true" t="shared" si="38" ref="CV8:CV23">SUM(AR8,+BT8)</f>
        <v>51468</v>
      </c>
      <c r="CW8" s="120">
        <f aca="true" t="shared" si="39" ref="CW8:CW23">SUM(AS8,+BU8)</f>
        <v>1707449</v>
      </c>
      <c r="CX8" s="120">
        <f aca="true" t="shared" si="40" ref="CX8:DJ23">SUM(AT8,+BV8)</f>
        <v>1414666</v>
      </c>
      <c r="CY8" s="120">
        <f t="shared" si="40"/>
        <v>280023</v>
      </c>
      <c r="CZ8" s="120">
        <f t="shared" si="40"/>
        <v>12760</v>
      </c>
      <c r="DA8" s="120">
        <f t="shared" si="40"/>
        <v>857</v>
      </c>
      <c r="DB8" s="120">
        <f t="shared" si="40"/>
        <v>5257959</v>
      </c>
      <c r="DC8" s="120">
        <f t="shared" si="40"/>
        <v>3734691</v>
      </c>
      <c r="DD8" s="120">
        <f t="shared" si="40"/>
        <v>918586</v>
      </c>
      <c r="DE8" s="120">
        <f t="shared" si="40"/>
        <v>34354</v>
      </c>
      <c r="DF8" s="120">
        <f t="shared" si="40"/>
        <v>570328</v>
      </c>
      <c r="DG8" s="120">
        <f t="shared" si="40"/>
        <v>0</v>
      </c>
      <c r="DH8" s="120">
        <f t="shared" si="40"/>
        <v>0</v>
      </c>
      <c r="DI8" s="120">
        <f t="shared" si="40"/>
        <v>707628</v>
      </c>
      <c r="DJ8" s="120">
        <f t="shared" si="40"/>
        <v>11791103</v>
      </c>
    </row>
    <row r="9" spans="1:114" s="122" customFormat="1" ht="12" customHeight="1">
      <c r="A9" s="118" t="s">
        <v>209</v>
      </c>
      <c r="B9" s="134" t="s">
        <v>213</v>
      </c>
      <c r="C9" s="118" t="s">
        <v>214</v>
      </c>
      <c r="D9" s="120">
        <f t="shared" si="0"/>
        <v>22654920</v>
      </c>
      <c r="E9" s="120">
        <f t="shared" si="1"/>
        <v>9133620</v>
      </c>
      <c r="F9" s="120">
        <v>44682</v>
      </c>
      <c r="G9" s="120">
        <v>3000</v>
      </c>
      <c r="H9" s="120">
        <v>586000</v>
      </c>
      <c r="I9" s="120">
        <v>5212319</v>
      </c>
      <c r="J9" s="121" t="s">
        <v>206</v>
      </c>
      <c r="K9" s="120">
        <v>3287619</v>
      </c>
      <c r="L9" s="120">
        <v>13521300</v>
      </c>
      <c r="M9" s="120">
        <f t="shared" si="2"/>
        <v>688414</v>
      </c>
      <c r="N9" s="120">
        <f t="shared" si="3"/>
        <v>348682</v>
      </c>
      <c r="O9" s="120">
        <v>0</v>
      </c>
      <c r="P9" s="120">
        <v>0</v>
      </c>
      <c r="Q9" s="120">
        <v>0</v>
      </c>
      <c r="R9" s="120">
        <v>79487</v>
      </c>
      <c r="S9" s="121" t="s">
        <v>206</v>
      </c>
      <c r="T9" s="120">
        <v>269195</v>
      </c>
      <c r="U9" s="120">
        <v>339732</v>
      </c>
      <c r="V9" s="120">
        <f t="shared" si="4"/>
        <v>23343334</v>
      </c>
      <c r="W9" s="120">
        <f t="shared" si="5"/>
        <v>9482302</v>
      </c>
      <c r="X9" s="120">
        <f t="shared" si="6"/>
        <v>44682</v>
      </c>
      <c r="Y9" s="120">
        <f t="shared" si="7"/>
        <v>3000</v>
      </c>
      <c r="Z9" s="120">
        <f t="shared" si="8"/>
        <v>586000</v>
      </c>
      <c r="AA9" s="120">
        <f t="shared" si="9"/>
        <v>5291806</v>
      </c>
      <c r="AB9" s="121" t="s">
        <v>206</v>
      </c>
      <c r="AC9" s="120">
        <f t="shared" si="10"/>
        <v>3556814</v>
      </c>
      <c r="AD9" s="120">
        <f t="shared" si="11"/>
        <v>13861032</v>
      </c>
      <c r="AE9" s="120">
        <f t="shared" si="12"/>
        <v>837918</v>
      </c>
      <c r="AF9" s="120">
        <f t="shared" si="13"/>
        <v>826567</v>
      </c>
      <c r="AG9" s="120">
        <v>0</v>
      </c>
      <c r="AH9" s="120">
        <v>537366</v>
      </c>
      <c r="AI9" s="120">
        <v>289201</v>
      </c>
      <c r="AJ9" s="120">
        <v>0</v>
      </c>
      <c r="AK9" s="120">
        <v>11351</v>
      </c>
      <c r="AL9" s="120">
        <v>76015</v>
      </c>
      <c r="AM9" s="120">
        <f t="shared" si="14"/>
        <v>21598942</v>
      </c>
      <c r="AN9" s="120">
        <f t="shared" si="15"/>
        <v>2378743</v>
      </c>
      <c r="AO9" s="120">
        <v>1543020</v>
      </c>
      <c r="AP9" s="120">
        <v>381204</v>
      </c>
      <c r="AQ9" s="120">
        <v>418246</v>
      </c>
      <c r="AR9" s="120">
        <v>36273</v>
      </c>
      <c r="AS9" s="120">
        <f t="shared" si="16"/>
        <v>3605372</v>
      </c>
      <c r="AT9" s="120">
        <v>22703</v>
      </c>
      <c r="AU9" s="120">
        <v>3074053</v>
      </c>
      <c r="AV9" s="120">
        <v>508616</v>
      </c>
      <c r="AW9" s="120">
        <v>0</v>
      </c>
      <c r="AX9" s="120">
        <f t="shared" si="17"/>
        <v>15614827</v>
      </c>
      <c r="AY9" s="120">
        <v>9875486</v>
      </c>
      <c r="AZ9" s="120">
        <v>5146931</v>
      </c>
      <c r="BA9" s="120">
        <v>592410</v>
      </c>
      <c r="BB9" s="120">
        <v>0</v>
      </c>
      <c r="BC9" s="120">
        <v>0</v>
      </c>
      <c r="BD9" s="120">
        <v>0</v>
      </c>
      <c r="BE9" s="120">
        <v>142045</v>
      </c>
      <c r="BF9" s="120">
        <f t="shared" si="18"/>
        <v>22578905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687026</v>
      </c>
      <c r="BP9" s="120">
        <f t="shared" si="22"/>
        <v>97262</v>
      </c>
      <c r="BQ9" s="120">
        <v>77623</v>
      </c>
      <c r="BR9" s="120">
        <v>4247</v>
      </c>
      <c r="BS9" s="120">
        <v>15392</v>
      </c>
      <c r="BT9" s="120">
        <v>0</v>
      </c>
      <c r="BU9" s="120">
        <f t="shared" si="23"/>
        <v>195158</v>
      </c>
      <c r="BV9" s="120">
        <v>31332</v>
      </c>
      <c r="BW9" s="120">
        <v>163826</v>
      </c>
      <c r="BX9" s="120">
        <v>0</v>
      </c>
      <c r="BY9" s="120">
        <v>0</v>
      </c>
      <c r="BZ9" s="120">
        <f t="shared" si="24"/>
        <v>394606</v>
      </c>
      <c r="CA9" s="120">
        <v>296072</v>
      </c>
      <c r="CB9" s="120">
        <v>98534</v>
      </c>
      <c r="CC9" s="120">
        <v>0</v>
      </c>
      <c r="CD9" s="120">
        <v>0</v>
      </c>
      <c r="CE9" s="120">
        <v>0</v>
      </c>
      <c r="CF9" s="120">
        <v>0</v>
      </c>
      <c r="CG9" s="120">
        <v>1388</v>
      </c>
      <c r="CH9" s="120">
        <f t="shared" si="25"/>
        <v>688414</v>
      </c>
      <c r="CI9" s="120">
        <f>SUM(AE9,+BG9)</f>
        <v>837918</v>
      </c>
      <c r="CJ9" s="120">
        <f t="shared" si="26"/>
        <v>826567</v>
      </c>
      <c r="CK9" s="120">
        <f t="shared" si="27"/>
        <v>0</v>
      </c>
      <c r="CL9" s="120">
        <f t="shared" si="28"/>
        <v>537366</v>
      </c>
      <c r="CM9" s="120">
        <f t="shared" si="29"/>
        <v>289201</v>
      </c>
      <c r="CN9" s="120">
        <f t="shared" si="30"/>
        <v>0</v>
      </c>
      <c r="CO9" s="120">
        <f t="shared" si="31"/>
        <v>11351</v>
      </c>
      <c r="CP9" s="120">
        <f t="shared" si="32"/>
        <v>76015</v>
      </c>
      <c r="CQ9" s="120">
        <f t="shared" si="33"/>
        <v>22285968</v>
      </c>
      <c r="CR9" s="120">
        <f t="shared" si="34"/>
        <v>2476005</v>
      </c>
      <c r="CS9" s="120">
        <f t="shared" si="35"/>
        <v>1620643</v>
      </c>
      <c r="CT9" s="120">
        <f t="shared" si="36"/>
        <v>385451</v>
      </c>
      <c r="CU9" s="120">
        <f t="shared" si="37"/>
        <v>433638</v>
      </c>
      <c r="CV9" s="120">
        <f t="shared" si="38"/>
        <v>36273</v>
      </c>
      <c r="CW9" s="120">
        <f t="shared" si="39"/>
        <v>3800530</v>
      </c>
      <c r="CX9" s="120">
        <f t="shared" si="40"/>
        <v>54035</v>
      </c>
      <c r="CY9" s="120">
        <f t="shared" si="40"/>
        <v>3237879</v>
      </c>
      <c r="CZ9" s="120">
        <f t="shared" si="40"/>
        <v>508616</v>
      </c>
      <c r="DA9" s="120">
        <f t="shared" si="40"/>
        <v>0</v>
      </c>
      <c r="DB9" s="120">
        <f t="shared" si="40"/>
        <v>16009433</v>
      </c>
      <c r="DC9" s="120">
        <f t="shared" si="40"/>
        <v>10171558</v>
      </c>
      <c r="DD9" s="120">
        <f t="shared" si="40"/>
        <v>5245465</v>
      </c>
      <c r="DE9" s="120">
        <f t="shared" si="40"/>
        <v>592410</v>
      </c>
      <c r="DF9" s="120">
        <f t="shared" si="40"/>
        <v>0</v>
      </c>
      <c r="DG9" s="120">
        <f t="shared" si="40"/>
        <v>0</v>
      </c>
      <c r="DH9" s="120">
        <f t="shared" si="40"/>
        <v>0</v>
      </c>
      <c r="DI9" s="120">
        <f t="shared" si="40"/>
        <v>143433</v>
      </c>
      <c r="DJ9" s="120">
        <f t="shared" si="40"/>
        <v>23267319</v>
      </c>
    </row>
    <row r="10" spans="1:114" s="122" customFormat="1" ht="12" customHeight="1">
      <c r="A10" s="118" t="s">
        <v>209</v>
      </c>
      <c r="B10" s="134" t="s">
        <v>215</v>
      </c>
      <c r="C10" s="118" t="s">
        <v>216</v>
      </c>
      <c r="D10" s="120">
        <f t="shared" si="0"/>
        <v>1882229</v>
      </c>
      <c r="E10" s="120">
        <f t="shared" si="1"/>
        <v>432897</v>
      </c>
      <c r="F10" s="120">
        <v>0</v>
      </c>
      <c r="G10" s="120">
        <v>0</v>
      </c>
      <c r="H10" s="120">
        <v>0</v>
      </c>
      <c r="I10" s="120">
        <v>327753</v>
      </c>
      <c r="J10" s="121" t="s">
        <v>206</v>
      </c>
      <c r="K10" s="120">
        <v>105144</v>
      </c>
      <c r="L10" s="120">
        <v>1449332</v>
      </c>
      <c r="M10" s="120">
        <f t="shared" si="2"/>
        <v>1277394</v>
      </c>
      <c r="N10" s="120">
        <f t="shared" si="3"/>
        <v>672389</v>
      </c>
      <c r="O10" s="120">
        <v>0</v>
      </c>
      <c r="P10" s="120">
        <v>0</v>
      </c>
      <c r="Q10" s="120">
        <v>0</v>
      </c>
      <c r="R10" s="120">
        <v>668902</v>
      </c>
      <c r="S10" s="121" t="s">
        <v>206</v>
      </c>
      <c r="T10" s="120">
        <v>3487</v>
      </c>
      <c r="U10" s="120">
        <v>605005</v>
      </c>
      <c r="V10" s="120">
        <f t="shared" si="4"/>
        <v>3159623</v>
      </c>
      <c r="W10" s="120">
        <f t="shared" si="5"/>
        <v>1105286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996655</v>
      </c>
      <c r="AB10" s="121" t="s">
        <v>206</v>
      </c>
      <c r="AC10" s="120">
        <f t="shared" si="10"/>
        <v>108631</v>
      </c>
      <c r="AD10" s="120">
        <f t="shared" si="11"/>
        <v>2054337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1169300</v>
      </c>
      <c r="AN10" s="120">
        <f t="shared" si="15"/>
        <v>525502</v>
      </c>
      <c r="AO10" s="120">
        <v>17106</v>
      </c>
      <c r="AP10" s="120">
        <v>358531</v>
      </c>
      <c r="AQ10" s="120">
        <v>149865</v>
      </c>
      <c r="AR10" s="120">
        <v>0</v>
      </c>
      <c r="AS10" s="120">
        <f t="shared" si="16"/>
        <v>168569</v>
      </c>
      <c r="AT10" s="120">
        <v>93853</v>
      </c>
      <c r="AU10" s="120">
        <v>56269</v>
      </c>
      <c r="AV10" s="120">
        <v>18447</v>
      </c>
      <c r="AW10" s="120">
        <v>8428</v>
      </c>
      <c r="AX10" s="120">
        <f t="shared" si="17"/>
        <v>466801</v>
      </c>
      <c r="AY10" s="120">
        <v>231165</v>
      </c>
      <c r="AZ10" s="120">
        <v>235636</v>
      </c>
      <c r="BA10" s="120">
        <v>0</v>
      </c>
      <c r="BB10" s="120">
        <v>0</v>
      </c>
      <c r="BC10" s="120">
        <v>681825</v>
      </c>
      <c r="BD10" s="120">
        <v>0</v>
      </c>
      <c r="BE10" s="120">
        <v>31104</v>
      </c>
      <c r="BF10" s="120">
        <f t="shared" si="18"/>
        <v>1200404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1265017</v>
      </c>
      <c r="BP10" s="120">
        <f t="shared" si="22"/>
        <v>375150</v>
      </c>
      <c r="BQ10" s="120">
        <v>60230</v>
      </c>
      <c r="BR10" s="120">
        <v>259644</v>
      </c>
      <c r="BS10" s="120">
        <v>55276</v>
      </c>
      <c r="BT10" s="120">
        <v>0</v>
      </c>
      <c r="BU10" s="120">
        <f t="shared" si="23"/>
        <v>274501</v>
      </c>
      <c r="BV10" s="120">
        <v>25259</v>
      </c>
      <c r="BW10" s="120">
        <v>249242</v>
      </c>
      <c r="BX10" s="120">
        <v>0</v>
      </c>
      <c r="BY10" s="120">
        <v>6847</v>
      </c>
      <c r="BZ10" s="120">
        <f t="shared" si="24"/>
        <v>608519</v>
      </c>
      <c r="CA10" s="120">
        <v>538135</v>
      </c>
      <c r="CB10" s="120">
        <v>70384</v>
      </c>
      <c r="CC10" s="120">
        <v>0</v>
      </c>
      <c r="CD10" s="120">
        <v>0</v>
      </c>
      <c r="CE10" s="120">
        <v>0</v>
      </c>
      <c r="CF10" s="120">
        <v>0</v>
      </c>
      <c r="CG10" s="120">
        <v>12377</v>
      </c>
      <c r="CH10" s="120">
        <f t="shared" si="25"/>
        <v>1277394</v>
      </c>
      <c r="CI10" s="120">
        <f>SUM(AE10,+BG10)</f>
        <v>0</v>
      </c>
      <c r="CJ10" s="120">
        <f t="shared" si="26"/>
        <v>0</v>
      </c>
      <c r="CK10" s="120">
        <f t="shared" si="27"/>
        <v>0</v>
      </c>
      <c r="CL10" s="120">
        <f t="shared" si="28"/>
        <v>0</v>
      </c>
      <c r="CM10" s="120">
        <f t="shared" si="29"/>
        <v>0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2434317</v>
      </c>
      <c r="CR10" s="120">
        <f t="shared" si="34"/>
        <v>900652</v>
      </c>
      <c r="CS10" s="120">
        <f t="shared" si="35"/>
        <v>77336</v>
      </c>
      <c r="CT10" s="120">
        <f t="shared" si="36"/>
        <v>618175</v>
      </c>
      <c r="CU10" s="120">
        <f t="shared" si="37"/>
        <v>205141</v>
      </c>
      <c r="CV10" s="120">
        <f t="shared" si="38"/>
        <v>0</v>
      </c>
      <c r="CW10" s="120">
        <f t="shared" si="39"/>
        <v>443070</v>
      </c>
      <c r="CX10" s="120">
        <f t="shared" si="40"/>
        <v>119112</v>
      </c>
      <c r="CY10" s="120">
        <f t="shared" si="40"/>
        <v>305511</v>
      </c>
      <c r="CZ10" s="120">
        <f t="shared" si="40"/>
        <v>18447</v>
      </c>
      <c r="DA10" s="120">
        <f t="shared" si="40"/>
        <v>15275</v>
      </c>
      <c r="DB10" s="120">
        <f t="shared" si="40"/>
        <v>1075320</v>
      </c>
      <c r="DC10" s="120">
        <f t="shared" si="40"/>
        <v>769300</v>
      </c>
      <c r="DD10" s="120">
        <f t="shared" si="40"/>
        <v>306020</v>
      </c>
      <c r="DE10" s="120">
        <f t="shared" si="40"/>
        <v>0</v>
      </c>
      <c r="DF10" s="120">
        <f t="shared" si="40"/>
        <v>0</v>
      </c>
      <c r="DG10" s="120">
        <f t="shared" si="40"/>
        <v>681825</v>
      </c>
      <c r="DH10" s="120">
        <f t="shared" si="40"/>
        <v>0</v>
      </c>
      <c r="DI10" s="120">
        <f t="shared" si="40"/>
        <v>43481</v>
      </c>
      <c r="DJ10" s="120">
        <f t="shared" si="40"/>
        <v>2477798</v>
      </c>
    </row>
    <row r="11" spans="1:114" s="122" customFormat="1" ht="12" customHeight="1">
      <c r="A11" s="118" t="s">
        <v>209</v>
      </c>
      <c r="B11" s="134" t="s">
        <v>217</v>
      </c>
      <c r="C11" s="118" t="s">
        <v>218</v>
      </c>
      <c r="D11" s="120">
        <f t="shared" si="0"/>
        <v>4096582</v>
      </c>
      <c r="E11" s="120">
        <f t="shared" si="1"/>
        <v>437084</v>
      </c>
      <c r="F11" s="120">
        <v>129820</v>
      </c>
      <c r="G11" s="120">
        <v>0</v>
      </c>
      <c r="H11" s="120">
        <v>270900</v>
      </c>
      <c r="I11" s="120">
        <v>0</v>
      </c>
      <c r="J11" s="121" t="s">
        <v>206</v>
      </c>
      <c r="K11" s="120">
        <v>36364</v>
      </c>
      <c r="L11" s="120">
        <v>3659498</v>
      </c>
      <c r="M11" s="120">
        <f t="shared" si="2"/>
        <v>435629</v>
      </c>
      <c r="N11" s="120">
        <f t="shared" si="3"/>
        <v>337</v>
      </c>
      <c r="O11" s="120">
        <v>0</v>
      </c>
      <c r="P11" s="120">
        <v>0</v>
      </c>
      <c r="Q11" s="120">
        <v>0</v>
      </c>
      <c r="R11" s="120">
        <v>0</v>
      </c>
      <c r="S11" s="121" t="s">
        <v>206</v>
      </c>
      <c r="T11" s="120">
        <v>337</v>
      </c>
      <c r="U11" s="120">
        <v>435292</v>
      </c>
      <c r="V11" s="120">
        <f t="shared" si="4"/>
        <v>4532211</v>
      </c>
      <c r="W11" s="120">
        <f t="shared" si="5"/>
        <v>437421</v>
      </c>
      <c r="X11" s="120">
        <f t="shared" si="6"/>
        <v>129820</v>
      </c>
      <c r="Y11" s="120">
        <f t="shared" si="7"/>
        <v>0</v>
      </c>
      <c r="Z11" s="120">
        <f t="shared" si="8"/>
        <v>270900</v>
      </c>
      <c r="AA11" s="120">
        <f t="shared" si="9"/>
        <v>0</v>
      </c>
      <c r="AB11" s="121" t="s">
        <v>206</v>
      </c>
      <c r="AC11" s="120">
        <f t="shared" si="10"/>
        <v>36701</v>
      </c>
      <c r="AD11" s="120">
        <f t="shared" si="11"/>
        <v>4094790</v>
      </c>
      <c r="AE11" s="120">
        <f t="shared" si="12"/>
        <v>429921</v>
      </c>
      <c r="AF11" s="120">
        <f t="shared" si="13"/>
        <v>429921</v>
      </c>
      <c r="AG11" s="120">
        <v>0</v>
      </c>
      <c r="AH11" s="120">
        <v>0</v>
      </c>
      <c r="AI11" s="120">
        <v>404849</v>
      </c>
      <c r="AJ11" s="120">
        <v>25072</v>
      </c>
      <c r="AK11" s="120">
        <v>0</v>
      </c>
      <c r="AL11" s="120">
        <v>49181</v>
      </c>
      <c r="AM11" s="120">
        <f t="shared" si="14"/>
        <v>2910917</v>
      </c>
      <c r="AN11" s="120">
        <f t="shared" si="15"/>
        <v>1072659</v>
      </c>
      <c r="AO11" s="120">
        <v>673186</v>
      </c>
      <c r="AP11" s="120">
        <v>281111</v>
      </c>
      <c r="AQ11" s="120">
        <v>44386</v>
      </c>
      <c r="AR11" s="120">
        <v>73976</v>
      </c>
      <c r="AS11" s="120">
        <f t="shared" si="16"/>
        <v>159099</v>
      </c>
      <c r="AT11" s="120">
        <v>47741</v>
      </c>
      <c r="AU11" s="120">
        <v>66887</v>
      </c>
      <c r="AV11" s="120">
        <v>44471</v>
      </c>
      <c r="AW11" s="120">
        <v>13011</v>
      </c>
      <c r="AX11" s="120">
        <f t="shared" si="17"/>
        <v>1666148</v>
      </c>
      <c r="AY11" s="120">
        <v>699832</v>
      </c>
      <c r="AZ11" s="120">
        <v>846375</v>
      </c>
      <c r="BA11" s="120">
        <v>12174</v>
      </c>
      <c r="BB11" s="120">
        <v>107767</v>
      </c>
      <c r="BC11" s="120">
        <v>470326</v>
      </c>
      <c r="BD11" s="120">
        <v>0</v>
      </c>
      <c r="BE11" s="120">
        <v>236237</v>
      </c>
      <c r="BF11" s="120">
        <f t="shared" si="18"/>
        <v>3577075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312667</v>
      </c>
      <c r="BP11" s="120">
        <f t="shared" si="22"/>
        <v>20321</v>
      </c>
      <c r="BQ11" s="120">
        <v>20321</v>
      </c>
      <c r="BR11" s="120">
        <v>0</v>
      </c>
      <c r="BS11" s="120">
        <v>0</v>
      </c>
      <c r="BT11" s="120">
        <v>0</v>
      </c>
      <c r="BU11" s="120">
        <f t="shared" si="23"/>
        <v>276747</v>
      </c>
      <c r="BV11" s="120">
        <v>0</v>
      </c>
      <c r="BW11" s="120">
        <v>276747</v>
      </c>
      <c r="BX11" s="120">
        <v>0</v>
      </c>
      <c r="BY11" s="120">
        <v>0</v>
      </c>
      <c r="BZ11" s="120">
        <f t="shared" si="24"/>
        <v>15599</v>
      </c>
      <c r="CA11" s="120">
        <v>0</v>
      </c>
      <c r="CB11" s="120">
        <v>15599</v>
      </c>
      <c r="CC11" s="120">
        <v>0</v>
      </c>
      <c r="CD11" s="120">
        <v>0</v>
      </c>
      <c r="CE11" s="120">
        <v>89948</v>
      </c>
      <c r="CF11" s="120">
        <v>0</v>
      </c>
      <c r="CG11" s="120">
        <v>33014</v>
      </c>
      <c r="CH11" s="120">
        <f t="shared" si="25"/>
        <v>345681</v>
      </c>
      <c r="CI11" s="120">
        <f>SUM(AE11,+BG11)</f>
        <v>429921</v>
      </c>
      <c r="CJ11" s="120">
        <f t="shared" si="26"/>
        <v>429921</v>
      </c>
      <c r="CK11" s="120">
        <f t="shared" si="27"/>
        <v>0</v>
      </c>
      <c r="CL11" s="120">
        <f t="shared" si="28"/>
        <v>0</v>
      </c>
      <c r="CM11" s="120">
        <f t="shared" si="29"/>
        <v>404849</v>
      </c>
      <c r="CN11" s="120">
        <f t="shared" si="30"/>
        <v>25072</v>
      </c>
      <c r="CO11" s="120">
        <f t="shared" si="31"/>
        <v>0</v>
      </c>
      <c r="CP11" s="120">
        <f t="shared" si="32"/>
        <v>49181</v>
      </c>
      <c r="CQ11" s="120">
        <f t="shared" si="33"/>
        <v>3223584</v>
      </c>
      <c r="CR11" s="120">
        <f t="shared" si="34"/>
        <v>1092980</v>
      </c>
      <c r="CS11" s="120">
        <f t="shared" si="35"/>
        <v>693507</v>
      </c>
      <c r="CT11" s="120">
        <f t="shared" si="36"/>
        <v>281111</v>
      </c>
      <c r="CU11" s="120">
        <f t="shared" si="37"/>
        <v>44386</v>
      </c>
      <c r="CV11" s="120">
        <f t="shared" si="38"/>
        <v>73976</v>
      </c>
      <c r="CW11" s="120">
        <f t="shared" si="39"/>
        <v>435846</v>
      </c>
      <c r="CX11" s="120">
        <f t="shared" si="40"/>
        <v>47741</v>
      </c>
      <c r="CY11" s="120">
        <f t="shared" si="40"/>
        <v>343634</v>
      </c>
      <c r="CZ11" s="120">
        <f t="shared" si="40"/>
        <v>44471</v>
      </c>
      <c r="DA11" s="120">
        <f t="shared" si="40"/>
        <v>13011</v>
      </c>
      <c r="DB11" s="120">
        <f t="shared" si="40"/>
        <v>1681747</v>
      </c>
      <c r="DC11" s="120">
        <f t="shared" si="40"/>
        <v>699832</v>
      </c>
      <c r="DD11" s="120">
        <f t="shared" si="40"/>
        <v>861974</v>
      </c>
      <c r="DE11" s="120">
        <f t="shared" si="40"/>
        <v>12174</v>
      </c>
      <c r="DF11" s="120">
        <f t="shared" si="40"/>
        <v>107767</v>
      </c>
      <c r="DG11" s="120">
        <f t="shared" si="40"/>
        <v>560274</v>
      </c>
      <c r="DH11" s="120">
        <f t="shared" si="40"/>
        <v>0</v>
      </c>
      <c r="DI11" s="120">
        <f t="shared" si="40"/>
        <v>269251</v>
      </c>
      <c r="DJ11" s="120">
        <f t="shared" si="40"/>
        <v>3922756</v>
      </c>
    </row>
    <row r="12" spans="1:114" s="122" customFormat="1" ht="12" customHeight="1">
      <c r="A12" s="118" t="s">
        <v>209</v>
      </c>
      <c r="B12" s="134" t="s">
        <v>219</v>
      </c>
      <c r="C12" s="118" t="s">
        <v>220</v>
      </c>
      <c r="D12" s="130">
        <f t="shared" si="0"/>
        <v>933557</v>
      </c>
      <c r="E12" s="130">
        <f t="shared" si="1"/>
        <v>219550</v>
      </c>
      <c r="F12" s="130">
        <v>146</v>
      </c>
      <c r="G12" s="130">
        <v>0</v>
      </c>
      <c r="H12" s="130">
        <v>8600</v>
      </c>
      <c r="I12" s="130">
        <v>210804</v>
      </c>
      <c r="J12" s="132" t="s">
        <v>206</v>
      </c>
      <c r="K12" s="130">
        <v>0</v>
      </c>
      <c r="L12" s="130">
        <v>714007</v>
      </c>
      <c r="M12" s="130">
        <f t="shared" si="2"/>
        <v>579425</v>
      </c>
      <c r="N12" s="130">
        <f t="shared" si="3"/>
        <v>399816</v>
      </c>
      <c r="O12" s="130">
        <v>416</v>
      </c>
      <c r="P12" s="130">
        <v>0</v>
      </c>
      <c r="Q12" s="130"/>
      <c r="R12" s="130">
        <v>399400</v>
      </c>
      <c r="S12" s="132" t="s">
        <v>206</v>
      </c>
      <c r="T12" s="130">
        <v>0</v>
      </c>
      <c r="U12" s="130">
        <v>179609</v>
      </c>
      <c r="V12" s="130">
        <f t="shared" si="4"/>
        <v>1512982</v>
      </c>
      <c r="W12" s="130">
        <f t="shared" si="5"/>
        <v>619366</v>
      </c>
      <c r="X12" s="130">
        <f t="shared" si="6"/>
        <v>562</v>
      </c>
      <c r="Y12" s="130">
        <f t="shared" si="7"/>
        <v>0</v>
      </c>
      <c r="Z12" s="130">
        <f t="shared" si="8"/>
        <v>8600</v>
      </c>
      <c r="AA12" s="130">
        <f t="shared" si="9"/>
        <v>610204</v>
      </c>
      <c r="AB12" s="132" t="s">
        <v>206</v>
      </c>
      <c r="AC12" s="130">
        <f t="shared" si="10"/>
        <v>0</v>
      </c>
      <c r="AD12" s="130">
        <f t="shared" si="11"/>
        <v>893616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933557</v>
      </c>
      <c r="AN12" s="130">
        <f t="shared" si="15"/>
        <v>342324</v>
      </c>
      <c r="AO12" s="130">
        <v>56379</v>
      </c>
      <c r="AP12" s="130">
        <v>228631</v>
      </c>
      <c r="AQ12" s="130">
        <v>57314</v>
      </c>
      <c r="AR12" s="130">
        <v>0</v>
      </c>
      <c r="AS12" s="130">
        <f t="shared" si="16"/>
        <v>76144</v>
      </c>
      <c r="AT12" s="130">
        <v>7358</v>
      </c>
      <c r="AU12" s="130">
        <v>68786</v>
      </c>
      <c r="AV12" s="130">
        <v>0</v>
      </c>
      <c r="AW12" s="130">
        <v>11856</v>
      </c>
      <c r="AX12" s="130">
        <f t="shared" si="17"/>
        <v>501112</v>
      </c>
      <c r="AY12" s="130">
        <v>109315</v>
      </c>
      <c r="AZ12" s="130">
        <v>368368</v>
      </c>
      <c r="BA12" s="130">
        <v>0</v>
      </c>
      <c r="BB12" s="130">
        <v>23429</v>
      </c>
      <c r="BC12" s="130">
        <v>0</v>
      </c>
      <c r="BD12" s="130">
        <v>2121</v>
      </c>
      <c r="BE12" s="130">
        <v>0</v>
      </c>
      <c r="BF12" s="130">
        <f t="shared" si="18"/>
        <v>933557</v>
      </c>
      <c r="BG12" s="130">
        <f t="shared" si="19"/>
        <v>4279</v>
      </c>
      <c r="BH12" s="130">
        <f t="shared" si="20"/>
        <v>4279</v>
      </c>
      <c r="BI12" s="130">
        <v>0</v>
      </c>
      <c r="BJ12" s="130">
        <v>4279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575146</v>
      </c>
      <c r="BP12" s="130">
        <f t="shared" si="22"/>
        <v>74457</v>
      </c>
      <c r="BQ12" s="130">
        <v>31836</v>
      </c>
      <c r="BR12" s="130">
        <v>0</v>
      </c>
      <c r="BS12" s="130">
        <v>42621</v>
      </c>
      <c r="BT12" s="130">
        <v>0</v>
      </c>
      <c r="BU12" s="130">
        <f t="shared" si="23"/>
        <v>43362</v>
      </c>
      <c r="BV12" s="130">
        <v>0</v>
      </c>
      <c r="BW12" s="130">
        <v>43362</v>
      </c>
      <c r="BX12" s="130">
        <v>0</v>
      </c>
      <c r="BY12" s="130">
        <v>0</v>
      </c>
      <c r="BZ12" s="130">
        <f t="shared" si="24"/>
        <v>454274</v>
      </c>
      <c r="CA12" s="130">
        <v>402123</v>
      </c>
      <c r="CB12" s="130">
        <v>14756</v>
      </c>
      <c r="CC12" s="130">
        <v>0</v>
      </c>
      <c r="CD12" s="130">
        <v>37395</v>
      </c>
      <c r="CE12" s="130">
        <v>0</v>
      </c>
      <c r="CF12" s="130">
        <v>3053</v>
      </c>
      <c r="CG12" s="130">
        <v>0</v>
      </c>
      <c r="CH12" s="130">
        <f t="shared" si="25"/>
        <v>579425</v>
      </c>
      <c r="CI12" s="130">
        <f>SUM(AE12,+BG12)</f>
        <v>4279</v>
      </c>
      <c r="CJ12" s="130">
        <f t="shared" si="26"/>
        <v>4279</v>
      </c>
      <c r="CK12" s="130">
        <f t="shared" si="27"/>
        <v>0</v>
      </c>
      <c r="CL12" s="130">
        <f t="shared" si="28"/>
        <v>4279</v>
      </c>
      <c r="CM12" s="130">
        <f t="shared" si="29"/>
        <v>0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1508703</v>
      </c>
      <c r="CR12" s="130">
        <f t="shared" si="34"/>
        <v>416781</v>
      </c>
      <c r="CS12" s="130">
        <f t="shared" si="35"/>
        <v>88215</v>
      </c>
      <c r="CT12" s="130">
        <f t="shared" si="36"/>
        <v>228631</v>
      </c>
      <c r="CU12" s="130">
        <f t="shared" si="37"/>
        <v>99935</v>
      </c>
      <c r="CV12" s="130">
        <f t="shared" si="38"/>
        <v>0</v>
      </c>
      <c r="CW12" s="130">
        <f t="shared" si="39"/>
        <v>119506</v>
      </c>
      <c r="CX12" s="130">
        <f t="shared" si="40"/>
        <v>7358</v>
      </c>
      <c r="CY12" s="130">
        <f t="shared" si="40"/>
        <v>112148</v>
      </c>
      <c r="CZ12" s="130">
        <f t="shared" si="40"/>
        <v>0</v>
      </c>
      <c r="DA12" s="130">
        <f t="shared" si="40"/>
        <v>11856</v>
      </c>
      <c r="DB12" s="130">
        <f t="shared" si="40"/>
        <v>955386</v>
      </c>
      <c r="DC12" s="130">
        <f t="shared" si="40"/>
        <v>511438</v>
      </c>
      <c r="DD12" s="130">
        <f t="shared" si="40"/>
        <v>383124</v>
      </c>
      <c r="DE12" s="130">
        <f t="shared" si="40"/>
        <v>0</v>
      </c>
      <c r="DF12" s="130">
        <f t="shared" si="40"/>
        <v>60824</v>
      </c>
      <c r="DG12" s="130">
        <f t="shared" si="40"/>
        <v>0</v>
      </c>
      <c r="DH12" s="130">
        <f t="shared" si="40"/>
        <v>5174</v>
      </c>
      <c r="DI12" s="130">
        <f t="shared" si="40"/>
        <v>0</v>
      </c>
      <c r="DJ12" s="130">
        <f t="shared" si="40"/>
        <v>1512982</v>
      </c>
    </row>
    <row r="13" spans="1:114" s="122" customFormat="1" ht="12" customHeight="1">
      <c r="A13" s="118" t="s">
        <v>209</v>
      </c>
      <c r="B13" s="134" t="s">
        <v>221</v>
      </c>
      <c r="C13" s="118" t="s">
        <v>222</v>
      </c>
      <c r="D13" s="130">
        <f t="shared" si="0"/>
        <v>2507170</v>
      </c>
      <c r="E13" s="130">
        <f t="shared" si="1"/>
        <v>554449</v>
      </c>
      <c r="F13" s="130">
        <v>108</v>
      </c>
      <c r="G13" s="130">
        <v>0</v>
      </c>
      <c r="H13" s="130">
        <v>0</v>
      </c>
      <c r="I13" s="130">
        <v>521735</v>
      </c>
      <c r="J13" s="132" t="s">
        <v>206</v>
      </c>
      <c r="K13" s="130">
        <v>32606</v>
      </c>
      <c r="L13" s="130">
        <v>1952721</v>
      </c>
      <c r="M13" s="130">
        <f t="shared" si="2"/>
        <v>472804</v>
      </c>
      <c r="N13" s="130">
        <f t="shared" si="3"/>
        <v>71350</v>
      </c>
      <c r="O13" s="130">
        <v>624</v>
      </c>
      <c r="P13" s="130">
        <v>0</v>
      </c>
      <c r="Q13" s="130">
        <v>0</v>
      </c>
      <c r="R13" s="130">
        <v>70564</v>
      </c>
      <c r="S13" s="132" t="s">
        <v>206</v>
      </c>
      <c r="T13" s="130">
        <v>162</v>
      </c>
      <c r="U13" s="130">
        <v>401454</v>
      </c>
      <c r="V13" s="130">
        <f t="shared" si="4"/>
        <v>2979974</v>
      </c>
      <c r="W13" s="130">
        <f t="shared" si="5"/>
        <v>625799</v>
      </c>
      <c r="X13" s="130">
        <f t="shared" si="6"/>
        <v>732</v>
      </c>
      <c r="Y13" s="130">
        <f t="shared" si="7"/>
        <v>0</v>
      </c>
      <c r="Z13" s="130">
        <f t="shared" si="8"/>
        <v>0</v>
      </c>
      <c r="AA13" s="130">
        <f t="shared" si="9"/>
        <v>592299</v>
      </c>
      <c r="AB13" s="132" t="s">
        <v>206</v>
      </c>
      <c r="AC13" s="130">
        <f t="shared" si="10"/>
        <v>32768</v>
      </c>
      <c r="AD13" s="130">
        <f t="shared" si="11"/>
        <v>2354175</v>
      </c>
      <c r="AE13" s="130">
        <f t="shared" si="12"/>
        <v>302400</v>
      </c>
      <c r="AF13" s="130">
        <f t="shared" si="13"/>
        <v>302400</v>
      </c>
      <c r="AG13" s="130">
        <v>0</v>
      </c>
      <c r="AH13" s="130">
        <v>302400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1637304</v>
      </c>
      <c r="AN13" s="130">
        <f t="shared" si="15"/>
        <v>292419</v>
      </c>
      <c r="AO13" s="130">
        <v>43194</v>
      </c>
      <c r="AP13" s="130">
        <v>166400</v>
      </c>
      <c r="AQ13" s="130">
        <v>82825</v>
      </c>
      <c r="AR13" s="130">
        <v>0</v>
      </c>
      <c r="AS13" s="130">
        <f t="shared" si="16"/>
        <v>384100</v>
      </c>
      <c r="AT13" s="130">
        <v>109355</v>
      </c>
      <c r="AU13" s="130">
        <v>274435</v>
      </c>
      <c r="AV13" s="130">
        <v>310</v>
      </c>
      <c r="AW13" s="130">
        <v>0</v>
      </c>
      <c r="AX13" s="130">
        <f t="shared" si="17"/>
        <v>960312</v>
      </c>
      <c r="AY13" s="130">
        <v>615936</v>
      </c>
      <c r="AZ13" s="130">
        <v>308399</v>
      </c>
      <c r="BA13" s="130">
        <v>336</v>
      </c>
      <c r="BB13" s="130">
        <v>35641</v>
      </c>
      <c r="BC13" s="130">
        <v>567466</v>
      </c>
      <c r="BD13" s="130">
        <v>473</v>
      </c>
      <c r="BE13" s="130">
        <v>0</v>
      </c>
      <c r="BF13" s="130">
        <f t="shared" si="18"/>
        <v>1939704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263298</v>
      </c>
      <c r="BP13" s="130">
        <f t="shared" si="22"/>
        <v>147430</v>
      </c>
      <c r="BQ13" s="130">
        <v>22674</v>
      </c>
      <c r="BR13" s="130">
        <v>73258</v>
      </c>
      <c r="BS13" s="130">
        <v>51498</v>
      </c>
      <c r="BT13" s="130">
        <v>0</v>
      </c>
      <c r="BU13" s="130">
        <f t="shared" si="23"/>
        <v>115868</v>
      </c>
      <c r="BV13" s="130">
        <v>3360</v>
      </c>
      <c r="BW13" s="130">
        <v>112508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209506</v>
      </c>
      <c r="CF13" s="130">
        <v>0</v>
      </c>
      <c r="CG13" s="130">
        <v>0</v>
      </c>
      <c r="CH13" s="130">
        <f t="shared" si="25"/>
        <v>263298</v>
      </c>
      <c r="CI13" s="130">
        <f>SUM(AE13,+BG13)</f>
        <v>302400</v>
      </c>
      <c r="CJ13" s="130">
        <f t="shared" si="26"/>
        <v>302400</v>
      </c>
      <c r="CK13" s="130">
        <f t="shared" si="27"/>
        <v>0</v>
      </c>
      <c r="CL13" s="130">
        <f t="shared" si="28"/>
        <v>302400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1900602</v>
      </c>
      <c r="CR13" s="130">
        <f t="shared" si="34"/>
        <v>439849</v>
      </c>
      <c r="CS13" s="130">
        <f t="shared" si="35"/>
        <v>65868</v>
      </c>
      <c r="CT13" s="130">
        <f t="shared" si="36"/>
        <v>239658</v>
      </c>
      <c r="CU13" s="130">
        <f t="shared" si="37"/>
        <v>134323</v>
      </c>
      <c r="CV13" s="130">
        <f t="shared" si="38"/>
        <v>0</v>
      </c>
      <c r="CW13" s="130">
        <f t="shared" si="39"/>
        <v>499968</v>
      </c>
      <c r="CX13" s="130">
        <f t="shared" si="40"/>
        <v>112715</v>
      </c>
      <c r="CY13" s="130">
        <f t="shared" si="40"/>
        <v>386943</v>
      </c>
      <c r="CZ13" s="130">
        <f t="shared" si="40"/>
        <v>310</v>
      </c>
      <c r="DA13" s="130">
        <f t="shared" si="40"/>
        <v>0</v>
      </c>
      <c r="DB13" s="130">
        <f t="shared" si="40"/>
        <v>960312</v>
      </c>
      <c r="DC13" s="130">
        <f t="shared" si="40"/>
        <v>615936</v>
      </c>
      <c r="DD13" s="130">
        <f t="shared" si="40"/>
        <v>308399</v>
      </c>
      <c r="DE13" s="130">
        <f t="shared" si="40"/>
        <v>336</v>
      </c>
      <c r="DF13" s="130">
        <f t="shared" si="40"/>
        <v>35641</v>
      </c>
      <c r="DG13" s="130">
        <f t="shared" si="40"/>
        <v>776972</v>
      </c>
      <c r="DH13" s="130">
        <f t="shared" si="40"/>
        <v>473</v>
      </c>
      <c r="DI13" s="130">
        <f t="shared" si="40"/>
        <v>0</v>
      </c>
      <c r="DJ13" s="130">
        <f t="shared" si="40"/>
        <v>2203002</v>
      </c>
    </row>
    <row r="14" spans="1:114" s="122" customFormat="1" ht="12" customHeight="1">
      <c r="A14" s="118" t="s">
        <v>209</v>
      </c>
      <c r="B14" s="134" t="s">
        <v>223</v>
      </c>
      <c r="C14" s="118" t="s">
        <v>224</v>
      </c>
      <c r="D14" s="130">
        <f t="shared" si="0"/>
        <v>451624</v>
      </c>
      <c r="E14" s="130">
        <f t="shared" si="1"/>
        <v>105845</v>
      </c>
      <c r="F14" s="130">
        <v>0</v>
      </c>
      <c r="G14" s="130">
        <v>0</v>
      </c>
      <c r="H14" s="130">
        <v>0</v>
      </c>
      <c r="I14" s="130">
        <v>98838</v>
      </c>
      <c r="J14" s="132" t="s">
        <v>206</v>
      </c>
      <c r="K14" s="130">
        <v>7007</v>
      </c>
      <c r="L14" s="130">
        <v>345779</v>
      </c>
      <c r="M14" s="130">
        <f t="shared" si="2"/>
        <v>211465</v>
      </c>
      <c r="N14" s="130">
        <f t="shared" si="3"/>
        <v>117</v>
      </c>
      <c r="O14" s="130">
        <v>0</v>
      </c>
      <c r="P14" s="130">
        <v>0</v>
      </c>
      <c r="Q14" s="130">
        <v>0</v>
      </c>
      <c r="R14" s="130">
        <v>0</v>
      </c>
      <c r="S14" s="132" t="s">
        <v>206</v>
      </c>
      <c r="T14" s="130">
        <v>117</v>
      </c>
      <c r="U14" s="130">
        <v>211348</v>
      </c>
      <c r="V14" s="130">
        <f t="shared" si="4"/>
        <v>663089</v>
      </c>
      <c r="W14" s="130">
        <f t="shared" si="5"/>
        <v>105962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98838</v>
      </c>
      <c r="AB14" s="132" t="s">
        <v>206</v>
      </c>
      <c r="AC14" s="130">
        <f t="shared" si="10"/>
        <v>7124</v>
      </c>
      <c r="AD14" s="130">
        <f t="shared" si="11"/>
        <v>557127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175791</v>
      </c>
      <c r="AN14" s="130">
        <f t="shared" si="15"/>
        <v>152297</v>
      </c>
      <c r="AO14" s="130">
        <v>19050</v>
      </c>
      <c r="AP14" s="130">
        <v>133247</v>
      </c>
      <c r="AQ14" s="130">
        <v>0</v>
      </c>
      <c r="AR14" s="130">
        <v>0</v>
      </c>
      <c r="AS14" s="130">
        <f t="shared" si="16"/>
        <v>12159</v>
      </c>
      <c r="AT14" s="130">
        <v>12159</v>
      </c>
      <c r="AU14" s="130">
        <v>0</v>
      </c>
      <c r="AV14" s="130">
        <v>0</v>
      </c>
      <c r="AW14" s="130">
        <v>5229</v>
      </c>
      <c r="AX14" s="130">
        <f t="shared" si="17"/>
        <v>6106</v>
      </c>
      <c r="AY14" s="130">
        <v>0</v>
      </c>
      <c r="AZ14" s="130">
        <v>6106</v>
      </c>
      <c r="BA14" s="130">
        <v>0</v>
      </c>
      <c r="BB14" s="130">
        <v>0</v>
      </c>
      <c r="BC14" s="130">
        <v>275833</v>
      </c>
      <c r="BD14" s="130">
        <v>0</v>
      </c>
      <c r="BE14" s="130">
        <v>0</v>
      </c>
      <c r="BF14" s="130">
        <f t="shared" si="18"/>
        <v>175791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15860</v>
      </c>
      <c r="BP14" s="130">
        <f t="shared" si="22"/>
        <v>15860</v>
      </c>
      <c r="BQ14" s="130">
        <v>15860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195605</v>
      </c>
      <c r="CF14" s="130">
        <v>0</v>
      </c>
      <c r="CG14" s="130">
        <v>0</v>
      </c>
      <c r="CH14" s="130">
        <f t="shared" si="25"/>
        <v>15860</v>
      </c>
      <c r="CI14" s="130">
        <f>SUM(AE14,+BG14)</f>
        <v>0</v>
      </c>
      <c r="CJ14" s="130">
        <f t="shared" si="26"/>
        <v>0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0</v>
      </c>
      <c r="CQ14" s="130">
        <f t="shared" si="33"/>
        <v>191651</v>
      </c>
      <c r="CR14" s="130">
        <f t="shared" si="34"/>
        <v>168157</v>
      </c>
      <c r="CS14" s="130">
        <f t="shared" si="35"/>
        <v>34910</v>
      </c>
      <c r="CT14" s="130">
        <f t="shared" si="36"/>
        <v>133247</v>
      </c>
      <c r="CU14" s="130">
        <f t="shared" si="37"/>
        <v>0</v>
      </c>
      <c r="CV14" s="130">
        <f t="shared" si="38"/>
        <v>0</v>
      </c>
      <c r="CW14" s="130">
        <f t="shared" si="39"/>
        <v>12159</v>
      </c>
      <c r="CX14" s="130">
        <f t="shared" si="40"/>
        <v>12159</v>
      </c>
      <c r="CY14" s="130">
        <f t="shared" si="40"/>
        <v>0</v>
      </c>
      <c r="CZ14" s="130">
        <f t="shared" si="40"/>
        <v>0</v>
      </c>
      <c r="DA14" s="130">
        <f t="shared" si="40"/>
        <v>5229</v>
      </c>
      <c r="DB14" s="130">
        <f t="shared" si="40"/>
        <v>6106</v>
      </c>
      <c r="DC14" s="130">
        <f t="shared" si="40"/>
        <v>0</v>
      </c>
      <c r="DD14" s="130">
        <f t="shared" si="40"/>
        <v>6106</v>
      </c>
      <c r="DE14" s="130">
        <f t="shared" si="40"/>
        <v>0</v>
      </c>
      <c r="DF14" s="130">
        <f t="shared" si="40"/>
        <v>0</v>
      </c>
      <c r="DG14" s="130">
        <f t="shared" si="40"/>
        <v>471438</v>
      </c>
      <c r="DH14" s="130">
        <f t="shared" si="40"/>
        <v>0</v>
      </c>
      <c r="DI14" s="130">
        <f t="shared" si="40"/>
        <v>0</v>
      </c>
      <c r="DJ14" s="130">
        <f t="shared" si="40"/>
        <v>191651</v>
      </c>
    </row>
    <row r="15" spans="1:114" s="122" customFormat="1" ht="12" customHeight="1">
      <c r="A15" s="118" t="s">
        <v>209</v>
      </c>
      <c r="B15" s="134" t="s">
        <v>225</v>
      </c>
      <c r="C15" s="118" t="s">
        <v>226</v>
      </c>
      <c r="D15" s="130">
        <f t="shared" si="0"/>
        <v>766320</v>
      </c>
      <c r="E15" s="130">
        <f t="shared" si="1"/>
        <v>113878</v>
      </c>
      <c r="F15" s="130">
        <v>0</v>
      </c>
      <c r="G15" s="130">
        <v>2549</v>
      </c>
      <c r="H15" s="130">
        <v>0</v>
      </c>
      <c r="I15" s="130">
        <v>96407</v>
      </c>
      <c r="J15" s="132" t="s">
        <v>206</v>
      </c>
      <c r="K15" s="130">
        <v>14922</v>
      </c>
      <c r="L15" s="130">
        <v>652442</v>
      </c>
      <c r="M15" s="130">
        <f t="shared" si="2"/>
        <v>178479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2" t="s">
        <v>206</v>
      </c>
      <c r="T15" s="130">
        <v>0</v>
      </c>
      <c r="U15" s="130">
        <v>178479</v>
      </c>
      <c r="V15" s="130">
        <f t="shared" si="4"/>
        <v>944799</v>
      </c>
      <c r="W15" s="130">
        <f t="shared" si="5"/>
        <v>113878</v>
      </c>
      <c r="X15" s="130">
        <f t="shared" si="6"/>
        <v>0</v>
      </c>
      <c r="Y15" s="130">
        <f t="shared" si="7"/>
        <v>2549</v>
      </c>
      <c r="Z15" s="130">
        <f t="shared" si="8"/>
        <v>0</v>
      </c>
      <c r="AA15" s="130">
        <f t="shared" si="9"/>
        <v>96407</v>
      </c>
      <c r="AB15" s="132" t="s">
        <v>206</v>
      </c>
      <c r="AC15" s="130">
        <f t="shared" si="10"/>
        <v>14922</v>
      </c>
      <c r="AD15" s="130">
        <f t="shared" si="11"/>
        <v>830921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766320</v>
      </c>
      <c r="AN15" s="130">
        <f t="shared" si="15"/>
        <v>91317</v>
      </c>
      <c r="AO15" s="130">
        <v>91317</v>
      </c>
      <c r="AP15" s="130">
        <v>0</v>
      </c>
      <c r="AQ15" s="130">
        <v>0</v>
      </c>
      <c r="AR15" s="130">
        <v>0</v>
      </c>
      <c r="AS15" s="130">
        <f t="shared" si="16"/>
        <v>250080</v>
      </c>
      <c r="AT15" s="130">
        <v>0</v>
      </c>
      <c r="AU15" s="130">
        <v>243027</v>
      </c>
      <c r="AV15" s="130">
        <v>7053</v>
      </c>
      <c r="AW15" s="130">
        <v>0</v>
      </c>
      <c r="AX15" s="130">
        <f t="shared" si="17"/>
        <v>424923</v>
      </c>
      <c r="AY15" s="130">
        <v>250821</v>
      </c>
      <c r="AZ15" s="130">
        <v>80698</v>
      </c>
      <c r="BA15" s="130">
        <v>93404</v>
      </c>
      <c r="BB15" s="130">
        <v>0</v>
      </c>
      <c r="BC15" s="130">
        <v>0</v>
      </c>
      <c r="BD15" s="130">
        <v>0</v>
      </c>
      <c r="BE15" s="130">
        <v>0</v>
      </c>
      <c r="BF15" s="130">
        <f t="shared" si="18"/>
        <v>766320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6342</v>
      </c>
      <c r="BP15" s="130">
        <f t="shared" si="22"/>
        <v>6342</v>
      </c>
      <c r="BQ15" s="130">
        <v>6342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172137</v>
      </c>
      <c r="CF15" s="130">
        <v>0</v>
      </c>
      <c r="CG15" s="130">
        <v>0</v>
      </c>
      <c r="CH15" s="130">
        <f t="shared" si="25"/>
        <v>6342</v>
      </c>
      <c r="CI15" s="130">
        <f>SUM(AE15,+BG15)</f>
        <v>0</v>
      </c>
      <c r="CJ15" s="130">
        <f t="shared" si="26"/>
        <v>0</v>
      </c>
      <c r="CK15" s="130">
        <f t="shared" si="27"/>
        <v>0</v>
      </c>
      <c r="CL15" s="130">
        <f t="shared" si="28"/>
        <v>0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772662</v>
      </c>
      <c r="CR15" s="130">
        <f t="shared" si="34"/>
        <v>97659</v>
      </c>
      <c r="CS15" s="130">
        <f t="shared" si="35"/>
        <v>97659</v>
      </c>
      <c r="CT15" s="130">
        <f t="shared" si="36"/>
        <v>0</v>
      </c>
      <c r="CU15" s="130">
        <f t="shared" si="37"/>
        <v>0</v>
      </c>
      <c r="CV15" s="130">
        <f t="shared" si="38"/>
        <v>0</v>
      </c>
      <c r="CW15" s="130">
        <f t="shared" si="39"/>
        <v>250080</v>
      </c>
      <c r="CX15" s="130">
        <f t="shared" si="40"/>
        <v>0</v>
      </c>
      <c r="CY15" s="130">
        <f t="shared" si="40"/>
        <v>243027</v>
      </c>
      <c r="CZ15" s="130">
        <f t="shared" si="40"/>
        <v>7053</v>
      </c>
      <c r="DA15" s="130">
        <f t="shared" si="40"/>
        <v>0</v>
      </c>
      <c r="DB15" s="130">
        <f t="shared" si="40"/>
        <v>424923</v>
      </c>
      <c r="DC15" s="130">
        <f t="shared" si="40"/>
        <v>250821</v>
      </c>
      <c r="DD15" s="130">
        <f t="shared" si="40"/>
        <v>80698</v>
      </c>
      <c r="DE15" s="130">
        <f t="shared" si="40"/>
        <v>93404</v>
      </c>
      <c r="DF15" s="130">
        <f t="shared" si="40"/>
        <v>0</v>
      </c>
      <c r="DG15" s="130">
        <f t="shared" si="40"/>
        <v>172137</v>
      </c>
      <c r="DH15" s="130">
        <f t="shared" si="40"/>
        <v>0</v>
      </c>
      <c r="DI15" s="130">
        <f t="shared" si="40"/>
        <v>0</v>
      </c>
      <c r="DJ15" s="130">
        <f t="shared" si="40"/>
        <v>772662</v>
      </c>
    </row>
    <row r="16" spans="1:114" s="122" customFormat="1" ht="12" customHeight="1">
      <c r="A16" s="118" t="s">
        <v>209</v>
      </c>
      <c r="B16" s="134" t="s">
        <v>227</v>
      </c>
      <c r="C16" s="118" t="s">
        <v>228</v>
      </c>
      <c r="D16" s="130">
        <f t="shared" si="0"/>
        <v>868018</v>
      </c>
      <c r="E16" s="130">
        <f t="shared" si="1"/>
        <v>92373</v>
      </c>
      <c r="F16" s="130">
        <v>0</v>
      </c>
      <c r="G16" s="130">
        <v>0</v>
      </c>
      <c r="H16" s="130">
        <v>0</v>
      </c>
      <c r="I16" s="130">
        <v>88124</v>
      </c>
      <c r="J16" s="132" t="s">
        <v>206</v>
      </c>
      <c r="K16" s="130">
        <v>4249</v>
      </c>
      <c r="L16" s="130">
        <v>775645</v>
      </c>
      <c r="M16" s="130">
        <f t="shared" si="2"/>
        <v>275115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2" t="s">
        <v>206</v>
      </c>
      <c r="T16" s="130">
        <v>0</v>
      </c>
      <c r="U16" s="130">
        <v>275115</v>
      </c>
      <c r="V16" s="130">
        <f t="shared" si="4"/>
        <v>1143133</v>
      </c>
      <c r="W16" s="130">
        <f t="shared" si="5"/>
        <v>92373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88124</v>
      </c>
      <c r="AB16" s="132" t="s">
        <v>206</v>
      </c>
      <c r="AC16" s="130">
        <f t="shared" si="10"/>
        <v>4249</v>
      </c>
      <c r="AD16" s="130">
        <f t="shared" si="11"/>
        <v>1050760</v>
      </c>
      <c r="AE16" s="130">
        <f t="shared" si="12"/>
        <v>49237</v>
      </c>
      <c r="AF16" s="130">
        <f t="shared" si="13"/>
        <v>44732</v>
      </c>
      <c r="AG16" s="130">
        <v>0</v>
      </c>
      <c r="AH16" s="130">
        <v>44732</v>
      </c>
      <c r="AI16" s="130">
        <v>0</v>
      </c>
      <c r="AJ16" s="130">
        <v>0</v>
      </c>
      <c r="AK16" s="130">
        <v>4505</v>
      </c>
      <c r="AL16" s="130">
        <v>35900</v>
      </c>
      <c r="AM16" s="130">
        <f t="shared" si="14"/>
        <v>342853</v>
      </c>
      <c r="AN16" s="130">
        <f t="shared" si="15"/>
        <v>89126</v>
      </c>
      <c r="AO16" s="130">
        <v>28936</v>
      </c>
      <c r="AP16" s="130">
        <v>60190</v>
      </c>
      <c r="AQ16" s="130">
        <v>0</v>
      </c>
      <c r="AR16" s="130">
        <v>0</v>
      </c>
      <c r="AS16" s="130">
        <f t="shared" si="16"/>
        <v>31018</v>
      </c>
      <c r="AT16" s="130">
        <v>5389</v>
      </c>
      <c r="AU16" s="130">
        <v>25629</v>
      </c>
      <c r="AV16" s="130">
        <v>0</v>
      </c>
      <c r="AW16" s="130">
        <v>0</v>
      </c>
      <c r="AX16" s="130">
        <f t="shared" si="17"/>
        <v>217564</v>
      </c>
      <c r="AY16" s="130">
        <v>149173</v>
      </c>
      <c r="AZ16" s="130">
        <v>65657</v>
      </c>
      <c r="BA16" s="130">
        <v>173</v>
      </c>
      <c r="BB16" s="130">
        <v>2561</v>
      </c>
      <c r="BC16" s="130">
        <v>401609</v>
      </c>
      <c r="BD16" s="130">
        <v>5145</v>
      </c>
      <c r="BE16" s="130">
        <v>38419</v>
      </c>
      <c r="BF16" s="130">
        <f t="shared" si="18"/>
        <v>430509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98531</v>
      </c>
      <c r="BP16" s="130">
        <f t="shared" si="22"/>
        <v>21890</v>
      </c>
      <c r="BQ16" s="130">
        <v>0</v>
      </c>
      <c r="BR16" s="130">
        <v>0</v>
      </c>
      <c r="BS16" s="130">
        <v>21890</v>
      </c>
      <c r="BT16" s="130">
        <v>0</v>
      </c>
      <c r="BU16" s="130">
        <f t="shared" si="23"/>
        <v>49410</v>
      </c>
      <c r="BV16" s="130">
        <v>0</v>
      </c>
      <c r="BW16" s="130">
        <v>49410</v>
      </c>
      <c r="BX16" s="130">
        <v>0</v>
      </c>
      <c r="BY16" s="130">
        <v>0</v>
      </c>
      <c r="BZ16" s="130">
        <f t="shared" si="24"/>
        <v>27231</v>
      </c>
      <c r="CA16" s="130">
        <v>0</v>
      </c>
      <c r="CB16" s="130">
        <v>27231</v>
      </c>
      <c r="CC16" s="130">
        <v>0</v>
      </c>
      <c r="CD16" s="130">
        <v>0</v>
      </c>
      <c r="CE16" s="130">
        <v>176584</v>
      </c>
      <c r="CF16" s="130">
        <v>0</v>
      </c>
      <c r="CG16" s="130">
        <v>0</v>
      </c>
      <c r="CH16" s="130">
        <f t="shared" si="25"/>
        <v>98531</v>
      </c>
      <c r="CI16" s="130">
        <f>SUM(AE16,+BG16)</f>
        <v>49237</v>
      </c>
      <c r="CJ16" s="130">
        <f t="shared" si="26"/>
        <v>44732</v>
      </c>
      <c r="CK16" s="130">
        <f t="shared" si="27"/>
        <v>0</v>
      </c>
      <c r="CL16" s="130">
        <f t="shared" si="28"/>
        <v>44732</v>
      </c>
      <c r="CM16" s="130">
        <f t="shared" si="29"/>
        <v>0</v>
      </c>
      <c r="CN16" s="130">
        <f t="shared" si="30"/>
        <v>0</v>
      </c>
      <c r="CO16" s="130">
        <f t="shared" si="31"/>
        <v>4505</v>
      </c>
      <c r="CP16" s="130">
        <f t="shared" si="32"/>
        <v>35900</v>
      </c>
      <c r="CQ16" s="130">
        <f t="shared" si="33"/>
        <v>441384</v>
      </c>
      <c r="CR16" s="130">
        <f t="shared" si="34"/>
        <v>111016</v>
      </c>
      <c r="CS16" s="130">
        <f t="shared" si="35"/>
        <v>28936</v>
      </c>
      <c r="CT16" s="130">
        <f t="shared" si="36"/>
        <v>60190</v>
      </c>
      <c r="CU16" s="130">
        <f t="shared" si="37"/>
        <v>21890</v>
      </c>
      <c r="CV16" s="130">
        <f t="shared" si="38"/>
        <v>0</v>
      </c>
      <c r="CW16" s="130">
        <f t="shared" si="39"/>
        <v>80428</v>
      </c>
      <c r="CX16" s="130">
        <f t="shared" si="40"/>
        <v>5389</v>
      </c>
      <c r="CY16" s="130">
        <f t="shared" si="40"/>
        <v>75039</v>
      </c>
      <c r="CZ16" s="130">
        <f t="shared" si="40"/>
        <v>0</v>
      </c>
      <c r="DA16" s="130">
        <f t="shared" si="40"/>
        <v>0</v>
      </c>
      <c r="DB16" s="130">
        <f t="shared" si="40"/>
        <v>244795</v>
      </c>
      <c r="DC16" s="130">
        <f t="shared" si="40"/>
        <v>149173</v>
      </c>
      <c r="DD16" s="130">
        <f t="shared" si="40"/>
        <v>92888</v>
      </c>
      <c r="DE16" s="130">
        <f t="shared" si="40"/>
        <v>173</v>
      </c>
      <c r="DF16" s="130">
        <f t="shared" si="40"/>
        <v>2561</v>
      </c>
      <c r="DG16" s="130">
        <f t="shared" si="40"/>
        <v>578193</v>
      </c>
      <c r="DH16" s="130">
        <f t="shared" si="40"/>
        <v>5145</v>
      </c>
      <c r="DI16" s="130">
        <f t="shared" si="40"/>
        <v>38419</v>
      </c>
      <c r="DJ16" s="130">
        <f t="shared" si="40"/>
        <v>529040</v>
      </c>
    </row>
    <row r="17" spans="1:114" s="122" customFormat="1" ht="12" customHeight="1">
      <c r="A17" s="118" t="s">
        <v>209</v>
      </c>
      <c r="B17" s="134" t="s">
        <v>229</v>
      </c>
      <c r="C17" s="118" t="s">
        <v>230</v>
      </c>
      <c r="D17" s="130">
        <f t="shared" si="0"/>
        <v>577932</v>
      </c>
      <c r="E17" s="130">
        <f t="shared" si="1"/>
        <v>68311</v>
      </c>
      <c r="F17" s="130">
        <v>0</v>
      </c>
      <c r="G17" s="130">
        <v>0</v>
      </c>
      <c r="H17" s="130">
        <v>0</v>
      </c>
      <c r="I17" s="130">
        <v>68291</v>
      </c>
      <c r="J17" s="132" t="s">
        <v>206</v>
      </c>
      <c r="K17" s="130">
        <v>20</v>
      </c>
      <c r="L17" s="130">
        <v>509621</v>
      </c>
      <c r="M17" s="130">
        <f t="shared" si="2"/>
        <v>102550</v>
      </c>
      <c r="N17" s="130">
        <f t="shared" si="3"/>
        <v>60</v>
      </c>
      <c r="O17" s="130">
        <v>0</v>
      </c>
      <c r="P17" s="130">
        <v>0</v>
      </c>
      <c r="Q17" s="130">
        <v>0</v>
      </c>
      <c r="R17" s="130">
        <v>0</v>
      </c>
      <c r="S17" s="132" t="s">
        <v>206</v>
      </c>
      <c r="T17" s="130">
        <v>60</v>
      </c>
      <c r="U17" s="130">
        <v>102490</v>
      </c>
      <c r="V17" s="130">
        <f t="shared" si="4"/>
        <v>680482</v>
      </c>
      <c r="W17" s="130">
        <f t="shared" si="5"/>
        <v>68371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68291</v>
      </c>
      <c r="AB17" s="132" t="s">
        <v>206</v>
      </c>
      <c r="AC17" s="130">
        <f t="shared" si="10"/>
        <v>80</v>
      </c>
      <c r="AD17" s="130">
        <f t="shared" si="11"/>
        <v>612111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167108</v>
      </c>
      <c r="AN17" s="130">
        <f t="shared" si="15"/>
        <v>104504</v>
      </c>
      <c r="AO17" s="130">
        <v>52462</v>
      </c>
      <c r="AP17" s="130">
        <v>52042</v>
      </c>
      <c r="AQ17" s="130">
        <v>0</v>
      </c>
      <c r="AR17" s="130">
        <v>0</v>
      </c>
      <c r="AS17" s="130">
        <f t="shared" si="16"/>
        <v>4477</v>
      </c>
      <c r="AT17" s="130">
        <v>4477</v>
      </c>
      <c r="AU17" s="130">
        <v>0</v>
      </c>
      <c r="AV17" s="130">
        <v>0</v>
      </c>
      <c r="AW17" s="130">
        <v>0</v>
      </c>
      <c r="AX17" s="130">
        <f t="shared" si="17"/>
        <v>58127</v>
      </c>
      <c r="AY17" s="130">
        <v>45649</v>
      </c>
      <c r="AZ17" s="130">
        <v>0</v>
      </c>
      <c r="BA17" s="130">
        <v>0</v>
      </c>
      <c r="BB17" s="130">
        <v>12478</v>
      </c>
      <c r="BC17" s="130">
        <v>375731</v>
      </c>
      <c r="BD17" s="130">
        <v>0</v>
      </c>
      <c r="BE17" s="130">
        <v>35093</v>
      </c>
      <c r="BF17" s="130">
        <f t="shared" si="18"/>
        <v>202201</v>
      </c>
      <c r="BG17" s="130">
        <f t="shared" si="19"/>
        <v>14490</v>
      </c>
      <c r="BH17" s="130">
        <f t="shared" si="20"/>
        <v>14490</v>
      </c>
      <c r="BI17" s="130">
        <v>0</v>
      </c>
      <c r="BJ17" s="130">
        <v>14490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85757</v>
      </c>
      <c r="BP17" s="130">
        <f t="shared" si="22"/>
        <v>4644</v>
      </c>
      <c r="BQ17" s="130">
        <v>4644</v>
      </c>
      <c r="BR17" s="130">
        <v>0</v>
      </c>
      <c r="BS17" s="130">
        <v>0</v>
      </c>
      <c r="BT17" s="130">
        <v>0</v>
      </c>
      <c r="BU17" s="130">
        <f t="shared" si="23"/>
        <v>17573</v>
      </c>
      <c r="BV17" s="130">
        <v>0</v>
      </c>
      <c r="BW17" s="130">
        <v>17573</v>
      </c>
      <c r="BX17" s="130">
        <v>0</v>
      </c>
      <c r="BY17" s="130">
        <v>0</v>
      </c>
      <c r="BZ17" s="130">
        <f t="shared" si="24"/>
        <v>63540</v>
      </c>
      <c r="CA17" s="130"/>
      <c r="CB17" s="130">
        <v>63540</v>
      </c>
      <c r="CC17" s="130">
        <v>0</v>
      </c>
      <c r="CD17" s="130">
        <v>0</v>
      </c>
      <c r="CE17" s="130">
        <v>0</v>
      </c>
      <c r="CF17" s="130">
        <v>0</v>
      </c>
      <c r="CG17" s="130">
        <v>2303</v>
      </c>
      <c r="CH17" s="130">
        <f t="shared" si="25"/>
        <v>102550</v>
      </c>
      <c r="CI17" s="130">
        <f>SUM(AE17,+BG17)</f>
        <v>14490</v>
      </c>
      <c r="CJ17" s="130">
        <f t="shared" si="26"/>
        <v>14490</v>
      </c>
      <c r="CK17" s="130">
        <f t="shared" si="27"/>
        <v>0</v>
      </c>
      <c r="CL17" s="130">
        <f t="shared" si="28"/>
        <v>14490</v>
      </c>
      <c r="CM17" s="130">
        <f t="shared" si="29"/>
        <v>0</v>
      </c>
      <c r="CN17" s="130">
        <f t="shared" si="30"/>
        <v>0</v>
      </c>
      <c r="CO17" s="130">
        <f t="shared" si="31"/>
        <v>0</v>
      </c>
      <c r="CP17" s="130">
        <f t="shared" si="32"/>
        <v>0</v>
      </c>
      <c r="CQ17" s="130">
        <f t="shared" si="33"/>
        <v>252865</v>
      </c>
      <c r="CR17" s="130">
        <f t="shared" si="34"/>
        <v>109148</v>
      </c>
      <c r="CS17" s="130">
        <f t="shared" si="35"/>
        <v>57106</v>
      </c>
      <c r="CT17" s="130">
        <f t="shared" si="36"/>
        <v>52042</v>
      </c>
      <c r="CU17" s="130">
        <f t="shared" si="37"/>
        <v>0</v>
      </c>
      <c r="CV17" s="130">
        <f t="shared" si="38"/>
        <v>0</v>
      </c>
      <c r="CW17" s="130">
        <f t="shared" si="39"/>
        <v>22050</v>
      </c>
      <c r="CX17" s="130">
        <f t="shared" si="40"/>
        <v>4477</v>
      </c>
      <c r="CY17" s="130">
        <f t="shared" si="40"/>
        <v>17573</v>
      </c>
      <c r="CZ17" s="130">
        <f t="shared" si="40"/>
        <v>0</v>
      </c>
      <c r="DA17" s="130">
        <f t="shared" si="40"/>
        <v>0</v>
      </c>
      <c r="DB17" s="130">
        <f t="shared" si="40"/>
        <v>121667</v>
      </c>
      <c r="DC17" s="130">
        <f t="shared" si="40"/>
        <v>45649</v>
      </c>
      <c r="DD17" s="130">
        <f t="shared" si="40"/>
        <v>63540</v>
      </c>
      <c r="DE17" s="130">
        <f t="shared" si="40"/>
        <v>0</v>
      </c>
      <c r="DF17" s="130">
        <f t="shared" si="40"/>
        <v>12478</v>
      </c>
      <c r="DG17" s="130">
        <f t="shared" si="40"/>
        <v>375731</v>
      </c>
      <c r="DH17" s="130">
        <f t="shared" si="40"/>
        <v>0</v>
      </c>
      <c r="DI17" s="130">
        <f t="shared" si="40"/>
        <v>37396</v>
      </c>
      <c r="DJ17" s="130">
        <f t="shared" si="40"/>
        <v>304751</v>
      </c>
    </row>
    <row r="18" spans="1:114" s="122" customFormat="1" ht="12" customHeight="1">
      <c r="A18" s="118" t="s">
        <v>209</v>
      </c>
      <c r="B18" s="134" t="s">
        <v>231</v>
      </c>
      <c r="C18" s="118" t="s">
        <v>232</v>
      </c>
      <c r="D18" s="130">
        <f t="shared" si="0"/>
        <v>900807</v>
      </c>
      <c r="E18" s="130">
        <f t="shared" si="1"/>
        <v>130392</v>
      </c>
      <c r="F18" s="130">
        <v>0</v>
      </c>
      <c r="G18" s="130">
        <v>0</v>
      </c>
      <c r="H18" s="130">
        <v>0</v>
      </c>
      <c r="I18" s="130">
        <v>73586</v>
      </c>
      <c r="J18" s="132" t="s">
        <v>206</v>
      </c>
      <c r="K18" s="130">
        <v>56806</v>
      </c>
      <c r="L18" s="130">
        <v>770415</v>
      </c>
      <c r="M18" s="130">
        <f t="shared" si="2"/>
        <v>89112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2" t="s">
        <v>206</v>
      </c>
      <c r="T18" s="130">
        <v>0</v>
      </c>
      <c r="U18" s="130">
        <v>89112</v>
      </c>
      <c r="V18" s="130">
        <f t="shared" si="4"/>
        <v>989919</v>
      </c>
      <c r="W18" s="130">
        <f t="shared" si="5"/>
        <v>130392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73586</v>
      </c>
      <c r="AB18" s="132" t="s">
        <v>206</v>
      </c>
      <c r="AC18" s="130">
        <f t="shared" si="10"/>
        <v>56806</v>
      </c>
      <c r="AD18" s="130">
        <f t="shared" si="11"/>
        <v>859527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483944</v>
      </c>
      <c r="AN18" s="130">
        <f t="shared" si="15"/>
        <v>169726</v>
      </c>
      <c r="AO18" s="130">
        <v>41727</v>
      </c>
      <c r="AP18" s="130">
        <v>41103</v>
      </c>
      <c r="AQ18" s="130">
        <v>86896</v>
      </c>
      <c r="AR18" s="130">
        <v>0</v>
      </c>
      <c r="AS18" s="130">
        <f t="shared" si="16"/>
        <v>111836</v>
      </c>
      <c r="AT18" s="130">
        <v>5891</v>
      </c>
      <c r="AU18" s="130">
        <v>105945</v>
      </c>
      <c r="AV18" s="130">
        <v>0</v>
      </c>
      <c r="AW18" s="130">
        <v>0</v>
      </c>
      <c r="AX18" s="130">
        <f t="shared" si="17"/>
        <v>202382</v>
      </c>
      <c r="AY18" s="130">
        <v>133455</v>
      </c>
      <c r="AZ18" s="130">
        <v>61645</v>
      </c>
      <c r="BA18" s="130">
        <v>0</v>
      </c>
      <c r="BB18" s="130">
        <v>7282</v>
      </c>
      <c r="BC18" s="130">
        <v>80068</v>
      </c>
      <c r="BD18" s="130">
        <v>0</v>
      </c>
      <c r="BE18" s="130">
        <v>336795</v>
      </c>
      <c r="BF18" s="130">
        <f t="shared" si="18"/>
        <v>820739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89112</v>
      </c>
      <c r="CF18" s="130">
        <v>0</v>
      </c>
      <c r="CG18" s="130">
        <v>0</v>
      </c>
      <c r="CH18" s="130">
        <f t="shared" si="25"/>
        <v>0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483944</v>
      </c>
      <c r="CR18" s="130">
        <f t="shared" si="34"/>
        <v>169726</v>
      </c>
      <c r="CS18" s="130">
        <f t="shared" si="35"/>
        <v>41727</v>
      </c>
      <c r="CT18" s="130">
        <f t="shared" si="36"/>
        <v>41103</v>
      </c>
      <c r="CU18" s="130">
        <f t="shared" si="37"/>
        <v>86896</v>
      </c>
      <c r="CV18" s="130">
        <f t="shared" si="38"/>
        <v>0</v>
      </c>
      <c r="CW18" s="130">
        <f t="shared" si="39"/>
        <v>111836</v>
      </c>
      <c r="CX18" s="130">
        <f t="shared" si="40"/>
        <v>5891</v>
      </c>
      <c r="CY18" s="130">
        <f t="shared" si="40"/>
        <v>105945</v>
      </c>
      <c r="CZ18" s="130">
        <f t="shared" si="40"/>
        <v>0</v>
      </c>
      <c r="DA18" s="130">
        <f t="shared" si="40"/>
        <v>0</v>
      </c>
      <c r="DB18" s="130">
        <f t="shared" si="40"/>
        <v>202382</v>
      </c>
      <c r="DC18" s="130">
        <f t="shared" si="40"/>
        <v>133455</v>
      </c>
      <c r="DD18" s="130">
        <f t="shared" si="40"/>
        <v>61645</v>
      </c>
      <c r="DE18" s="130">
        <f t="shared" si="40"/>
        <v>0</v>
      </c>
      <c r="DF18" s="130">
        <f t="shared" si="40"/>
        <v>7282</v>
      </c>
      <c r="DG18" s="130">
        <f t="shared" si="40"/>
        <v>169180</v>
      </c>
      <c r="DH18" s="130">
        <f t="shared" si="40"/>
        <v>0</v>
      </c>
      <c r="DI18" s="130">
        <f t="shared" si="40"/>
        <v>336795</v>
      </c>
      <c r="DJ18" s="130">
        <f t="shared" si="40"/>
        <v>820739</v>
      </c>
    </row>
    <row r="19" spans="1:114" s="122" customFormat="1" ht="12" customHeight="1">
      <c r="A19" s="118" t="s">
        <v>209</v>
      </c>
      <c r="B19" s="134" t="s">
        <v>233</v>
      </c>
      <c r="C19" s="118" t="s">
        <v>234</v>
      </c>
      <c r="D19" s="130">
        <f t="shared" si="0"/>
        <v>832234</v>
      </c>
      <c r="E19" s="130">
        <f t="shared" si="1"/>
        <v>189096</v>
      </c>
      <c r="F19" s="130">
        <v>8000</v>
      </c>
      <c r="G19" s="130">
        <v>0</v>
      </c>
      <c r="H19" s="130">
        <v>0</v>
      </c>
      <c r="I19" s="130">
        <v>151693</v>
      </c>
      <c r="J19" s="132" t="s">
        <v>206</v>
      </c>
      <c r="K19" s="130">
        <v>29403</v>
      </c>
      <c r="L19" s="130">
        <v>643138</v>
      </c>
      <c r="M19" s="130">
        <f t="shared" si="2"/>
        <v>621697</v>
      </c>
      <c r="N19" s="130">
        <f t="shared" si="3"/>
        <v>433694</v>
      </c>
      <c r="O19" s="130">
        <v>0</v>
      </c>
      <c r="P19" s="130">
        <v>0</v>
      </c>
      <c r="Q19" s="130">
        <v>0</v>
      </c>
      <c r="R19" s="130">
        <v>433694</v>
      </c>
      <c r="S19" s="132" t="s">
        <v>206</v>
      </c>
      <c r="T19" s="130">
        <v>0</v>
      </c>
      <c r="U19" s="130">
        <v>188003</v>
      </c>
      <c r="V19" s="130">
        <f t="shared" si="4"/>
        <v>1453931</v>
      </c>
      <c r="W19" s="130">
        <f t="shared" si="5"/>
        <v>622790</v>
      </c>
      <c r="X19" s="130">
        <f t="shared" si="6"/>
        <v>8000</v>
      </c>
      <c r="Y19" s="130">
        <f t="shared" si="7"/>
        <v>0</v>
      </c>
      <c r="Z19" s="130">
        <f t="shared" si="8"/>
        <v>0</v>
      </c>
      <c r="AA19" s="130">
        <f t="shared" si="9"/>
        <v>585387</v>
      </c>
      <c r="AB19" s="132" t="s">
        <v>206</v>
      </c>
      <c r="AC19" s="130">
        <f t="shared" si="10"/>
        <v>29403</v>
      </c>
      <c r="AD19" s="130">
        <f t="shared" si="11"/>
        <v>831141</v>
      </c>
      <c r="AE19" s="130">
        <f t="shared" si="12"/>
        <v>921</v>
      </c>
      <c r="AF19" s="130">
        <f t="shared" si="13"/>
        <v>921</v>
      </c>
      <c r="AG19" s="130">
        <v>921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387757</v>
      </c>
      <c r="AN19" s="130">
        <f t="shared" si="15"/>
        <v>195572</v>
      </c>
      <c r="AO19" s="130">
        <v>24375</v>
      </c>
      <c r="AP19" s="130">
        <v>171197</v>
      </c>
      <c r="AQ19" s="130">
        <v>0</v>
      </c>
      <c r="AR19" s="130">
        <v>0</v>
      </c>
      <c r="AS19" s="130">
        <f t="shared" si="16"/>
        <v>93088</v>
      </c>
      <c r="AT19" s="130">
        <v>93088</v>
      </c>
      <c r="AU19" s="130">
        <v>0</v>
      </c>
      <c r="AV19" s="130">
        <v>0</v>
      </c>
      <c r="AW19" s="130">
        <v>8295</v>
      </c>
      <c r="AX19" s="130">
        <f t="shared" si="17"/>
        <v>90802</v>
      </c>
      <c r="AY19" s="130">
        <v>44934</v>
      </c>
      <c r="AZ19" s="130">
        <v>41952</v>
      </c>
      <c r="BA19" s="130">
        <v>3916</v>
      </c>
      <c r="BB19" s="130">
        <v>0</v>
      </c>
      <c r="BC19" s="130">
        <v>443556</v>
      </c>
      <c r="BD19" s="130">
        <v>0</v>
      </c>
      <c r="BE19" s="130"/>
      <c r="BF19" s="130">
        <f t="shared" si="18"/>
        <v>388678</v>
      </c>
      <c r="BG19" s="130">
        <f t="shared" si="19"/>
        <v>15635</v>
      </c>
      <c r="BH19" s="130">
        <f t="shared" si="20"/>
        <v>15635</v>
      </c>
      <c r="BI19" s="130">
        <v>0</v>
      </c>
      <c r="BJ19" s="130">
        <v>15635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606062</v>
      </c>
      <c r="BP19" s="130">
        <f t="shared" si="22"/>
        <v>84789</v>
      </c>
      <c r="BQ19" s="130">
        <v>22181</v>
      </c>
      <c r="BR19" s="130">
        <v>62608</v>
      </c>
      <c r="BS19" s="130">
        <v>0</v>
      </c>
      <c r="BT19" s="130">
        <v>0</v>
      </c>
      <c r="BU19" s="130">
        <f t="shared" si="23"/>
        <v>90600</v>
      </c>
      <c r="BV19" s="130">
        <v>2287</v>
      </c>
      <c r="BW19" s="130">
        <v>88313</v>
      </c>
      <c r="BX19" s="130">
        <v>0</v>
      </c>
      <c r="BY19" s="130">
        <v>0</v>
      </c>
      <c r="BZ19" s="130">
        <f t="shared" si="24"/>
        <v>430673</v>
      </c>
      <c r="CA19" s="130">
        <v>327858</v>
      </c>
      <c r="CB19" s="130">
        <v>102100</v>
      </c>
      <c r="CC19" s="130">
        <v>0</v>
      </c>
      <c r="CD19" s="130">
        <v>715</v>
      </c>
      <c r="CE19" s="130">
        <v>0</v>
      </c>
      <c r="CF19" s="130">
        <v>0</v>
      </c>
      <c r="CG19" s="130">
        <v>0</v>
      </c>
      <c r="CH19" s="130">
        <f t="shared" si="25"/>
        <v>621697</v>
      </c>
      <c r="CI19" s="130">
        <f>SUM(AE19,+BG19)</f>
        <v>16556</v>
      </c>
      <c r="CJ19" s="130">
        <f t="shared" si="26"/>
        <v>16556</v>
      </c>
      <c r="CK19" s="130">
        <f t="shared" si="27"/>
        <v>921</v>
      </c>
      <c r="CL19" s="130">
        <f t="shared" si="28"/>
        <v>15635</v>
      </c>
      <c r="CM19" s="130">
        <f t="shared" si="29"/>
        <v>0</v>
      </c>
      <c r="CN19" s="130">
        <f t="shared" si="30"/>
        <v>0</v>
      </c>
      <c r="CO19" s="130">
        <f t="shared" si="31"/>
        <v>0</v>
      </c>
      <c r="CP19" s="130">
        <f t="shared" si="32"/>
        <v>0</v>
      </c>
      <c r="CQ19" s="130">
        <f t="shared" si="33"/>
        <v>993819</v>
      </c>
      <c r="CR19" s="130">
        <f t="shared" si="34"/>
        <v>280361</v>
      </c>
      <c r="CS19" s="130">
        <f t="shared" si="35"/>
        <v>46556</v>
      </c>
      <c r="CT19" s="130">
        <f t="shared" si="36"/>
        <v>233805</v>
      </c>
      <c r="CU19" s="130">
        <f t="shared" si="37"/>
        <v>0</v>
      </c>
      <c r="CV19" s="130">
        <f t="shared" si="38"/>
        <v>0</v>
      </c>
      <c r="CW19" s="130">
        <f t="shared" si="39"/>
        <v>183688</v>
      </c>
      <c r="CX19" s="130">
        <f t="shared" si="40"/>
        <v>95375</v>
      </c>
      <c r="CY19" s="130">
        <f t="shared" si="40"/>
        <v>88313</v>
      </c>
      <c r="CZ19" s="130">
        <f t="shared" si="40"/>
        <v>0</v>
      </c>
      <c r="DA19" s="130">
        <f t="shared" si="40"/>
        <v>8295</v>
      </c>
      <c r="DB19" s="130">
        <f t="shared" si="40"/>
        <v>521475</v>
      </c>
      <c r="DC19" s="130">
        <f t="shared" si="40"/>
        <v>372792</v>
      </c>
      <c r="DD19" s="130">
        <f t="shared" si="40"/>
        <v>144052</v>
      </c>
      <c r="DE19" s="130">
        <f t="shared" si="40"/>
        <v>3916</v>
      </c>
      <c r="DF19" s="130">
        <f t="shared" si="40"/>
        <v>715</v>
      </c>
      <c r="DG19" s="130">
        <f t="shared" si="40"/>
        <v>443556</v>
      </c>
      <c r="DH19" s="130">
        <f t="shared" si="40"/>
        <v>0</v>
      </c>
      <c r="DI19" s="130">
        <f t="shared" si="40"/>
        <v>0</v>
      </c>
      <c r="DJ19" s="130">
        <f t="shared" si="40"/>
        <v>1010375</v>
      </c>
    </row>
    <row r="20" spans="1:114" s="122" customFormat="1" ht="12" customHeight="1">
      <c r="A20" s="118" t="s">
        <v>209</v>
      </c>
      <c r="B20" s="134" t="s">
        <v>235</v>
      </c>
      <c r="C20" s="118" t="s">
        <v>236</v>
      </c>
      <c r="D20" s="130">
        <f t="shared" si="0"/>
        <v>262982</v>
      </c>
      <c r="E20" s="130">
        <f t="shared" si="1"/>
        <v>2350</v>
      </c>
      <c r="F20" s="130">
        <v>0</v>
      </c>
      <c r="G20" s="130">
        <v>0</v>
      </c>
      <c r="H20" s="130">
        <v>0</v>
      </c>
      <c r="I20" s="130">
        <v>0</v>
      </c>
      <c r="J20" s="132" t="s">
        <v>206</v>
      </c>
      <c r="K20" s="130">
        <v>2350</v>
      </c>
      <c r="L20" s="130">
        <v>260632</v>
      </c>
      <c r="M20" s="130">
        <f t="shared" si="2"/>
        <v>119451</v>
      </c>
      <c r="N20" s="130">
        <f t="shared" si="3"/>
        <v>5</v>
      </c>
      <c r="O20" s="130">
        <v>0</v>
      </c>
      <c r="P20" s="130">
        <v>0</v>
      </c>
      <c r="Q20" s="130">
        <v>0</v>
      </c>
      <c r="R20" s="130">
        <v>0</v>
      </c>
      <c r="S20" s="132" t="s">
        <v>206</v>
      </c>
      <c r="T20" s="130">
        <v>5</v>
      </c>
      <c r="U20" s="130">
        <v>119446</v>
      </c>
      <c r="V20" s="130">
        <f t="shared" si="4"/>
        <v>382433</v>
      </c>
      <c r="W20" s="130">
        <f t="shared" si="5"/>
        <v>2355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2" t="s">
        <v>206</v>
      </c>
      <c r="AC20" s="130">
        <f t="shared" si="10"/>
        <v>2355</v>
      </c>
      <c r="AD20" s="130">
        <f t="shared" si="11"/>
        <v>380078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2927</v>
      </c>
      <c r="AM20" s="130">
        <f t="shared" si="14"/>
        <v>117272</v>
      </c>
      <c r="AN20" s="130">
        <f t="shared" si="15"/>
        <v>96039</v>
      </c>
      <c r="AO20" s="130">
        <v>89703</v>
      </c>
      <c r="AP20" s="130">
        <v>6336</v>
      </c>
      <c r="AQ20" s="130">
        <v>0</v>
      </c>
      <c r="AR20" s="130">
        <v>0</v>
      </c>
      <c r="AS20" s="130">
        <f t="shared" si="16"/>
        <v>7567</v>
      </c>
      <c r="AT20" s="130">
        <v>7567</v>
      </c>
      <c r="AU20" s="130">
        <v>0</v>
      </c>
      <c r="AV20" s="130">
        <v>0</v>
      </c>
      <c r="AW20" s="130">
        <v>6578</v>
      </c>
      <c r="AX20" s="130">
        <f t="shared" si="17"/>
        <v>7088</v>
      </c>
      <c r="AY20" s="130">
        <v>4536</v>
      </c>
      <c r="AZ20" s="130">
        <v>0</v>
      </c>
      <c r="BA20" s="130">
        <v>0</v>
      </c>
      <c r="BB20" s="130">
        <v>2552</v>
      </c>
      <c r="BC20" s="130">
        <v>142783</v>
      </c>
      <c r="BD20" s="130">
        <v>0</v>
      </c>
      <c r="BE20" s="130">
        <v>0</v>
      </c>
      <c r="BF20" s="130">
        <f t="shared" si="18"/>
        <v>117272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10627</v>
      </c>
      <c r="BP20" s="130">
        <f t="shared" si="22"/>
        <v>10332</v>
      </c>
      <c r="BQ20" s="130">
        <v>10248</v>
      </c>
      <c r="BR20" s="130">
        <v>84</v>
      </c>
      <c r="BS20" s="130">
        <v>0</v>
      </c>
      <c r="BT20" s="130">
        <v>0</v>
      </c>
      <c r="BU20" s="130">
        <f t="shared" si="23"/>
        <v>295</v>
      </c>
      <c r="BV20" s="130">
        <v>295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108824</v>
      </c>
      <c r="CF20" s="130">
        <v>0</v>
      </c>
      <c r="CG20" s="130">
        <v>0</v>
      </c>
      <c r="CH20" s="130">
        <f t="shared" si="25"/>
        <v>10627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2927</v>
      </c>
      <c r="CQ20" s="130">
        <f t="shared" si="33"/>
        <v>127899</v>
      </c>
      <c r="CR20" s="130">
        <f t="shared" si="34"/>
        <v>106371</v>
      </c>
      <c r="CS20" s="130">
        <f t="shared" si="35"/>
        <v>99951</v>
      </c>
      <c r="CT20" s="130">
        <f t="shared" si="36"/>
        <v>6420</v>
      </c>
      <c r="CU20" s="130">
        <f t="shared" si="37"/>
        <v>0</v>
      </c>
      <c r="CV20" s="130">
        <f t="shared" si="38"/>
        <v>0</v>
      </c>
      <c r="CW20" s="130">
        <f t="shared" si="39"/>
        <v>7862</v>
      </c>
      <c r="CX20" s="130">
        <f t="shared" si="40"/>
        <v>7862</v>
      </c>
      <c r="CY20" s="130">
        <f t="shared" si="40"/>
        <v>0</v>
      </c>
      <c r="CZ20" s="130">
        <f t="shared" si="40"/>
        <v>0</v>
      </c>
      <c r="DA20" s="130">
        <f t="shared" si="40"/>
        <v>6578</v>
      </c>
      <c r="DB20" s="130">
        <f t="shared" si="40"/>
        <v>7088</v>
      </c>
      <c r="DC20" s="130">
        <f t="shared" si="40"/>
        <v>4536</v>
      </c>
      <c r="DD20" s="130">
        <f t="shared" si="40"/>
        <v>0</v>
      </c>
      <c r="DE20" s="130">
        <f t="shared" si="40"/>
        <v>0</v>
      </c>
      <c r="DF20" s="130">
        <f t="shared" si="40"/>
        <v>2552</v>
      </c>
      <c r="DG20" s="130">
        <f t="shared" si="40"/>
        <v>251607</v>
      </c>
      <c r="DH20" s="130">
        <f t="shared" si="40"/>
        <v>0</v>
      </c>
      <c r="DI20" s="130">
        <f t="shared" si="40"/>
        <v>0</v>
      </c>
      <c r="DJ20" s="130">
        <f t="shared" si="40"/>
        <v>127899</v>
      </c>
    </row>
    <row r="21" spans="1:114" s="122" customFormat="1" ht="12" customHeight="1">
      <c r="A21" s="118" t="s">
        <v>209</v>
      </c>
      <c r="B21" s="134" t="s">
        <v>237</v>
      </c>
      <c r="C21" s="118" t="s">
        <v>238</v>
      </c>
      <c r="D21" s="130">
        <f t="shared" si="0"/>
        <v>415693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2" t="s">
        <v>206</v>
      </c>
      <c r="K21" s="130">
        <v>0</v>
      </c>
      <c r="L21" s="130">
        <v>415693</v>
      </c>
      <c r="M21" s="130">
        <f t="shared" si="2"/>
        <v>112857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2" t="s">
        <v>206</v>
      </c>
      <c r="T21" s="130">
        <v>0</v>
      </c>
      <c r="U21" s="130">
        <v>112857</v>
      </c>
      <c r="V21" s="130">
        <f t="shared" si="4"/>
        <v>528550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2" t="s">
        <v>206</v>
      </c>
      <c r="AC21" s="130">
        <f t="shared" si="10"/>
        <v>0</v>
      </c>
      <c r="AD21" s="130">
        <f t="shared" si="11"/>
        <v>528550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0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415693</v>
      </c>
      <c r="BD21" s="130">
        <v>0</v>
      </c>
      <c r="BE21" s="130">
        <v>0</v>
      </c>
      <c r="BF21" s="130">
        <f t="shared" si="18"/>
        <v>0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112857</v>
      </c>
      <c r="CF21" s="130">
        <v>0</v>
      </c>
      <c r="CG21" s="130">
        <v>0</v>
      </c>
      <c r="CH21" s="130">
        <f t="shared" si="25"/>
        <v>0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0</v>
      </c>
      <c r="CR21" s="130">
        <f t="shared" si="34"/>
        <v>0</v>
      </c>
      <c r="CS21" s="130">
        <f t="shared" si="35"/>
        <v>0</v>
      </c>
      <c r="CT21" s="130">
        <f t="shared" si="36"/>
        <v>0</v>
      </c>
      <c r="CU21" s="130">
        <f t="shared" si="37"/>
        <v>0</v>
      </c>
      <c r="CV21" s="130">
        <f t="shared" si="38"/>
        <v>0</v>
      </c>
      <c r="CW21" s="130">
        <f t="shared" si="39"/>
        <v>0</v>
      </c>
      <c r="CX21" s="130">
        <f t="shared" si="40"/>
        <v>0</v>
      </c>
      <c r="CY21" s="130">
        <f t="shared" si="40"/>
        <v>0</v>
      </c>
      <c r="CZ21" s="130">
        <f t="shared" si="40"/>
        <v>0</v>
      </c>
      <c r="DA21" s="130">
        <f t="shared" si="40"/>
        <v>0</v>
      </c>
      <c r="DB21" s="130">
        <f t="shared" si="40"/>
        <v>0</v>
      </c>
      <c r="DC21" s="130">
        <f t="shared" si="40"/>
        <v>0</v>
      </c>
      <c r="DD21" s="130">
        <f t="shared" si="40"/>
        <v>0</v>
      </c>
      <c r="DE21" s="130">
        <f t="shared" si="40"/>
        <v>0</v>
      </c>
      <c r="DF21" s="130">
        <f t="shared" si="40"/>
        <v>0</v>
      </c>
      <c r="DG21" s="130">
        <f t="shared" si="40"/>
        <v>528550</v>
      </c>
      <c r="DH21" s="130">
        <f t="shared" si="40"/>
        <v>0</v>
      </c>
      <c r="DI21" s="130">
        <f t="shared" si="40"/>
        <v>0</v>
      </c>
      <c r="DJ21" s="130">
        <f t="shared" si="40"/>
        <v>0</v>
      </c>
    </row>
    <row r="22" spans="1:114" s="122" customFormat="1" ht="12" customHeight="1">
      <c r="A22" s="118" t="s">
        <v>209</v>
      </c>
      <c r="B22" s="134" t="s">
        <v>239</v>
      </c>
      <c r="C22" s="118" t="s">
        <v>240</v>
      </c>
      <c r="D22" s="130">
        <f t="shared" si="0"/>
        <v>586165</v>
      </c>
      <c r="E22" s="130">
        <f t="shared" si="1"/>
        <v>158261</v>
      </c>
      <c r="F22" s="130"/>
      <c r="G22" s="130">
        <v>0</v>
      </c>
      <c r="H22" s="130">
        <v>0</v>
      </c>
      <c r="I22" s="130">
        <v>131281</v>
      </c>
      <c r="J22" s="132" t="s">
        <v>206</v>
      </c>
      <c r="K22" s="130">
        <v>26980</v>
      </c>
      <c r="L22" s="130">
        <v>427904</v>
      </c>
      <c r="M22" s="130">
        <f t="shared" si="2"/>
        <v>74455</v>
      </c>
      <c r="N22" s="130">
        <f t="shared" si="3"/>
        <v>1380</v>
      </c>
      <c r="O22" s="130">
        <v>0</v>
      </c>
      <c r="P22" s="130">
        <v>0</v>
      </c>
      <c r="Q22" s="130">
        <v>0</v>
      </c>
      <c r="R22" s="130">
        <v>25</v>
      </c>
      <c r="S22" s="132" t="s">
        <v>206</v>
      </c>
      <c r="T22" s="130">
        <v>1355</v>
      </c>
      <c r="U22" s="130">
        <v>73075</v>
      </c>
      <c r="V22" s="130">
        <f t="shared" si="4"/>
        <v>660620</v>
      </c>
      <c r="W22" s="130">
        <f t="shared" si="5"/>
        <v>159641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131306</v>
      </c>
      <c r="AB22" s="132" t="s">
        <v>206</v>
      </c>
      <c r="AC22" s="130">
        <f t="shared" si="10"/>
        <v>28335</v>
      </c>
      <c r="AD22" s="130">
        <f t="shared" si="11"/>
        <v>500979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305630</v>
      </c>
      <c r="AN22" s="130">
        <f t="shared" si="15"/>
        <v>4539</v>
      </c>
      <c r="AO22" s="130">
        <v>4539</v>
      </c>
      <c r="AP22" s="130">
        <v>0</v>
      </c>
      <c r="AQ22" s="130">
        <v>0</v>
      </c>
      <c r="AR22" s="130">
        <v>0</v>
      </c>
      <c r="AS22" s="130">
        <f t="shared" si="16"/>
        <v>298191</v>
      </c>
      <c r="AT22" s="130">
        <v>298191</v>
      </c>
      <c r="AU22" s="130">
        <v>0</v>
      </c>
      <c r="AV22" s="130">
        <v>0</v>
      </c>
      <c r="AW22" s="130">
        <v>0</v>
      </c>
      <c r="AX22" s="130">
        <f t="shared" si="17"/>
        <v>2900</v>
      </c>
      <c r="AY22" s="130">
        <v>0</v>
      </c>
      <c r="AZ22" s="130">
        <v>960</v>
      </c>
      <c r="BA22" s="130">
        <v>0</v>
      </c>
      <c r="BB22" s="130">
        <v>1940</v>
      </c>
      <c r="BC22" s="130">
        <v>244724</v>
      </c>
      <c r="BD22" s="130">
        <v>0</v>
      </c>
      <c r="BE22" s="130">
        <v>35811</v>
      </c>
      <c r="BF22" s="130">
        <f t="shared" si="18"/>
        <v>341441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33930</v>
      </c>
      <c r="BP22" s="130">
        <f t="shared" si="22"/>
        <v>5894</v>
      </c>
      <c r="BQ22" s="130">
        <v>5894</v>
      </c>
      <c r="BR22" s="130">
        <v>0</v>
      </c>
      <c r="BS22" s="130">
        <v>0</v>
      </c>
      <c r="BT22" s="130">
        <v>0</v>
      </c>
      <c r="BU22" s="130">
        <f t="shared" si="23"/>
        <v>1342</v>
      </c>
      <c r="BV22" s="130">
        <v>1342</v>
      </c>
      <c r="BW22" s="130">
        <v>0</v>
      </c>
      <c r="BX22" s="130">
        <v>0</v>
      </c>
      <c r="BY22" s="130">
        <v>0</v>
      </c>
      <c r="BZ22" s="130">
        <f t="shared" si="24"/>
        <v>26694</v>
      </c>
      <c r="CA22" s="130">
        <v>26694</v>
      </c>
      <c r="CB22" s="130">
        <v>0</v>
      </c>
      <c r="CC22" s="130">
        <v>0</v>
      </c>
      <c r="CD22" s="130">
        <v>0</v>
      </c>
      <c r="CE22" s="130">
        <v>33827</v>
      </c>
      <c r="CF22" s="130">
        <v>0</v>
      </c>
      <c r="CG22" s="130">
        <v>6698</v>
      </c>
      <c r="CH22" s="130">
        <f t="shared" si="25"/>
        <v>40628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339560</v>
      </c>
      <c r="CR22" s="130">
        <f t="shared" si="34"/>
        <v>10433</v>
      </c>
      <c r="CS22" s="130">
        <f t="shared" si="35"/>
        <v>10433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299533</v>
      </c>
      <c r="CX22" s="130">
        <f t="shared" si="40"/>
        <v>299533</v>
      </c>
      <c r="CY22" s="130">
        <f t="shared" si="40"/>
        <v>0</v>
      </c>
      <c r="CZ22" s="130">
        <f t="shared" si="40"/>
        <v>0</v>
      </c>
      <c r="DA22" s="130">
        <f t="shared" si="40"/>
        <v>0</v>
      </c>
      <c r="DB22" s="130">
        <f t="shared" si="40"/>
        <v>29594</v>
      </c>
      <c r="DC22" s="130">
        <f t="shared" si="40"/>
        <v>26694</v>
      </c>
      <c r="DD22" s="130">
        <f t="shared" si="40"/>
        <v>960</v>
      </c>
      <c r="DE22" s="130">
        <f t="shared" si="40"/>
        <v>0</v>
      </c>
      <c r="DF22" s="130">
        <f t="shared" si="40"/>
        <v>1940</v>
      </c>
      <c r="DG22" s="130">
        <f t="shared" si="40"/>
        <v>278551</v>
      </c>
      <c r="DH22" s="130">
        <f t="shared" si="40"/>
        <v>0</v>
      </c>
      <c r="DI22" s="130">
        <f t="shared" si="40"/>
        <v>42509</v>
      </c>
      <c r="DJ22" s="130">
        <f t="shared" si="40"/>
        <v>382069</v>
      </c>
    </row>
    <row r="23" spans="1:114" s="122" customFormat="1" ht="12" customHeight="1">
      <c r="A23" s="118" t="s">
        <v>209</v>
      </c>
      <c r="B23" s="134" t="s">
        <v>241</v>
      </c>
      <c r="C23" s="118" t="s">
        <v>242</v>
      </c>
      <c r="D23" s="130">
        <f t="shared" si="0"/>
        <v>1124491</v>
      </c>
      <c r="E23" s="130">
        <f t="shared" si="1"/>
        <v>246044</v>
      </c>
      <c r="F23" s="130">
        <v>0</v>
      </c>
      <c r="G23" s="130">
        <v>0</v>
      </c>
      <c r="H23" s="130">
        <v>0</v>
      </c>
      <c r="I23" s="130">
        <v>246044</v>
      </c>
      <c r="J23" s="132" t="s">
        <v>206</v>
      </c>
      <c r="K23" s="130">
        <v>0</v>
      </c>
      <c r="L23" s="130">
        <v>878447</v>
      </c>
      <c r="M23" s="130">
        <f t="shared" si="2"/>
        <v>69746</v>
      </c>
      <c r="N23" s="130">
        <f t="shared" si="3"/>
        <v>26865</v>
      </c>
      <c r="O23" s="130">
        <v>0</v>
      </c>
      <c r="P23" s="130">
        <v>0</v>
      </c>
      <c r="Q23" s="130">
        <v>0</v>
      </c>
      <c r="R23" s="130">
        <v>26865</v>
      </c>
      <c r="S23" s="132" t="s">
        <v>206</v>
      </c>
      <c r="T23" s="130">
        <v>0</v>
      </c>
      <c r="U23" s="130">
        <v>42881</v>
      </c>
      <c r="V23" s="130">
        <f t="shared" si="4"/>
        <v>1194237</v>
      </c>
      <c r="W23" s="130">
        <f t="shared" si="5"/>
        <v>272909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272909</v>
      </c>
      <c r="AB23" s="132" t="s">
        <v>206</v>
      </c>
      <c r="AC23" s="130">
        <f t="shared" si="10"/>
        <v>0</v>
      </c>
      <c r="AD23" s="130">
        <f t="shared" si="11"/>
        <v>921328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560009</v>
      </c>
      <c r="AN23" s="130">
        <f t="shared" si="15"/>
        <v>6302</v>
      </c>
      <c r="AO23" s="130">
        <v>6302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553707</v>
      </c>
      <c r="AY23" s="130">
        <v>553707</v>
      </c>
      <c r="AZ23" s="130">
        <v>0</v>
      </c>
      <c r="BA23" s="130">
        <v>0</v>
      </c>
      <c r="BB23" s="130">
        <v>0</v>
      </c>
      <c r="BC23" s="130">
        <v>466050</v>
      </c>
      <c r="BD23" s="130">
        <v>0</v>
      </c>
      <c r="BE23" s="130">
        <v>98432</v>
      </c>
      <c r="BF23" s="130">
        <f t="shared" si="18"/>
        <v>658441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37369</v>
      </c>
      <c r="BP23" s="130">
        <f t="shared" si="22"/>
        <v>2928</v>
      </c>
      <c r="BQ23" s="130">
        <v>2928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34441</v>
      </c>
      <c r="CA23" s="130">
        <v>28221</v>
      </c>
      <c r="CB23" s="130">
        <v>6220</v>
      </c>
      <c r="CC23" s="130">
        <v>0</v>
      </c>
      <c r="CD23" s="130">
        <v>0</v>
      </c>
      <c r="CE23" s="130">
        <v>32319</v>
      </c>
      <c r="CF23" s="130">
        <v>0</v>
      </c>
      <c r="CG23" s="130">
        <v>58</v>
      </c>
      <c r="CH23" s="130">
        <f t="shared" si="25"/>
        <v>37427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597378</v>
      </c>
      <c r="CR23" s="130">
        <f t="shared" si="34"/>
        <v>9230</v>
      </c>
      <c r="CS23" s="130">
        <f t="shared" si="35"/>
        <v>9230</v>
      </c>
      <c r="CT23" s="130">
        <f t="shared" si="36"/>
        <v>0</v>
      </c>
      <c r="CU23" s="130">
        <f t="shared" si="37"/>
        <v>0</v>
      </c>
      <c r="CV23" s="130">
        <f t="shared" si="38"/>
        <v>0</v>
      </c>
      <c r="CW23" s="130">
        <f t="shared" si="39"/>
        <v>0</v>
      </c>
      <c r="CX23" s="130">
        <f t="shared" si="40"/>
        <v>0</v>
      </c>
      <c r="CY23" s="130">
        <f t="shared" si="40"/>
        <v>0</v>
      </c>
      <c r="CZ23" s="130">
        <f t="shared" si="40"/>
        <v>0</v>
      </c>
      <c r="DA23" s="130">
        <f t="shared" si="40"/>
        <v>0</v>
      </c>
      <c r="DB23" s="130">
        <f t="shared" si="40"/>
        <v>588148</v>
      </c>
      <c r="DC23" s="130">
        <f t="shared" si="40"/>
        <v>581928</v>
      </c>
      <c r="DD23" s="130">
        <f t="shared" si="40"/>
        <v>6220</v>
      </c>
      <c r="DE23" s="130">
        <f t="shared" si="40"/>
        <v>0</v>
      </c>
      <c r="DF23" s="130">
        <f t="shared" si="40"/>
        <v>0</v>
      </c>
      <c r="DG23" s="130">
        <f t="shared" si="40"/>
        <v>498369</v>
      </c>
      <c r="DH23" s="130">
        <f t="shared" si="40"/>
        <v>0</v>
      </c>
      <c r="DI23" s="130">
        <f t="shared" si="40"/>
        <v>98490</v>
      </c>
      <c r="DJ23" s="130">
        <f t="shared" si="40"/>
        <v>695868</v>
      </c>
    </row>
    <row r="24" spans="1:114" s="122" customFormat="1" ht="12" customHeight="1">
      <c r="A24" s="118" t="s">
        <v>209</v>
      </c>
      <c r="B24" s="134" t="s">
        <v>243</v>
      </c>
      <c r="C24" s="118" t="s">
        <v>244</v>
      </c>
      <c r="D24" s="130">
        <f t="shared" si="0"/>
        <v>1411218</v>
      </c>
      <c r="E24" s="130">
        <f t="shared" si="1"/>
        <v>331113</v>
      </c>
      <c r="F24" s="130">
        <v>0</v>
      </c>
      <c r="G24" s="130">
        <v>0</v>
      </c>
      <c r="H24" s="130">
        <v>0</v>
      </c>
      <c r="I24" s="130">
        <v>331045</v>
      </c>
      <c r="J24" s="132" t="s">
        <v>206</v>
      </c>
      <c r="K24" s="130">
        <v>68</v>
      </c>
      <c r="L24" s="130">
        <v>1080105</v>
      </c>
      <c r="M24" s="130">
        <f t="shared" si="2"/>
        <v>16804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2" t="s">
        <v>206</v>
      </c>
      <c r="T24" s="130">
        <v>0</v>
      </c>
      <c r="U24" s="130">
        <v>16804</v>
      </c>
      <c r="V24" s="130">
        <f t="shared" si="4"/>
        <v>1428022</v>
      </c>
      <c r="W24" s="130">
        <f t="shared" si="5"/>
        <v>331113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331045</v>
      </c>
      <c r="AB24" s="132" t="s">
        <v>206</v>
      </c>
      <c r="AC24" s="130">
        <f t="shared" si="10"/>
        <v>68</v>
      </c>
      <c r="AD24" s="130">
        <f t="shared" si="11"/>
        <v>1096909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74397</v>
      </c>
      <c r="AM24" s="130">
        <f t="shared" si="14"/>
        <v>1164876</v>
      </c>
      <c r="AN24" s="130">
        <f t="shared" si="15"/>
        <v>28400</v>
      </c>
      <c r="AO24" s="130">
        <v>28400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1136476</v>
      </c>
      <c r="AY24" s="130">
        <v>620103</v>
      </c>
      <c r="AZ24" s="130">
        <v>436162</v>
      </c>
      <c r="BA24" s="130">
        <v>80211</v>
      </c>
      <c r="BB24" s="130">
        <v>0</v>
      </c>
      <c r="BC24" s="130">
        <v>171945</v>
      </c>
      <c r="BD24" s="130">
        <v>0</v>
      </c>
      <c r="BE24" s="130">
        <v>0</v>
      </c>
      <c r="BF24" s="130">
        <f t="shared" si="18"/>
        <v>1164876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6026</v>
      </c>
      <c r="BP24" s="130">
        <f t="shared" si="22"/>
        <v>6026</v>
      </c>
      <c r="BQ24" s="130">
        <v>6026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10778</v>
      </c>
      <c r="CF24" s="130">
        <v>0</v>
      </c>
      <c r="CG24" s="130">
        <v>0</v>
      </c>
      <c r="CH24" s="130">
        <f t="shared" si="25"/>
        <v>6026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74397</v>
      </c>
      <c r="CQ24" s="130">
        <f>SUM(AM24,+BO24)</f>
        <v>1170902</v>
      </c>
      <c r="CR24" s="130">
        <f>SUM(AN24,+BP24)</f>
        <v>34426</v>
      </c>
      <c r="CS24" s="130">
        <f>SUM(AO24,+BQ24)</f>
        <v>34426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aca="true" t="shared" si="41" ref="CX24:DJ55">SUM(AT24,+BV24)</f>
        <v>0</v>
      </c>
      <c r="CY24" s="130">
        <f t="shared" si="41"/>
        <v>0</v>
      </c>
      <c r="CZ24" s="130">
        <f t="shared" si="41"/>
        <v>0</v>
      </c>
      <c r="DA24" s="130">
        <f t="shared" si="41"/>
        <v>0</v>
      </c>
      <c r="DB24" s="130">
        <f t="shared" si="41"/>
        <v>1136476</v>
      </c>
      <c r="DC24" s="130">
        <f t="shared" si="41"/>
        <v>620103</v>
      </c>
      <c r="DD24" s="130">
        <f t="shared" si="41"/>
        <v>436162</v>
      </c>
      <c r="DE24" s="130">
        <f t="shared" si="41"/>
        <v>80211</v>
      </c>
      <c r="DF24" s="130">
        <f t="shared" si="41"/>
        <v>0</v>
      </c>
      <c r="DG24" s="130">
        <f t="shared" si="41"/>
        <v>182723</v>
      </c>
      <c r="DH24" s="130">
        <f t="shared" si="41"/>
        <v>0</v>
      </c>
      <c r="DI24" s="130">
        <f t="shared" si="41"/>
        <v>0</v>
      </c>
      <c r="DJ24" s="130">
        <f t="shared" si="41"/>
        <v>1170902</v>
      </c>
    </row>
    <row r="25" spans="1:114" s="122" customFormat="1" ht="12" customHeight="1">
      <c r="A25" s="118" t="s">
        <v>209</v>
      </c>
      <c r="B25" s="134" t="s">
        <v>245</v>
      </c>
      <c r="C25" s="118" t="s">
        <v>246</v>
      </c>
      <c r="D25" s="130">
        <f t="shared" si="0"/>
        <v>1252695</v>
      </c>
      <c r="E25" s="130">
        <f t="shared" si="1"/>
        <v>160290</v>
      </c>
      <c r="F25" s="130">
        <v>0</v>
      </c>
      <c r="G25" s="130">
        <v>0</v>
      </c>
      <c r="H25" s="130">
        <v>0</v>
      </c>
      <c r="I25" s="130">
        <v>160290</v>
      </c>
      <c r="J25" s="132" t="s">
        <v>206</v>
      </c>
      <c r="K25" s="130">
        <v>0</v>
      </c>
      <c r="L25" s="130">
        <v>1092405</v>
      </c>
      <c r="M25" s="130">
        <f t="shared" si="2"/>
        <v>19281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2" t="s">
        <v>206</v>
      </c>
      <c r="T25" s="130">
        <v>0</v>
      </c>
      <c r="U25" s="130">
        <v>19281</v>
      </c>
      <c r="V25" s="130">
        <f t="shared" si="4"/>
        <v>1271976</v>
      </c>
      <c r="W25" s="130">
        <f t="shared" si="5"/>
        <v>160290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160290</v>
      </c>
      <c r="AB25" s="132" t="s">
        <v>206</v>
      </c>
      <c r="AC25" s="130">
        <f t="shared" si="10"/>
        <v>0</v>
      </c>
      <c r="AD25" s="130">
        <f t="shared" si="11"/>
        <v>1111686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70824</v>
      </c>
      <c r="AM25" s="130">
        <f t="shared" si="14"/>
        <v>615423</v>
      </c>
      <c r="AN25" s="130">
        <f t="shared" si="15"/>
        <v>59478</v>
      </c>
      <c r="AO25" s="130">
        <v>59478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555945</v>
      </c>
      <c r="AY25" s="130">
        <v>555945</v>
      </c>
      <c r="AZ25" s="130">
        <v>0</v>
      </c>
      <c r="BA25" s="130">
        <v>0</v>
      </c>
      <c r="BB25" s="130">
        <v>0</v>
      </c>
      <c r="BC25" s="130">
        <v>566448</v>
      </c>
      <c r="BD25" s="130">
        <v>0</v>
      </c>
      <c r="BE25" s="130">
        <v>0</v>
      </c>
      <c r="BF25" s="130">
        <f t="shared" si="18"/>
        <v>615423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9785</v>
      </c>
      <c r="BP25" s="130">
        <f t="shared" si="22"/>
        <v>9785</v>
      </c>
      <c r="BQ25" s="130">
        <v>9785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9496</v>
      </c>
      <c r="CF25" s="130">
        <v>0</v>
      </c>
      <c r="CG25" s="130">
        <v>0</v>
      </c>
      <c r="CH25" s="130">
        <f t="shared" si="25"/>
        <v>9785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70824</v>
      </c>
      <c r="CQ25" s="130">
        <f t="shared" si="42"/>
        <v>625208</v>
      </c>
      <c r="CR25" s="130">
        <f t="shared" si="42"/>
        <v>69263</v>
      </c>
      <c r="CS25" s="130">
        <f t="shared" si="42"/>
        <v>69263</v>
      </c>
      <c r="CT25" s="130">
        <f t="shared" si="42"/>
        <v>0</v>
      </c>
      <c r="CU25" s="130">
        <f t="shared" si="42"/>
        <v>0</v>
      </c>
      <c r="CV25" s="130">
        <f t="shared" si="42"/>
        <v>0</v>
      </c>
      <c r="CW25" s="130">
        <f t="shared" si="42"/>
        <v>0</v>
      </c>
      <c r="CX25" s="130">
        <f t="shared" si="41"/>
        <v>0</v>
      </c>
      <c r="CY25" s="130">
        <f t="shared" si="41"/>
        <v>0</v>
      </c>
      <c r="CZ25" s="130">
        <f t="shared" si="41"/>
        <v>0</v>
      </c>
      <c r="DA25" s="130">
        <f t="shared" si="41"/>
        <v>0</v>
      </c>
      <c r="DB25" s="130">
        <f t="shared" si="41"/>
        <v>555945</v>
      </c>
      <c r="DC25" s="130">
        <f t="shared" si="41"/>
        <v>555945</v>
      </c>
      <c r="DD25" s="130">
        <f t="shared" si="41"/>
        <v>0</v>
      </c>
      <c r="DE25" s="130">
        <f t="shared" si="41"/>
        <v>0</v>
      </c>
      <c r="DF25" s="130">
        <f t="shared" si="41"/>
        <v>0</v>
      </c>
      <c r="DG25" s="130">
        <f t="shared" si="41"/>
        <v>575944</v>
      </c>
      <c r="DH25" s="130">
        <f t="shared" si="41"/>
        <v>0</v>
      </c>
      <c r="DI25" s="130">
        <f t="shared" si="41"/>
        <v>0</v>
      </c>
      <c r="DJ25" s="130">
        <f t="shared" si="41"/>
        <v>625208</v>
      </c>
    </row>
    <row r="26" spans="1:114" s="122" customFormat="1" ht="12" customHeight="1">
      <c r="A26" s="118" t="s">
        <v>209</v>
      </c>
      <c r="B26" s="134" t="s">
        <v>247</v>
      </c>
      <c r="C26" s="118" t="s">
        <v>248</v>
      </c>
      <c r="D26" s="130">
        <f t="shared" si="0"/>
        <v>2310133</v>
      </c>
      <c r="E26" s="130">
        <f t="shared" si="1"/>
        <v>272253</v>
      </c>
      <c r="F26" s="130">
        <v>0</v>
      </c>
      <c r="G26" s="130">
        <v>0</v>
      </c>
      <c r="H26" s="130">
        <v>0</v>
      </c>
      <c r="I26" s="130">
        <v>254700</v>
      </c>
      <c r="J26" s="132" t="s">
        <v>206</v>
      </c>
      <c r="K26" s="130">
        <v>17553</v>
      </c>
      <c r="L26" s="130">
        <v>2037880</v>
      </c>
      <c r="M26" s="130">
        <f t="shared" si="2"/>
        <v>41640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2" t="s">
        <v>206</v>
      </c>
      <c r="T26" s="130">
        <v>0</v>
      </c>
      <c r="U26" s="130">
        <v>41640</v>
      </c>
      <c r="V26" s="130">
        <f t="shared" si="4"/>
        <v>2351773</v>
      </c>
      <c r="W26" s="130">
        <f t="shared" si="5"/>
        <v>272253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254700</v>
      </c>
      <c r="AB26" s="132" t="s">
        <v>206</v>
      </c>
      <c r="AC26" s="130">
        <f t="shared" si="10"/>
        <v>17553</v>
      </c>
      <c r="AD26" s="130">
        <f t="shared" si="11"/>
        <v>2079520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503114</v>
      </c>
      <c r="AN26" s="130">
        <f t="shared" si="15"/>
        <v>93615</v>
      </c>
      <c r="AO26" s="130">
        <v>93615</v>
      </c>
      <c r="AP26" s="130">
        <v>0</v>
      </c>
      <c r="AQ26" s="130">
        <v>0</v>
      </c>
      <c r="AR26" s="130">
        <v>0</v>
      </c>
      <c r="AS26" s="130">
        <f t="shared" si="16"/>
        <v>23053</v>
      </c>
      <c r="AT26" s="130">
        <v>18698</v>
      </c>
      <c r="AU26" s="130">
        <v>0</v>
      </c>
      <c r="AV26" s="130">
        <v>4355</v>
      </c>
      <c r="AW26" s="130">
        <v>0</v>
      </c>
      <c r="AX26" s="130">
        <f t="shared" si="17"/>
        <v>386446</v>
      </c>
      <c r="AY26" s="130">
        <v>344584</v>
      </c>
      <c r="AZ26" s="130">
        <v>0</v>
      </c>
      <c r="BA26" s="130">
        <v>8390</v>
      </c>
      <c r="BB26" s="130">
        <v>33472</v>
      </c>
      <c r="BC26" s="130">
        <v>875084</v>
      </c>
      <c r="BD26" s="130">
        <v>0</v>
      </c>
      <c r="BE26" s="130">
        <v>931935</v>
      </c>
      <c r="BF26" s="130">
        <f t="shared" si="18"/>
        <v>1435049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8510</v>
      </c>
      <c r="BP26" s="130">
        <f t="shared" si="22"/>
        <v>8510</v>
      </c>
      <c r="BQ26" s="130">
        <v>8510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33100</v>
      </c>
      <c r="CF26" s="130">
        <v>0</v>
      </c>
      <c r="CG26" s="130">
        <v>30</v>
      </c>
      <c r="CH26" s="130">
        <f t="shared" si="25"/>
        <v>8540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511624</v>
      </c>
      <c r="CR26" s="130">
        <f t="shared" si="42"/>
        <v>102125</v>
      </c>
      <c r="CS26" s="130">
        <f t="shared" si="42"/>
        <v>102125</v>
      </c>
      <c r="CT26" s="130">
        <f t="shared" si="42"/>
        <v>0</v>
      </c>
      <c r="CU26" s="130">
        <f t="shared" si="42"/>
        <v>0</v>
      </c>
      <c r="CV26" s="130">
        <f t="shared" si="42"/>
        <v>0</v>
      </c>
      <c r="CW26" s="130">
        <f t="shared" si="42"/>
        <v>23053</v>
      </c>
      <c r="CX26" s="130">
        <f t="shared" si="41"/>
        <v>18698</v>
      </c>
      <c r="CY26" s="130">
        <f t="shared" si="41"/>
        <v>0</v>
      </c>
      <c r="CZ26" s="130">
        <f t="shared" si="41"/>
        <v>4355</v>
      </c>
      <c r="DA26" s="130">
        <f t="shared" si="41"/>
        <v>0</v>
      </c>
      <c r="DB26" s="130">
        <f t="shared" si="41"/>
        <v>386446</v>
      </c>
      <c r="DC26" s="130">
        <f t="shared" si="41"/>
        <v>344584</v>
      </c>
      <c r="DD26" s="130">
        <f t="shared" si="41"/>
        <v>0</v>
      </c>
      <c r="DE26" s="130">
        <f t="shared" si="41"/>
        <v>8390</v>
      </c>
      <c r="DF26" s="130">
        <f t="shared" si="41"/>
        <v>33472</v>
      </c>
      <c r="DG26" s="130">
        <f t="shared" si="41"/>
        <v>908184</v>
      </c>
      <c r="DH26" s="130">
        <f t="shared" si="41"/>
        <v>0</v>
      </c>
      <c r="DI26" s="130">
        <f t="shared" si="41"/>
        <v>931965</v>
      </c>
      <c r="DJ26" s="130">
        <f t="shared" si="41"/>
        <v>1443589</v>
      </c>
    </row>
    <row r="27" spans="1:114" s="122" customFormat="1" ht="12" customHeight="1">
      <c r="A27" s="118" t="s">
        <v>209</v>
      </c>
      <c r="B27" s="134" t="s">
        <v>249</v>
      </c>
      <c r="C27" s="118" t="s">
        <v>250</v>
      </c>
      <c r="D27" s="130">
        <f t="shared" si="0"/>
        <v>1022183</v>
      </c>
      <c r="E27" s="130">
        <f t="shared" si="1"/>
        <v>198740</v>
      </c>
      <c r="F27" s="130">
        <v>0</v>
      </c>
      <c r="G27" s="130">
        <v>8755</v>
      </c>
      <c r="H27" s="130">
        <v>0</v>
      </c>
      <c r="I27" s="130">
        <v>182792</v>
      </c>
      <c r="J27" s="132" t="s">
        <v>206</v>
      </c>
      <c r="K27" s="130">
        <v>7193</v>
      </c>
      <c r="L27" s="130">
        <v>823443</v>
      </c>
      <c r="M27" s="130">
        <f t="shared" si="2"/>
        <v>17829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2" t="s">
        <v>206</v>
      </c>
      <c r="T27" s="130">
        <v>0</v>
      </c>
      <c r="U27" s="130">
        <v>17829</v>
      </c>
      <c r="V27" s="130">
        <f t="shared" si="4"/>
        <v>1040012</v>
      </c>
      <c r="W27" s="130">
        <f t="shared" si="5"/>
        <v>198740</v>
      </c>
      <c r="X27" s="130">
        <f t="shared" si="6"/>
        <v>0</v>
      </c>
      <c r="Y27" s="130">
        <f t="shared" si="7"/>
        <v>8755</v>
      </c>
      <c r="Z27" s="130">
        <f t="shared" si="8"/>
        <v>0</v>
      </c>
      <c r="AA27" s="130">
        <f t="shared" si="9"/>
        <v>182792</v>
      </c>
      <c r="AB27" s="132" t="s">
        <v>206</v>
      </c>
      <c r="AC27" s="130">
        <f t="shared" si="10"/>
        <v>7193</v>
      </c>
      <c r="AD27" s="130">
        <f t="shared" si="11"/>
        <v>841272</v>
      </c>
      <c r="AE27" s="130">
        <f t="shared" si="12"/>
        <v>4304</v>
      </c>
      <c r="AF27" s="130">
        <f t="shared" si="13"/>
        <v>4304</v>
      </c>
      <c r="AG27" s="130">
        <v>0</v>
      </c>
      <c r="AH27" s="130">
        <v>2278</v>
      </c>
      <c r="AI27" s="130">
        <v>2026</v>
      </c>
      <c r="AJ27" s="130">
        <v>0</v>
      </c>
      <c r="AK27" s="130">
        <v>0</v>
      </c>
      <c r="AL27" s="130">
        <v>53051</v>
      </c>
      <c r="AM27" s="130">
        <f t="shared" si="14"/>
        <v>621299</v>
      </c>
      <c r="AN27" s="130">
        <f t="shared" si="15"/>
        <v>32992</v>
      </c>
      <c r="AO27" s="130">
        <v>32992</v>
      </c>
      <c r="AP27" s="130">
        <v>0</v>
      </c>
      <c r="AQ27" s="130">
        <v>0</v>
      </c>
      <c r="AR27" s="130">
        <v>0</v>
      </c>
      <c r="AS27" s="130">
        <f t="shared" si="16"/>
        <v>89435</v>
      </c>
      <c r="AT27" s="130">
        <v>57273</v>
      </c>
      <c r="AU27" s="130">
        <v>27582</v>
      </c>
      <c r="AV27" s="130">
        <v>4580</v>
      </c>
      <c r="AW27" s="130">
        <v>0</v>
      </c>
      <c r="AX27" s="130">
        <f t="shared" si="17"/>
        <v>498872</v>
      </c>
      <c r="AY27" s="130">
        <v>426170</v>
      </c>
      <c r="AZ27" s="130">
        <v>71192</v>
      </c>
      <c r="BA27" s="130">
        <v>1510</v>
      </c>
      <c r="BB27" s="130">
        <v>0</v>
      </c>
      <c r="BC27" s="130">
        <v>309845</v>
      </c>
      <c r="BD27" s="130">
        <v>0</v>
      </c>
      <c r="BE27" s="130">
        <v>33684</v>
      </c>
      <c r="BF27" s="130">
        <f t="shared" si="18"/>
        <v>659287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11174</v>
      </c>
      <c r="BP27" s="130">
        <f t="shared" si="22"/>
        <v>2999</v>
      </c>
      <c r="BQ27" s="130">
        <v>2999</v>
      </c>
      <c r="BR27" s="130">
        <v>0</v>
      </c>
      <c r="BS27" s="130">
        <v>0</v>
      </c>
      <c r="BT27" s="130">
        <v>0</v>
      </c>
      <c r="BU27" s="130">
        <f t="shared" si="23"/>
        <v>262</v>
      </c>
      <c r="BV27" s="130">
        <v>262</v>
      </c>
      <c r="BW27" s="130">
        <v>0</v>
      </c>
      <c r="BX27" s="130">
        <v>0</v>
      </c>
      <c r="BY27" s="130">
        <v>0</v>
      </c>
      <c r="BZ27" s="130">
        <f t="shared" si="24"/>
        <v>7913</v>
      </c>
      <c r="CA27" s="130">
        <v>7913</v>
      </c>
      <c r="CB27" s="130">
        <v>0</v>
      </c>
      <c r="CC27" s="130">
        <v>0</v>
      </c>
      <c r="CD27" s="130">
        <v>0</v>
      </c>
      <c r="CE27" s="130">
        <v>6504</v>
      </c>
      <c r="CF27" s="130">
        <v>0</v>
      </c>
      <c r="CG27" s="130">
        <v>151</v>
      </c>
      <c r="CH27" s="130">
        <f t="shared" si="25"/>
        <v>11325</v>
      </c>
      <c r="CI27" s="130">
        <f t="shared" si="42"/>
        <v>4304</v>
      </c>
      <c r="CJ27" s="130">
        <f t="shared" si="42"/>
        <v>4304</v>
      </c>
      <c r="CK27" s="130">
        <f t="shared" si="42"/>
        <v>0</v>
      </c>
      <c r="CL27" s="130">
        <f t="shared" si="42"/>
        <v>2278</v>
      </c>
      <c r="CM27" s="130">
        <f t="shared" si="42"/>
        <v>2026</v>
      </c>
      <c r="CN27" s="130">
        <f t="shared" si="42"/>
        <v>0</v>
      </c>
      <c r="CO27" s="130">
        <f t="shared" si="42"/>
        <v>0</v>
      </c>
      <c r="CP27" s="130">
        <f t="shared" si="42"/>
        <v>53051</v>
      </c>
      <c r="CQ27" s="130">
        <f t="shared" si="42"/>
        <v>632473</v>
      </c>
      <c r="CR27" s="130">
        <f t="shared" si="42"/>
        <v>35991</v>
      </c>
      <c r="CS27" s="130">
        <f t="shared" si="42"/>
        <v>35991</v>
      </c>
      <c r="CT27" s="130">
        <f t="shared" si="42"/>
        <v>0</v>
      </c>
      <c r="CU27" s="130">
        <f t="shared" si="42"/>
        <v>0</v>
      </c>
      <c r="CV27" s="130">
        <f t="shared" si="42"/>
        <v>0</v>
      </c>
      <c r="CW27" s="130">
        <f t="shared" si="42"/>
        <v>89697</v>
      </c>
      <c r="CX27" s="130">
        <f t="shared" si="41"/>
        <v>57535</v>
      </c>
      <c r="CY27" s="130">
        <f t="shared" si="41"/>
        <v>27582</v>
      </c>
      <c r="CZ27" s="130">
        <f t="shared" si="41"/>
        <v>4580</v>
      </c>
      <c r="DA27" s="130">
        <f t="shared" si="41"/>
        <v>0</v>
      </c>
      <c r="DB27" s="130">
        <f t="shared" si="41"/>
        <v>506785</v>
      </c>
      <c r="DC27" s="130">
        <f t="shared" si="41"/>
        <v>434083</v>
      </c>
      <c r="DD27" s="130">
        <f t="shared" si="41"/>
        <v>71192</v>
      </c>
      <c r="DE27" s="130">
        <f t="shared" si="41"/>
        <v>1510</v>
      </c>
      <c r="DF27" s="130">
        <f t="shared" si="41"/>
        <v>0</v>
      </c>
      <c r="DG27" s="130">
        <f t="shared" si="41"/>
        <v>316349</v>
      </c>
      <c r="DH27" s="130">
        <f t="shared" si="41"/>
        <v>0</v>
      </c>
      <c r="DI27" s="130">
        <f t="shared" si="41"/>
        <v>33835</v>
      </c>
      <c r="DJ27" s="130">
        <f t="shared" si="41"/>
        <v>670612</v>
      </c>
    </row>
    <row r="28" spans="1:114" s="122" customFormat="1" ht="12" customHeight="1">
      <c r="A28" s="118" t="s">
        <v>209</v>
      </c>
      <c r="B28" s="134" t="s">
        <v>251</v>
      </c>
      <c r="C28" s="118" t="s">
        <v>252</v>
      </c>
      <c r="D28" s="130">
        <f t="shared" si="0"/>
        <v>775992</v>
      </c>
      <c r="E28" s="130">
        <f t="shared" si="1"/>
        <v>148324</v>
      </c>
      <c r="F28" s="130">
        <v>0</v>
      </c>
      <c r="G28" s="130">
        <v>0</v>
      </c>
      <c r="H28" s="130">
        <v>0</v>
      </c>
      <c r="I28" s="130">
        <v>148324</v>
      </c>
      <c r="J28" s="132" t="s">
        <v>206</v>
      </c>
      <c r="K28" s="130">
        <v>0</v>
      </c>
      <c r="L28" s="130">
        <v>627668</v>
      </c>
      <c r="M28" s="130">
        <f t="shared" si="2"/>
        <v>114205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2" t="s">
        <v>206</v>
      </c>
      <c r="T28" s="130">
        <v>0</v>
      </c>
      <c r="U28" s="130">
        <v>114205</v>
      </c>
      <c r="V28" s="130">
        <f t="shared" si="4"/>
        <v>890197</v>
      </c>
      <c r="W28" s="130">
        <f t="shared" si="5"/>
        <v>148324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148324</v>
      </c>
      <c r="AB28" s="132" t="s">
        <v>206</v>
      </c>
      <c r="AC28" s="130">
        <f t="shared" si="10"/>
        <v>0</v>
      </c>
      <c r="AD28" s="130">
        <f t="shared" si="11"/>
        <v>741873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302044</v>
      </c>
      <c r="AN28" s="130">
        <f t="shared" si="15"/>
        <v>21840</v>
      </c>
      <c r="AO28" s="130">
        <v>21840</v>
      </c>
      <c r="AP28" s="130">
        <v>0</v>
      </c>
      <c r="AQ28" s="130">
        <v>0</v>
      </c>
      <c r="AR28" s="130">
        <v>0</v>
      </c>
      <c r="AS28" s="130">
        <f t="shared" si="16"/>
        <v>3551</v>
      </c>
      <c r="AT28" s="130">
        <v>0</v>
      </c>
      <c r="AU28" s="130">
        <v>209</v>
      </c>
      <c r="AV28" s="130">
        <v>3342</v>
      </c>
      <c r="AW28" s="130">
        <v>0</v>
      </c>
      <c r="AX28" s="130">
        <f t="shared" si="17"/>
        <v>275688</v>
      </c>
      <c r="AY28" s="130">
        <v>260740</v>
      </c>
      <c r="AZ28" s="130">
        <v>0</v>
      </c>
      <c r="BA28" s="130">
        <v>4131</v>
      </c>
      <c r="BB28" s="130">
        <v>10817</v>
      </c>
      <c r="BC28" s="130">
        <v>447404</v>
      </c>
      <c r="BD28" s="130">
        <v>965</v>
      </c>
      <c r="BE28" s="130">
        <v>26544</v>
      </c>
      <c r="BF28" s="130">
        <f t="shared" si="18"/>
        <v>328588</v>
      </c>
      <c r="BG28" s="130">
        <f t="shared" si="19"/>
        <v>12224</v>
      </c>
      <c r="BH28" s="130">
        <f t="shared" si="20"/>
        <v>12224</v>
      </c>
      <c r="BI28" s="130">
        <v>0</v>
      </c>
      <c r="BJ28" s="130">
        <v>12224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101647</v>
      </c>
      <c r="BP28" s="130">
        <f t="shared" si="22"/>
        <v>39671</v>
      </c>
      <c r="BQ28" s="130">
        <v>0</v>
      </c>
      <c r="BR28" s="130">
        <v>0</v>
      </c>
      <c r="BS28" s="130">
        <v>39671</v>
      </c>
      <c r="BT28" s="130">
        <v>0</v>
      </c>
      <c r="BU28" s="130">
        <f t="shared" si="23"/>
        <v>39230</v>
      </c>
      <c r="BV28" s="130">
        <v>0</v>
      </c>
      <c r="BW28" s="130">
        <v>39230</v>
      </c>
      <c r="BX28" s="130">
        <v>0</v>
      </c>
      <c r="BY28" s="130">
        <v>0</v>
      </c>
      <c r="BZ28" s="130">
        <f t="shared" si="24"/>
        <v>22746</v>
      </c>
      <c r="CA28" s="130">
        <v>2480</v>
      </c>
      <c r="CB28" s="130">
        <v>20060</v>
      </c>
      <c r="CC28" s="130">
        <v>0</v>
      </c>
      <c r="CD28" s="130">
        <v>206</v>
      </c>
      <c r="CE28" s="130">
        <v>0</v>
      </c>
      <c r="CF28" s="130"/>
      <c r="CG28" s="130">
        <v>334</v>
      </c>
      <c r="CH28" s="130">
        <f t="shared" si="25"/>
        <v>114205</v>
      </c>
      <c r="CI28" s="130">
        <f t="shared" si="42"/>
        <v>12224</v>
      </c>
      <c r="CJ28" s="130">
        <f t="shared" si="42"/>
        <v>12224</v>
      </c>
      <c r="CK28" s="130">
        <f t="shared" si="42"/>
        <v>0</v>
      </c>
      <c r="CL28" s="130">
        <f t="shared" si="42"/>
        <v>12224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403691</v>
      </c>
      <c r="CR28" s="130">
        <f t="shared" si="42"/>
        <v>61511</v>
      </c>
      <c r="CS28" s="130">
        <f t="shared" si="42"/>
        <v>21840</v>
      </c>
      <c r="CT28" s="130">
        <f t="shared" si="42"/>
        <v>0</v>
      </c>
      <c r="CU28" s="130">
        <f t="shared" si="42"/>
        <v>39671</v>
      </c>
      <c r="CV28" s="130">
        <f t="shared" si="42"/>
        <v>0</v>
      </c>
      <c r="CW28" s="130">
        <f t="shared" si="42"/>
        <v>42781</v>
      </c>
      <c r="CX28" s="130">
        <f t="shared" si="41"/>
        <v>0</v>
      </c>
      <c r="CY28" s="130">
        <f t="shared" si="41"/>
        <v>39439</v>
      </c>
      <c r="CZ28" s="130">
        <f t="shared" si="41"/>
        <v>3342</v>
      </c>
      <c r="DA28" s="130">
        <f t="shared" si="41"/>
        <v>0</v>
      </c>
      <c r="DB28" s="130">
        <f t="shared" si="41"/>
        <v>298434</v>
      </c>
      <c r="DC28" s="130">
        <f t="shared" si="41"/>
        <v>263220</v>
      </c>
      <c r="DD28" s="130">
        <f t="shared" si="41"/>
        <v>20060</v>
      </c>
      <c r="DE28" s="130">
        <f t="shared" si="41"/>
        <v>4131</v>
      </c>
      <c r="DF28" s="130">
        <f t="shared" si="41"/>
        <v>11023</v>
      </c>
      <c r="DG28" s="130">
        <f t="shared" si="41"/>
        <v>447404</v>
      </c>
      <c r="DH28" s="130">
        <f t="shared" si="41"/>
        <v>965</v>
      </c>
      <c r="DI28" s="130">
        <f t="shared" si="41"/>
        <v>26878</v>
      </c>
      <c r="DJ28" s="130">
        <f t="shared" si="41"/>
        <v>442793</v>
      </c>
    </row>
    <row r="29" spans="1:114" s="122" customFormat="1" ht="12" customHeight="1">
      <c r="A29" s="118" t="s">
        <v>209</v>
      </c>
      <c r="B29" s="134" t="s">
        <v>253</v>
      </c>
      <c r="C29" s="118" t="s">
        <v>254</v>
      </c>
      <c r="D29" s="130">
        <f t="shared" si="0"/>
        <v>862342</v>
      </c>
      <c r="E29" s="130">
        <f t="shared" si="1"/>
        <v>125947</v>
      </c>
      <c r="F29" s="130">
        <v>0</v>
      </c>
      <c r="G29" s="130">
        <v>0</v>
      </c>
      <c r="H29" s="130">
        <v>0</v>
      </c>
      <c r="I29" s="130">
        <v>125947</v>
      </c>
      <c r="J29" s="132" t="s">
        <v>206</v>
      </c>
      <c r="K29" s="130">
        <v>0</v>
      </c>
      <c r="L29" s="130">
        <v>736395</v>
      </c>
      <c r="M29" s="130">
        <f t="shared" si="2"/>
        <v>129534</v>
      </c>
      <c r="N29" s="130">
        <f t="shared" si="3"/>
        <v>5</v>
      </c>
      <c r="O29" s="130">
        <v>0</v>
      </c>
      <c r="P29" s="130">
        <v>0</v>
      </c>
      <c r="Q29" s="130">
        <v>0</v>
      </c>
      <c r="R29" s="130">
        <v>5</v>
      </c>
      <c r="S29" s="132" t="s">
        <v>206</v>
      </c>
      <c r="T29" s="130">
        <v>0</v>
      </c>
      <c r="U29" s="130">
        <v>129529</v>
      </c>
      <c r="V29" s="130">
        <f t="shared" si="4"/>
        <v>991876</v>
      </c>
      <c r="W29" s="130">
        <f t="shared" si="5"/>
        <v>125952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125952</v>
      </c>
      <c r="AB29" s="132" t="s">
        <v>206</v>
      </c>
      <c r="AC29" s="130">
        <f t="shared" si="10"/>
        <v>0</v>
      </c>
      <c r="AD29" s="130">
        <f t="shared" si="11"/>
        <v>865924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340691</v>
      </c>
      <c r="AN29" s="130">
        <f t="shared" si="15"/>
        <v>33787</v>
      </c>
      <c r="AO29" s="130">
        <v>28537</v>
      </c>
      <c r="AP29" s="130">
        <v>0</v>
      </c>
      <c r="AQ29" s="130">
        <v>0</v>
      </c>
      <c r="AR29" s="130">
        <v>5250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306904</v>
      </c>
      <c r="AY29" s="130">
        <v>306904</v>
      </c>
      <c r="AZ29" s="130">
        <v>0</v>
      </c>
      <c r="BA29" s="130">
        <v>0</v>
      </c>
      <c r="BB29" s="130">
        <v>0</v>
      </c>
      <c r="BC29" s="130">
        <v>454095</v>
      </c>
      <c r="BD29" s="130">
        <v>0</v>
      </c>
      <c r="BE29" s="130">
        <v>67556</v>
      </c>
      <c r="BF29" s="130">
        <f t="shared" si="18"/>
        <v>408247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24955</v>
      </c>
      <c r="BP29" s="130">
        <f t="shared" si="22"/>
        <v>13047</v>
      </c>
      <c r="BQ29" s="130">
        <v>13047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11908</v>
      </c>
      <c r="CA29" s="130">
        <v>11908</v>
      </c>
      <c r="CB29" s="130">
        <v>0</v>
      </c>
      <c r="CC29" s="130">
        <v>0</v>
      </c>
      <c r="CD29" s="130">
        <v>0</v>
      </c>
      <c r="CE29" s="130">
        <v>103934</v>
      </c>
      <c r="CF29" s="130">
        <v>0</v>
      </c>
      <c r="CG29" s="130">
        <v>645</v>
      </c>
      <c r="CH29" s="130">
        <f t="shared" si="25"/>
        <v>25600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365646</v>
      </c>
      <c r="CR29" s="130">
        <f t="shared" si="42"/>
        <v>46834</v>
      </c>
      <c r="CS29" s="130">
        <f t="shared" si="42"/>
        <v>41584</v>
      </c>
      <c r="CT29" s="130">
        <f t="shared" si="42"/>
        <v>0</v>
      </c>
      <c r="CU29" s="130">
        <f t="shared" si="42"/>
        <v>0</v>
      </c>
      <c r="CV29" s="130">
        <f t="shared" si="42"/>
        <v>5250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318812</v>
      </c>
      <c r="DC29" s="130">
        <f t="shared" si="41"/>
        <v>318812</v>
      </c>
      <c r="DD29" s="130">
        <f t="shared" si="41"/>
        <v>0</v>
      </c>
      <c r="DE29" s="130">
        <f t="shared" si="41"/>
        <v>0</v>
      </c>
      <c r="DF29" s="130">
        <f t="shared" si="41"/>
        <v>0</v>
      </c>
      <c r="DG29" s="130">
        <f t="shared" si="41"/>
        <v>558029</v>
      </c>
      <c r="DH29" s="130">
        <f t="shared" si="41"/>
        <v>0</v>
      </c>
      <c r="DI29" s="130">
        <f t="shared" si="41"/>
        <v>68201</v>
      </c>
      <c r="DJ29" s="130">
        <f t="shared" si="41"/>
        <v>433847</v>
      </c>
    </row>
    <row r="30" spans="1:114" s="122" customFormat="1" ht="12" customHeight="1">
      <c r="A30" s="118" t="s">
        <v>209</v>
      </c>
      <c r="B30" s="134" t="s">
        <v>255</v>
      </c>
      <c r="C30" s="118" t="s">
        <v>256</v>
      </c>
      <c r="D30" s="130">
        <f t="shared" si="0"/>
        <v>470780</v>
      </c>
      <c r="E30" s="130">
        <f t="shared" si="1"/>
        <v>21968</v>
      </c>
      <c r="F30" s="130">
        <v>0</v>
      </c>
      <c r="G30" s="130">
        <v>0</v>
      </c>
      <c r="H30" s="130">
        <v>0</v>
      </c>
      <c r="I30" s="130">
        <v>19238</v>
      </c>
      <c r="J30" s="132" t="s">
        <v>206</v>
      </c>
      <c r="K30" s="130">
        <v>2730</v>
      </c>
      <c r="L30" s="130">
        <v>448812</v>
      </c>
      <c r="M30" s="130">
        <f t="shared" si="2"/>
        <v>89806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2" t="s">
        <v>206</v>
      </c>
      <c r="T30" s="130">
        <v>0</v>
      </c>
      <c r="U30" s="130">
        <v>89806</v>
      </c>
      <c r="V30" s="130">
        <f t="shared" si="4"/>
        <v>560586</v>
      </c>
      <c r="W30" s="130">
        <f t="shared" si="5"/>
        <v>21968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19238</v>
      </c>
      <c r="AB30" s="132" t="s">
        <v>206</v>
      </c>
      <c r="AC30" s="130">
        <f t="shared" si="10"/>
        <v>2730</v>
      </c>
      <c r="AD30" s="130">
        <f t="shared" si="11"/>
        <v>538618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136336</v>
      </c>
      <c r="AN30" s="130">
        <f t="shared" si="15"/>
        <v>26067</v>
      </c>
      <c r="AO30" s="130">
        <v>26067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109293</v>
      </c>
      <c r="AY30" s="130">
        <v>104530</v>
      </c>
      <c r="AZ30" s="130">
        <v>4763</v>
      </c>
      <c r="BA30" s="130">
        <v>0</v>
      </c>
      <c r="BB30" s="130">
        <v>0</v>
      </c>
      <c r="BC30" s="130">
        <v>325289</v>
      </c>
      <c r="BD30" s="130">
        <v>976</v>
      </c>
      <c r="BE30" s="130">
        <v>9155</v>
      </c>
      <c r="BF30" s="130">
        <f t="shared" si="18"/>
        <v>145491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5406</v>
      </c>
      <c r="BP30" s="130">
        <f t="shared" si="22"/>
        <v>5406</v>
      </c>
      <c r="BQ30" s="130">
        <v>5406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84400</v>
      </c>
      <c r="CF30" s="130">
        <v>0</v>
      </c>
      <c r="CG30" s="130">
        <v>0</v>
      </c>
      <c r="CH30" s="130">
        <f t="shared" si="25"/>
        <v>5406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141742</v>
      </c>
      <c r="CR30" s="130">
        <f t="shared" si="42"/>
        <v>31473</v>
      </c>
      <c r="CS30" s="130">
        <f t="shared" si="42"/>
        <v>31473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0</v>
      </c>
      <c r="CX30" s="130">
        <f t="shared" si="41"/>
        <v>0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109293</v>
      </c>
      <c r="DC30" s="130">
        <f t="shared" si="41"/>
        <v>104530</v>
      </c>
      <c r="DD30" s="130">
        <f t="shared" si="41"/>
        <v>4763</v>
      </c>
      <c r="DE30" s="130">
        <f t="shared" si="41"/>
        <v>0</v>
      </c>
      <c r="DF30" s="130">
        <f t="shared" si="41"/>
        <v>0</v>
      </c>
      <c r="DG30" s="130">
        <f t="shared" si="41"/>
        <v>409689</v>
      </c>
      <c r="DH30" s="130">
        <f t="shared" si="41"/>
        <v>976</v>
      </c>
      <c r="DI30" s="130">
        <f t="shared" si="41"/>
        <v>9155</v>
      </c>
      <c r="DJ30" s="130">
        <f t="shared" si="41"/>
        <v>150897</v>
      </c>
    </row>
    <row r="31" spans="1:114" s="122" customFormat="1" ht="12" customHeight="1">
      <c r="A31" s="118" t="s">
        <v>209</v>
      </c>
      <c r="B31" s="134" t="s">
        <v>257</v>
      </c>
      <c r="C31" s="118" t="s">
        <v>258</v>
      </c>
      <c r="D31" s="130">
        <f t="shared" si="0"/>
        <v>478828</v>
      </c>
      <c r="E31" s="130">
        <f t="shared" si="1"/>
        <v>111787</v>
      </c>
      <c r="F31" s="130">
        <v>0</v>
      </c>
      <c r="G31" s="130">
        <v>0</v>
      </c>
      <c r="H31" s="130">
        <v>0</v>
      </c>
      <c r="I31" s="130">
        <v>111787</v>
      </c>
      <c r="J31" s="132" t="s">
        <v>206</v>
      </c>
      <c r="K31" s="130">
        <v>0</v>
      </c>
      <c r="L31" s="130">
        <v>367041</v>
      </c>
      <c r="M31" s="130">
        <f t="shared" si="2"/>
        <v>149127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2" t="s">
        <v>206</v>
      </c>
      <c r="T31" s="130">
        <v>0</v>
      </c>
      <c r="U31" s="130">
        <v>149127</v>
      </c>
      <c r="V31" s="130">
        <f t="shared" si="4"/>
        <v>627955</v>
      </c>
      <c r="W31" s="130">
        <f t="shared" si="5"/>
        <v>111787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111787</v>
      </c>
      <c r="AB31" s="132" t="s">
        <v>206</v>
      </c>
      <c r="AC31" s="130">
        <f t="shared" si="10"/>
        <v>0</v>
      </c>
      <c r="AD31" s="130">
        <f t="shared" si="11"/>
        <v>516168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217904</v>
      </c>
      <c r="AN31" s="130">
        <f t="shared" si="15"/>
        <v>6440</v>
      </c>
      <c r="AO31" s="130">
        <v>6440</v>
      </c>
      <c r="AP31" s="130">
        <v>0</v>
      </c>
      <c r="AQ31" s="130">
        <v>0</v>
      </c>
      <c r="AR31" s="130">
        <v>0</v>
      </c>
      <c r="AS31" s="130">
        <f t="shared" si="16"/>
        <v>2029</v>
      </c>
      <c r="AT31" s="130">
        <v>2029</v>
      </c>
      <c r="AU31" s="130">
        <v>0</v>
      </c>
      <c r="AV31" s="130">
        <v>0</v>
      </c>
      <c r="AW31" s="130">
        <v>0</v>
      </c>
      <c r="AX31" s="130">
        <f t="shared" si="17"/>
        <v>209435</v>
      </c>
      <c r="AY31" s="130">
        <v>209435</v>
      </c>
      <c r="AZ31" s="130">
        <v>0</v>
      </c>
      <c r="BA31" s="130">
        <v>0</v>
      </c>
      <c r="BB31" s="130">
        <v>0</v>
      </c>
      <c r="BC31" s="130">
        <v>255205</v>
      </c>
      <c r="BD31" s="130">
        <v>0</v>
      </c>
      <c r="BE31" s="130">
        <v>5719</v>
      </c>
      <c r="BF31" s="130">
        <f t="shared" si="18"/>
        <v>223623</v>
      </c>
      <c r="BG31" s="130">
        <f t="shared" si="19"/>
        <v>28086</v>
      </c>
      <c r="BH31" s="130">
        <f t="shared" si="20"/>
        <v>28086</v>
      </c>
      <c r="BI31" s="130">
        <v>0</v>
      </c>
      <c r="BJ31" s="130">
        <v>28086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121041</v>
      </c>
      <c r="BP31" s="130">
        <f t="shared" si="22"/>
        <v>4294</v>
      </c>
      <c r="BQ31" s="130">
        <v>4294</v>
      </c>
      <c r="BR31" s="130">
        <v>0</v>
      </c>
      <c r="BS31" s="130">
        <v>0</v>
      </c>
      <c r="BT31" s="130">
        <v>0</v>
      </c>
      <c r="BU31" s="130">
        <f t="shared" si="23"/>
        <v>70576</v>
      </c>
      <c r="BV31" s="130">
        <v>0</v>
      </c>
      <c r="BW31" s="130">
        <v>70576</v>
      </c>
      <c r="BX31" s="130">
        <v>0</v>
      </c>
      <c r="BY31" s="130">
        <v>0</v>
      </c>
      <c r="BZ31" s="130">
        <f t="shared" si="24"/>
        <v>46171</v>
      </c>
      <c r="CA31" s="130">
        <v>0</v>
      </c>
      <c r="CB31" s="130">
        <v>46171</v>
      </c>
      <c r="CC31" s="130">
        <v>0</v>
      </c>
      <c r="CD31" s="130">
        <v>0</v>
      </c>
      <c r="CE31" s="130">
        <v>0</v>
      </c>
      <c r="CF31" s="130">
        <v>0</v>
      </c>
      <c r="CG31" s="130">
        <v>0</v>
      </c>
      <c r="CH31" s="130">
        <f t="shared" si="25"/>
        <v>149127</v>
      </c>
      <c r="CI31" s="130">
        <f t="shared" si="42"/>
        <v>28086</v>
      </c>
      <c r="CJ31" s="130">
        <f t="shared" si="42"/>
        <v>28086</v>
      </c>
      <c r="CK31" s="130">
        <f t="shared" si="42"/>
        <v>0</v>
      </c>
      <c r="CL31" s="130">
        <f t="shared" si="42"/>
        <v>28086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338945</v>
      </c>
      <c r="CR31" s="130">
        <f t="shared" si="42"/>
        <v>10734</v>
      </c>
      <c r="CS31" s="130">
        <f t="shared" si="42"/>
        <v>10734</v>
      </c>
      <c r="CT31" s="130">
        <f t="shared" si="42"/>
        <v>0</v>
      </c>
      <c r="CU31" s="130">
        <f t="shared" si="42"/>
        <v>0</v>
      </c>
      <c r="CV31" s="130">
        <f t="shared" si="42"/>
        <v>0</v>
      </c>
      <c r="CW31" s="130">
        <f t="shared" si="42"/>
        <v>72605</v>
      </c>
      <c r="CX31" s="130">
        <f t="shared" si="41"/>
        <v>2029</v>
      </c>
      <c r="CY31" s="130">
        <f t="shared" si="41"/>
        <v>70576</v>
      </c>
      <c r="CZ31" s="130">
        <f t="shared" si="41"/>
        <v>0</v>
      </c>
      <c r="DA31" s="130">
        <f t="shared" si="41"/>
        <v>0</v>
      </c>
      <c r="DB31" s="130">
        <f t="shared" si="41"/>
        <v>255606</v>
      </c>
      <c r="DC31" s="130">
        <f t="shared" si="41"/>
        <v>209435</v>
      </c>
      <c r="DD31" s="130">
        <f t="shared" si="41"/>
        <v>46171</v>
      </c>
      <c r="DE31" s="130">
        <f t="shared" si="41"/>
        <v>0</v>
      </c>
      <c r="DF31" s="130">
        <f t="shared" si="41"/>
        <v>0</v>
      </c>
      <c r="DG31" s="130">
        <f t="shared" si="41"/>
        <v>255205</v>
      </c>
      <c r="DH31" s="130">
        <f t="shared" si="41"/>
        <v>0</v>
      </c>
      <c r="DI31" s="130">
        <f t="shared" si="41"/>
        <v>5719</v>
      </c>
      <c r="DJ31" s="130">
        <f t="shared" si="41"/>
        <v>372750</v>
      </c>
    </row>
    <row r="32" spans="1:114" s="122" customFormat="1" ht="12" customHeight="1">
      <c r="A32" s="118" t="s">
        <v>209</v>
      </c>
      <c r="B32" s="134" t="s">
        <v>259</v>
      </c>
      <c r="C32" s="118" t="s">
        <v>260</v>
      </c>
      <c r="D32" s="130">
        <f t="shared" si="0"/>
        <v>680736</v>
      </c>
      <c r="E32" s="130">
        <f t="shared" si="1"/>
        <v>106150</v>
      </c>
      <c r="F32" s="130">
        <v>0</v>
      </c>
      <c r="G32" s="130">
        <v>0</v>
      </c>
      <c r="H32" s="130">
        <v>0</v>
      </c>
      <c r="I32" s="130">
        <v>106109</v>
      </c>
      <c r="J32" s="132" t="s">
        <v>206</v>
      </c>
      <c r="K32" s="130">
        <v>41</v>
      </c>
      <c r="L32" s="130">
        <v>574586</v>
      </c>
      <c r="M32" s="130">
        <f t="shared" si="2"/>
        <v>223287</v>
      </c>
      <c r="N32" s="130">
        <f t="shared" si="3"/>
        <v>8970</v>
      </c>
      <c r="O32" s="130">
        <v>0</v>
      </c>
      <c r="P32" s="130">
        <v>0</v>
      </c>
      <c r="Q32" s="130">
        <v>0</v>
      </c>
      <c r="R32" s="130">
        <v>8961</v>
      </c>
      <c r="S32" s="132" t="s">
        <v>206</v>
      </c>
      <c r="T32" s="130">
        <v>9</v>
      </c>
      <c r="U32" s="130">
        <v>214317</v>
      </c>
      <c r="V32" s="130">
        <f t="shared" si="4"/>
        <v>904023</v>
      </c>
      <c r="W32" s="130">
        <f t="shared" si="5"/>
        <v>115120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115070</v>
      </c>
      <c r="AB32" s="132" t="s">
        <v>206</v>
      </c>
      <c r="AC32" s="130">
        <f t="shared" si="10"/>
        <v>50</v>
      </c>
      <c r="AD32" s="130">
        <f t="shared" si="11"/>
        <v>788903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453872</v>
      </c>
      <c r="AN32" s="130">
        <f t="shared" si="15"/>
        <v>113330</v>
      </c>
      <c r="AO32" s="130">
        <v>17006</v>
      </c>
      <c r="AP32" s="130">
        <v>50487</v>
      </c>
      <c r="AQ32" s="130">
        <v>45837</v>
      </c>
      <c r="AR32" s="130">
        <v>0</v>
      </c>
      <c r="AS32" s="130">
        <f t="shared" si="16"/>
        <v>179373</v>
      </c>
      <c r="AT32" s="130">
        <v>15174</v>
      </c>
      <c r="AU32" s="130">
        <v>147289</v>
      </c>
      <c r="AV32" s="130">
        <v>16910</v>
      </c>
      <c r="AW32" s="130">
        <v>0</v>
      </c>
      <c r="AX32" s="130">
        <f t="shared" si="17"/>
        <v>161169</v>
      </c>
      <c r="AY32" s="130">
        <v>145873</v>
      </c>
      <c r="AZ32" s="130">
        <v>2729</v>
      </c>
      <c r="BA32" s="130">
        <v>0</v>
      </c>
      <c r="BB32" s="130">
        <v>12567</v>
      </c>
      <c r="BC32" s="130">
        <v>223219</v>
      </c>
      <c r="BD32" s="130">
        <v>0</v>
      </c>
      <c r="BE32" s="130">
        <v>3645</v>
      </c>
      <c r="BF32" s="130">
        <f t="shared" si="18"/>
        <v>457517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161406</v>
      </c>
      <c r="BP32" s="130">
        <f t="shared" si="22"/>
        <v>54731</v>
      </c>
      <c r="BQ32" s="130">
        <v>16742</v>
      </c>
      <c r="BR32" s="130">
        <v>0</v>
      </c>
      <c r="BS32" s="130">
        <v>37989</v>
      </c>
      <c r="BT32" s="130">
        <v>0</v>
      </c>
      <c r="BU32" s="130">
        <f t="shared" si="23"/>
        <v>87266</v>
      </c>
      <c r="BV32" s="130">
        <v>0</v>
      </c>
      <c r="BW32" s="130">
        <v>87266</v>
      </c>
      <c r="BX32" s="130">
        <v>0</v>
      </c>
      <c r="BY32" s="130">
        <v>0</v>
      </c>
      <c r="BZ32" s="130">
        <f t="shared" si="24"/>
        <v>19409</v>
      </c>
      <c r="CA32" s="130">
        <v>9396</v>
      </c>
      <c r="CB32" s="130">
        <v>5903</v>
      </c>
      <c r="CC32" s="130">
        <v>0</v>
      </c>
      <c r="CD32" s="130">
        <v>4110</v>
      </c>
      <c r="CE32" s="130">
        <v>61881</v>
      </c>
      <c r="CF32" s="130">
        <v>0</v>
      </c>
      <c r="CG32" s="130">
        <v>0</v>
      </c>
      <c r="CH32" s="130">
        <f t="shared" si="25"/>
        <v>161406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615278</v>
      </c>
      <c r="CR32" s="130">
        <f t="shared" si="42"/>
        <v>168061</v>
      </c>
      <c r="CS32" s="130">
        <f t="shared" si="42"/>
        <v>33748</v>
      </c>
      <c r="CT32" s="130">
        <f t="shared" si="42"/>
        <v>50487</v>
      </c>
      <c r="CU32" s="130">
        <f t="shared" si="42"/>
        <v>83826</v>
      </c>
      <c r="CV32" s="130">
        <f t="shared" si="42"/>
        <v>0</v>
      </c>
      <c r="CW32" s="130">
        <f t="shared" si="42"/>
        <v>266639</v>
      </c>
      <c r="CX32" s="130">
        <f t="shared" si="41"/>
        <v>15174</v>
      </c>
      <c r="CY32" s="130">
        <f t="shared" si="41"/>
        <v>234555</v>
      </c>
      <c r="CZ32" s="130">
        <f t="shared" si="41"/>
        <v>16910</v>
      </c>
      <c r="DA32" s="130">
        <f t="shared" si="41"/>
        <v>0</v>
      </c>
      <c r="DB32" s="130">
        <f t="shared" si="41"/>
        <v>180578</v>
      </c>
      <c r="DC32" s="130">
        <f t="shared" si="41"/>
        <v>155269</v>
      </c>
      <c r="DD32" s="130">
        <f t="shared" si="41"/>
        <v>8632</v>
      </c>
      <c r="DE32" s="130">
        <f t="shared" si="41"/>
        <v>0</v>
      </c>
      <c r="DF32" s="130">
        <f t="shared" si="41"/>
        <v>16677</v>
      </c>
      <c r="DG32" s="130">
        <f t="shared" si="41"/>
        <v>285100</v>
      </c>
      <c r="DH32" s="130">
        <f t="shared" si="41"/>
        <v>0</v>
      </c>
      <c r="DI32" s="130">
        <f t="shared" si="41"/>
        <v>3645</v>
      </c>
      <c r="DJ32" s="130">
        <f t="shared" si="41"/>
        <v>618923</v>
      </c>
    </row>
    <row r="33" spans="1:114" s="122" customFormat="1" ht="12" customHeight="1">
      <c r="A33" s="118" t="s">
        <v>209</v>
      </c>
      <c r="B33" s="134" t="s">
        <v>261</v>
      </c>
      <c r="C33" s="118" t="s">
        <v>262</v>
      </c>
      <c r="D33" s="130">
        <f t="shared" si="0"/>
        <v>808394</v>
      </c>
      <c r="E33" s="130">
        <f t="shared" si="1"/>
        <v>122914</v>
      </c>
      <c r="F33" s="130">
        <v>0</v>
      </c>
      <c r="G33" s="130">
        <v>0</v>
      </c>
      <c r="H33" s="130">
        <v>0</v>
      </c>
      <c r="I33" s="130">
        <v>122567</v>
      </c>
      <c r="J33" s="132" t="s">
        <v>206</v>
      </c>
      <c r="K33" s="130">
        <v>347</v>
      </c>
      <c r="L33" s="130">
        <v>685480</v>
      </c>
      <c r="M33" s="130">
        <f t="shared" si="2"/>
        <v>347300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2" t="s">
        <v>206</v>
      </c>
      <c r="T33" s="130">
        <v>0</v>
      </c>
      <c r="U33" s="130">
        <v>347300</v>
      </c>
      <c r="V33" s="130">
        <f t="shared" si="4"/>
        <v>1155694</v>
      </c>
      <c r="W33" s="130">
        <f t="shared" si="5"/>
        <v>122914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122567</v>
      </c>
      <c r="AB33" s="132" t="s">
        <v>206</v>
      </c>
      <c r="AC33" s="130">
        <f t="shared" si="10"/>
        <v>347</v>
      </c>
      <c r="AD33" s="130">
        <f t="shared" si="11"/>
        <v>1032780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180632</v>
      </c>
      <c r="AM33" s="130">
        <f t="shared" si="14"/>
        <v>268777</v>
      </c>
      <c r="AN33" s="130">
        <f t="shared" si="15"/>
        <v>131531</v>
      </c>
      <c r="AO33" s="130">
        <v>61442</v>
      </c>
      <c r="AP33" s="130">
        <v>70089</v>
      </c>
      <c r="AQ33" s="130">
        <v>0</v>
      </c>
      <c r="AR33" s="130">
        <v>0</v>
      </c>
      <c r="AS33" s="130">
        <f t="shared" si="16"/>
        <v>0</v>
      </c>
      <c r="AT33" s="130">
        <v>0</v>
      </c>
      <c r="AU33" s="130">
        <v>0</v>
      </c>
      <c r="AV33" s="130">
        <v>0</v>
      </c>
      <c r="AW33" s="130">
        <v>3098</v>
      </c>
      <c r="AX33" s="130">
        <f t="shared" si="17"/>
        <v>133656</v>
      </c>
      <c r="AY33" s="130">
        <v>132037</v>
      </c>
      <c r="AZ33" s="130">
        <v>0</v>
      </c>
      <c r="BA33" s="130">
        <v>1619</v>
      </c>
      <c r="BB33" s="130">
        <v>0</v>
      </c>
      <c r="BC33" s="130">
        <v>335756</v>
      </c>
      <c r="BD33" s="130">
        <v>492</v>
      </c>
      <c r="BE33" s="130">
        <v>23229</v>
      </c>
      <c r="BF33" s="130">
        <f t="shared" si="18"/>
        <v>292006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222277</v>
      </c>
      <c r="BP33" s="130">
        <f t="shared" si="22"/>
        <v>26333</v>
      </c>
      <c r="BQ33" s="130">
        <v>26333</v>
      </c>
      <c r="BR33" s="130">
        <v>0</v>
      </c>
      <c r="BS33" s="130">
        <v>0</v>
      </c>
      <c r="BT33" s="130">
        <v>0</v>
      </c>
      <c r="BU33" s="130">
        <f t="shared" si="23"/>
        <v>4213</v>
      </c>
      <c r="BV33" s="130">
        <v>0</v>
      </c>
      <c r="BW33" s="130">
        <v>4213</v>
      </c>
      <c r="BX33" s="130">
        <v>0</v>
      </c>
      <c r="BY33" s="130">
        <v>0</v>
      </c>
      <c r="BZ33" s="130">
        <f t="shared" si="24"/>
        <v>190995</v>
      </c>
      <c r="CA33" s="130">
        <v>886</v>
      </c>
      <c r="CB33" s="130">
        <v>190042</v>
      </c>
      <c r="CC33" s="130">
        <v>67</v>
      </c>
      <c r="CD33" s="130">
        <v>0</v>
      </c>
      <c r="CE33" s="130">
        <v>0</v>
      </c>
      <c r="CF33" s="130">
        <v>736</v>
      </c>
      <c r="CG33" s="130">
        <v>125023</v>
      </c>
      <c r="CH33" s="130">
        <f t="shared" si="25"/>
        <v>347300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180632</v>
      </c>
      <c r="CQ33" s="130">
        <f t="shared" si="42"/>
        <v>491054</v>
      </c>
      <c r="CR33" s="130">
        <f t="shared" si="42"/>
        <v>157864</v>
      </c>
      <c r="CS33" s="130">
        <f t="shared" si="42"/>
        <v>87775</v>
      </c>
      <c r="CT33" s="130">
        <f t="shared" si="42"/>
        <v>70089</v>
      </c>
      <c r="CU33" s="130">
        <f t="shared" si="42"/>
        <v>0</v>
      </c>
      <c r="CV33" s="130">
        <f t="shared" si="42"/>
        <v>0</v>
      </c>
      <c r="CW33" s="130">
        <f t="shared" si="42"/>
        <v>4213</v>
      </c>
      <c r="CX33" s="130">
        <f t="shared" si="41"/>
        <v>0</v>
      </c>
      <c r="CY33" s="130">
        <f t="shared" si="41"/>
        <v>4213</v>
      </c>
      <c r="CZ33" s="130">
        <f t="shared" si="41"/>
        <v>0</v>
      </c>
      <c r="DA33" s="130">
        <f t="shared" si="41"/>
        <v>3098</v>
      </c>
      <c r="DB33" s="130">
        <f t="shared" si="41"/>
        <v>324651</v>
      </c>
      <c r="DC33" s="130">
        <f t="shared" si="41"/>
        <v>132923</v>
      </c>
      <c r="DD33" s="130">
        <f t="shared" si="41"/>
        <v>190042</v>
      </c>
      <c r="DE33" s="130">
        <f t="shared" si="41"/>
        <v>1686</v>
      </c>
      <c r="DF33" s="130">
        <f t="shared" si="41"/>
        <v>0</v>
      </c>
      <c r="DG33" s="130">
        <f t="shared" si="41"/>
        <v>335756</v>
      </c>
      <c r="DH33" s="130">
        <f t="shared" si="41"/>
        <v>1228</v>
      </c>
      <c r="DI33" s="130">
        <f t="shared" si="41"/>
        <v>148252</v>
      </c>
      <c r="DJ33" s="130">
        <f t="shared" si="41"/>
        <v>639306</v>
      </c>
    </row>
    <row r="34" spans="1:114" s="122" customFormat="1" ht="12" customHeight="1">
      <c r="A34" s="118" t="s">
        <v>209</v>
      </c>
      <c r="B34" s="134" t="s">
        <v>263</v>
      </c>
      <c r="C34" s="118" t="s">
        <v>264</v>
      </c>
      <c r="D34" s="130">
        <f t="shared" si="0"/>
        <v>343969</v>
      </c>
      <c r="E34" s="130">
        <f t="shared" si="1"/>
        <v>58444</v>
      </c>
      <c r="F34" s="130">
        <v>0</v>
      </c>
      <c r="G34" s="130">
        <v>0</v>
      </c>
      <c r="H34" s="130">
        <v>0</v>
      </c>
      <c r="I34" s="130">
        <v>58444</v>
      </c>
      <c r="J34" s="132" t="s">
        <v>206</v>
      </c>
      <c r="K34" s="130">
        <v>0</v>
      </c>
      <c r="L34" s="130">
        <v>285525</v>
      </c>
      <c r="M34" s="130">
        <f t="shared" si="2"/>
        <v>146479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2" t="s">
        <v>206</v>
      </c>
      <c r="T34" s="130">
        <v>0</v>
      </c>
      <c r="U34" s="130">
        <v>146479</v>
      </c>
      <c r="V34" s="130">
        <f t="shared" si="4"/>
        <v>490448</v>
      </c>
      <c r="W34" s="130">
        <f t="shared" si="5"/>
        <v>58444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58444</v>
      </c>
      <c r="AB34" s="132" t="s">
        <v>206</v>
      </c>
      <c r="AC34" s="130">
        <f t="shared" si="10"/>
        <v>0</v>
      </c>
      <c r="AD34" s="130">
        <f t="shared" si="11"/>
        <v>432004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343077</v>
      </c>
      <c r="AN34" s="130">
        <f t="shared" si="15"/>
        <v>33217</v>
      </c>
      <c r="AO34" s="130">
        <v>8304</v>
      </c>
      <c r="AP34" s="130">
        <v>0</v>
      </c>
      <c r="AQ34" s="130">
        <v>24913</v>
      </c>
      <c r="AR34" s="130">
        <v>0</v>
      </c>
      <c r="AS34" s="130">
        <f t="shared" si="16"/>
        <v>103059</v>
      </c>
      <c r="AT34" s="130">
        <v>0</v>
      </c>
      <c r="AU34" s="130">
        <v>100863</v>
      </c>
      <c r="AV34" s="130">
        <v>2196</v>
      </c>
      <c r="AW34" s="130">
        <v>0</v>
      </c>
      <c r="AX34" s="130">
        <f t="shared" si="17"/>
        <v>206801</v>
      </c>
      <c r="AY34" s="130">
        <v>124498</v>
      </c>
      <c r="AZ34" s="130">
        <v>0</v>
      </c>
      <c r="BA34" s="130">
        <v>0</v>
      </c>
      <c r="BB34" s="130">
        <v>82303</v>
      </c>
      <c r="BC34" s="130">
        <v>0</v>
      </c>
      <c r="BD34" s="130">
        <v>0</v>
      </c>
      <c r="BE34" s="130">
        <v>892</v>
      </c>
      <c r="BF34" s="130">
        <f t="shared" si="18"/>
        <v>343969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146311</v>
      </c>
      <c r="BP34" s="130">
        <f t="shared" si="22"/>
        <v>9131</v>
      </c>
      <c r="BQ34" s="130">
        <v>9131</v>
      </c>
      <c r="BR34" s="130">
        <v>0</v>
      </c>
      <c r="BS34" s="130">
        <v>0</v>
      </c>
      <c r="BT34" s="130">
        <v>0</v>
      </c>
      <c r="BU34" s="130">
        <f t="shared" si="23"/>
        <v>79824</v>
      </c>
      <c r="BV34" s="130">
        <v>0</v>
      </c>
      <c r="BW34" s="130">
        <v>79824</v>
      </c>
      <c r="BX34" s="130">
        <v>0</v>
      </c>
      <c r="BY34" s="130">
        <v>0</v>
      </c>
      <c r="BZ34" s="130">
        <f t="shared" si="24"/>
        <v>57356</v>
      </c>
      <c r="CA34" s="130">
        <v>0</v>
      </c>
      <c r="CB34" s="130">
        <v>0</v>
      </c>
      <c r="CC34" s="130">
        <v>0</v>
      </c>
      <c r="CD34" s="130">
        <v>57356</v>
      </c>
      <c r="CE34" s="130">
        <v>0</v>
      </c>
      <c r="CF34" s="130">
        <v>0</v>
      </c>
      <c r="CG34" s="130">
        <v>168</v>
      </c>
      <c r="CH34" s="130">
        <f t="shared" si="25"/>
        <v>146479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0</v>
      </c>
      <c r="CQ34" s="130">
        <f t="shared" si="42"/>
        <v>489388</v>
      </c>
      <c r="CR34" s="130">
        <f t="shared" si="42"/>
        <v>42348</v>
      </c>
      <c r="CS34" s="130">
        <f t="shared" si="42"/>
        <v>17435</v>
      </c>
      <c r="CT34" s="130">
        <f t="shared" si="42"/>
        <v>0</v>
      </c>
      <c r="CU34" s="130">
        <f t="shared" si="42"/>
        <v>24913</v>
      </c>
      <c r="CV34" s="130">
        <f t="shared" si="42"/>
        <v>0</v>
      </c>
      <c r="CW34" s="130">
        <f t="shared" si="42"/>
        <v>182883</v>
      </c>
      <c r="CX34" s="130">
        <f t="shared" si="41"/>
        <v>0</v>
      </c>
      <c r="CY34" s="130">
        <f t="shared" si="41"/>
        <v>180687</v>
      </c>
      <c r="CZ34" s="130">
        <f t="shared" si="41"/>
        <v>2196</v>
      </c>
      <c r="DA34" s="130">
        <f t="shared" si="41"/>
        <v>0</v>
      </c>
      <c r="DB34" s="130">
        <f t="shared" si="41"/>
        <v>264157</v>
      </c>
      <c r="DC34" s="130">
        <f t="shared" si="41"/>
        <v>124498</v>
      </c>
      <c r="DD34" s="130">
        <f t="shared" si="41"/>
        <v>0</v>
      </c>
      <c r="DE34" s="130">
        <f t="shared" si="41"/>
        <v>0</v>
      </c>
      <c r="DF34" s="130">
        <f t="shared" si="41"/>
        <v>139659</v>
      </c>
      <c r="DG34" s="130">
        <f t="shared" si="41"/>
        <v>0</v>
      </c>
      <c r="DH34" s="130">
        <f t="shared" si="41"/>
        <v>0</v>
      </c>
      <c r="DI34" s="130">
        <f t="shared" si="41"/>
        <v>1060</v>
      </c>
      <c r="DJ34" s="130">
        <f t="shared" si="41"/>
        <v>490448</v>
      </c>
    </row>
    <row r="35" spans="1:114" s="122" customFormat="1" ht="12" customHeight="1">
      <c r="A35" s="118" t="s">
        <v>209</v>
      </c>
      <c r="B35" s="134" t="s">
        <v>265</v>
      </c>
      <c r="C35" s="118" t="s">
        <v>266</v>
      </c>
      <c r="D35" s="130">
        <f t="shared" si="0"/>
        <v>1257573</v>
      </c>
      <c r="E35" s="130">
        <f t="shared" si="1"/>
        <v>223615</v>
      </c>
      <c r="F35" s="130">
        <v>0</v>
      </c>
      <c r="G35" s="130">
        <v>0</v>
      </c>
      <c r="H35" s="130">
        <v>0</v>
      </c>
      <c r="I35" s="130">
        <v>195340</v>
      </c>
      <c r="J35" s="132" t="s">
        <v>206</v>
      </c>
      <c r="K35" s="130">
        <v>28275</v>
      </c>
      <c r="L35" s="130">
        <v>1033958</v>
      </c>
      <c r="M35" s="130">
        <f t="shared" si="2"/>
        <v>164761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2" t="s">
        <v>206</v>
      </c>
      <c r="T35" s="130">
        <v>0</v>
      </c>
      <c r="U35" s="130">
        <v>164761</v>
      </c>
      <c r="V35" s="130">
        <f t="shared" si="4"/>
        <v>1422334</v>
      </c>
      <c r="W35" s="130">
        <f t="shared" si="5"/>
        <v>223615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195340</v>
      </c>
      <c r="AB35" s="132" t="s">
        <v>206</v>
      </c>
      <c r="AC35" s="130">
        <f t="shared" si="10"/>
        <v>28275</v>
      </c>
      <c r="AD35" s="130">
        <f t="shared" si="11"/>
        <v>1198719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1233863</v>
      </c>
      <c r="AN35" s="130">
        <f t="shared" si="15"/>
        <v>54953</v>
      </c>
      <c r="AO35" s="130">
        <v>54953</v>
      </c>
      <c r="AP35" s="130">
        <v>0</v>
      </c>
      <c r="AQ35" s="130">
        <v>0</v>
      </c>
      <c r="AR35" s="130">
        <v>0</v>
      </c>
      <c r="AS35" s="130">
        <f t="shared" si="16"/>
        <v>370560</v>
      </c>
      <c r="AT35" s="130">
        <v>735</v>
      </c>
      <c r="AU35" s="130">
        <v>367095</v>
      </c>
      <c r="AV35" s="130">
        <v>2730</v>
      </c>
      <c r="AW35" s="130">
        <v>0</v>
      </c>
      <c r="AX35" s="130">
        <f t="shared" si="17"/>
        <v>808350</v>
      </c>
      <c r="AY35" s="130">
        <v>435494</v>
      </c>
      <c r="AZ35" s="130">
        <v>338553</v>
      </c>
      <c r="BA35" s="130">
        <v>17043</v>
      </c>
      <c r="BB35" s="130">
        <v>17260</v>
      </c>
      <c r="BC35" s="130">
        <v>0</v>
      </c>
      <c r="BD35" s="130">
        <v>0</v>
      </c>
      <c r="BE35" s="130">
        <v>23710</v>
      </c>
      <c r="BF35" s="130">
        <f t="shared" si="18"/>
        <v>1257573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164761</v>
      </c>
      <c r="BP35" s="130">
        <f t="shared" si="22"/>
        <v>24438</v>
      </c>
      <c r="BQ35" s="130">
        <v>24438</v>
      </c>
      <c r="BR35" s="130">
        <v>0</v>
      </c>
      <c r="BS35" s="130">
        <v>0</v>
      </c>
      <c r="BT35" s="130">
        <v>0</v>
      </c>
      <c r="BU35" s="130">
        <f t="shared" si="23"/>
        <v>77880</v>
      </c>
      <c r="BV35" s="130">
        <v>0</v>
      </c>
      <c r="BW35" s="130">
        <v>77880</v>
      </c>
      <c r="BX35" s="130">
        <v>0</v>
      </c>
      <c r="BY35" s="130">
        <v>0</v>
      </c>
      <c r="BZ35" s="130">
        <f t="shared" si="24"/>
        <v>62443</v>
      </c>
      <c r="CA35" s="130">
        <v>0</v>
      </c>
      <c r="CB35" s="130">
        <v>60004</v>
      </c>
      <c r="CC35" s="130">
        <v>0</v>
      </c>
      <c r="CD35" s="130">
        <v>2439</v>
      </c>
      <c r="CE35" s="130">
        <v>0</v>
      </c>
      <c r="CF35" s="130">
        <v>0</v>
      </c>
      <c r="CG35" s="130">
        <v>0</v>
      </c>
      <c r="CH35" s="130">
        <f t="shared" si="25"/>
        <v>164761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0</v>
      </c>
      <c r="CQ35" s="130">
        <f t="shared" si="42"/>
        <v>1398624</v>
      </c>
      <c r="CR35" s="130">
        <f t="shared" si="42"/>
        <v>79391</v>
      </c>
      <c r="CS35" s="130">
        <f t="shared" si="42"/>
        <v>79391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448440</v>
      </c>
      <c r="CX35" s="130">
        <f t="shared" si="41"/>
        <v>735</v>
      </c>
      <c r="CY35" s="130">
        <f t="shared" si="41"/>
        <v>444975</v>
      </c>
      <c r="CZ35" s="130">
        <f t="shared" si="41"/>
        <v>2730</v>
      </c>
      <c r="DA35" s="130">
        <f t="shared" si="41"/>
        <v>0</v>
      </c>
      <c r="DB35" s="130">
        <f t="shared" si="41"/>
        <v>870793</v>
      </c>
      <c r="DC35" s="130">
        <f t="shared" si="41"/>
        <v>435494</v>
      </c>
      <c r="DD35" s="130">
        <f t="shared" si="41"/>
        <v>398557</v>
      </c>
      <c r="DE35" s="130">
        <f t="shared" si="41"/>
        <v>17043</v>
      </c>
      <c r="DF35" s="130">
        <f t="shared" si="41"/>
        <v>19699</v>
      </c>
      <c r="DG35" s="130">
        <f t="shared" si="41"/>
        <v>0</v>
      </c>
      <c r="DH35" s="130">
        <f t="shared" si="41"/>
        <v>0</v>
      </c>
      <c r="DI35" s="130">
        <f t="shared" si="41"/>
        <v>23710</v>
      </c>
      <c r="DJ35" s="130">
        <f t="shared" si="41"/>
        <v>1422334</v>
      </c>
    </row>
    <row r="36" spans="1:114" s="122" customFormat="1" ht="12" customHeight="1">
      <c r="A36" s="118" t="s">
        <v>209</v>
      </c>
      <c r="B36" s="134" t="s">
        <v>267</v>
      </c>
      <c r="C36" s="118" t="s">
        <v>268</v>
      </c>
      <c r="D36" s="130">
        <f t="shared" si="0"/>
        <v>827547</v>
      </c>
      <c r="E36" s="130">
        <f t="shared" si="1"/>
        <v>137397</v>
      </c>
      <c r="F36" s="130">
        <v>0</v>
      </c>
      <c r="G36" s="130">
        <v>0</v>
      </c>
      <c r="H36" s="130">
        <v>0</v>
      </c>
      <c r="I36" s="130">
        <v>137397</v>
      </c>
      <c r="J36" s="132" t="s">
        <v>206</v>
      </c>
      <c r="K36" s="130">
        <v>0</v>
      </c>
      <c r="L36" s="130">
        <v>690150</v>
      </c>
      <c r="M36" s="130">
        <f t="shared" si="2"/>
        <v>136145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2" t="s">
        <v>206</v>
      </c>
      <c r="T36" s="130">
        <v>0</v>
      </c>
      <c r="U36" s="130">
        <v>136145</v>
      </c>
      <c r="V36" s="130">
        <f t="shared" si="4"/>
        <v>963692</v>
      </c>
      <c r="W36" s="130">
        <f t="shared" si="5"/>
        <v>137397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137397</v>
      </c>
      <c r="AB36" s="132" t="s">
        <v>206</v>
      </c>
      <c r="AC36" s="130">
        <f t="shared" si="10"/>
        <v>0</v>
      </c>
      <c r="AD36" s="130">
        <f t="shared" si="11"/>
        <v>826295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49589</v>
      </c>
      <c r="AM36" s="130">
        <f t="shared" si="14"/>
        <v>706860</v>
      </c>
      <c r="AN36" s="130">
        <f t="shared" si="15"/>
        <v>30867</v>
      </c>
      <c r="AO36" s="130">
        <v>30867</v>
      </c>
      <c r="AP36" s="130">
        <v>0</v>
      </c>
      <c r="AQ36" s="130">
        <v>0</v>
      </c>
      <c r="AR36" s="130">
        <v>0</v>
      </c>
      <c r="AS36" s="130">
        <f t="shared" si="16"/>
        <v>85160</v>
      </c>
      <c r="AT36" s="130">
        <v>0</v>
      </c>
      <c r="AU36" s="130">
        <v>85160</v>
      </c>
      <c r="AV36" s="130">
        <v>0</v>
      </c>
      <c r="AW36" s="130">
        <v>0</v>
      </c>
      <c r="AX36" s="130">
        <f t="shared" si="17"/>
        <v>590833</v>
      </c>
      <c r="AY36" s="130">
        <v>298164</v>
      </c>
      <c r="AZ36" s="130">
        <v>284687</v>
      </c>
      <c r="BA36" s="130">
        <v>7914</v>
      </c>
      <c r="BB36" s="130">
        <v>68</v>
      </c>
      <c r="BC36" s="130">
        <v>0</v>
      </c>
      <c r="BD36" s="130">
        <v>0</v>
      </c>
      <c r="BE36" s="130">
        <v>71098</v>
      </c>
      <c r="BF36" s="130">
        <f t="shared" si="18"/>
        <v>777958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131558</v>
      </c>
      <c r="BP36" s="130">
        <f t="shared" si="22"/>
        <v>15434</v>
      </c>
      <c r="BQ36" s="130">
        <v>15434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116124</v>
      </c>
      <c r="CA36" s="130">
        <v>15488</v>
      </c>
      <c r="CB36" s="130">
        <v>0</v>
      </c>
      <c r="CC36" s="130">
        <v>97104</v>
      </c>
      <c r="CD36" s="130">
        <v>3532</v>
      </c>
      <c r="CE36" s="130">
        <v>0</v>
      </c>
      <c r="CF36" s="130">
        <v>0</v>
      </c>
      <c r="CG36" s="130">
        <v>4587</v>
      </c>
      <c r="CH36" s="130">
        <f t="shared" si="25"/>
        <v>136145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49589</v>
      </c>
      <c r="CQ36" s="130">
        <f t="shared" si="42"/>
        <v>838418</v>
      </c>
      <c r="CR36" s="130">
        <f t="shared" si="42"/>
        <v>46301</v>
      </c>
      <c r="CS36" s="130">
        <f t="shared" si="42"/>
        <v>46301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85160</v>
      </c>
      <c r="CX36" s="130">
        <f t="shared" si="41"/>
        <v>0</v>
      </c>
      <c r="CY36" s="130">
        <f t="shared" si="41"/>
        <v>85160</v>
      </c>
      <c r="CZ36" s="130">
        <f t="shared" si="41"/>
        <v>0</v>
      </c>
      <c r="DA36" s="130">
        <f t="shared" si="41"/>
        <v>0</v>
      </c>
      <c r="DB36" s="130">
        <f t="shared" si="41"/>
        <v>706957</v>
      </c>
      <c r="DC36" s="130">
        <f t="shared" si="41"/>
        <v>313652</v>
      </c>
      <c r="DD36" s="130">
        <f t="shared" si="41"/>
        <v>284687</v>
      </c>
      <c r="DE36" s="130">
        <f t="shared" si="41"/>
        <v>105018</v>
      </c>
      <c r="DF36" s="130">
        <f t="shared" si="41"/>
        <v>3600</v>
      </c>
      <c r="DG36" s="130">
        <f t="shared" si="41"/>
        <v>0</v>
      </c>
      <c r="DH36" s="130">
        <f t="shared" si="41"/>
        <v>0</v>
      </c>
      <c r="DI36" s="130">
        <f t="shared" si="41"/>
        <v>75685</v>
      </c>
      <c r="DJ36" s="130">
        <f t="shared" si="41"/>
        <v>914103</v>
      </c>
    </row>
    <row r="37" spans="1:114" s="122" customFormat="1" ht="12" customHeight="1">
      <c r="A37" s="118" t="s">
        <v>209</v>
      </c>
      <c r="B37" s="134" t="s">
        <v>269</v>
      </c>
      <c r="C37" s="118" t="s">
        <v>270</v>
      </c>
      <c r="D37" s="130">
        <f t="shared" si="0"/>
        <v>812897</v>
      </c>
      <c r="E37" s="130">
        <f t="shared" si="1"/>
        <v>145094</v>
      </c>
      <c r="F37" s="130">
        <v>0</v>
      </c>
      <c r="G37" s="130">
        <v>0</v>
      </c>
      <c r="H37" s="130">
        <v>0</v>
      </c>
      <c r="I37" s="130">
        <v>86034</v>
      </c>
      <c r="J37" s="132" t="s">
        <v>206</v>
      </c>
      <c r="K37" s="130">
        <v>59060</v>
      </c>
      <c r="L37" s="130">
        <v>667803</v>
      </c>
      <c r="M37" s="130">
        <f t="shared" si="2"/>
        <v>60942</v>
      </c>
      <c r="N37" s="130">
        <f t="shared" si="3"/>
        <v>10158</v>
      </c>
      <c r="O37" s="130">
        <v>0</v>
      </c>
      <c r="P37" s="130">
        <v>0</v>
      </c>
      <c r="Q37" s="130">
        <v>0</v>
      </c>
      <c r="R37" s="130">
        <v>1134</v>
      </c>
      <c r="S37" s="132" t="s">
        <v>206</v>
      </c>
      <c r="T37" s="130">
        <v>9024</v>
      </c>
      <c r="U37" s="130">
        <v>50784</v>
      </c>
      <c r="V37" s="130">
        <f t="shared" si="4"/>
        <v>873839</v>
      </c>
      <c r="W37" s="130">
        <f t="shared" si="5"/>
        <v>155252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87168</v>
      </c>
      <c r="AB37" s="132" t="s">
        <v>206</v>
      </c>
      <c r="AC37" s="130">
        <f t="shared" si="10"/>
        <v>68084</v>
      </c>
      <c r="AD37" s="130">
        <f t="shared" si="11"/>
        <v>718587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f t="shared" si="14"/>
        <v>763902</v>
      </c>
      <c r="AN37" s="130">
        <f t="shared" si="15"/>
        <v>79352</v>
      </c>
      <c r="AO37" s="130">
        <v>56000</v>
      </c>
      <c r="AP37" s="130">
        <v>0</v>
      </c>
      <c r="AQ37" s="130">
        <v>0</v>
      </c>
      <c r="AR37" s="130">
        <v>23352</v>
      </c>
      <c r="AS37" s="130">
        <f t="shared" si="16"/>
        <v>53944</v>
      </c>
      <c r="AT37" s="130">
        <v>0</v>
      </c>
      <c r="AU37" s="130">
        <v>8098</v>
      </c>
      <c r="AV37" s="130">
        <v>45846</v>
      </c>
      <c r="AW37" s="130">
        <v>0</v>
      </c>
      <c r="AX37" s="130">
        <f t="shared" si="17"/>
        <v>630606</v>
      </c>
      <c r="AY37" s="130">
        <v>299769</v>
      </c>
      <c r="AZ37" s="130">
        <v>330649</v>
      </c>
      <c r="BA37" s="130">
        <v>0</v>
      </c>
      <c r="BB37" s="130">
        <v>188</v>
      </c>
      <c r="BC37" s="130">
        <v>47794</v>
      </c>
      <c r="BD37" s="130">
        <v>0</v>
      </c>
      <c r="BE37" s="130">
        <v>1201</v>
      </c>
      <c r="BF37" s="130">
        <f t="shared" si="18"/>
        <v>765103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0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4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60942</v>
      </c>
      <c r="CF37" s="130">
        <v>0</v>
      </c>
      <c r="CG37" s="130">
        <v>0</v>
      </c>
      <c r="CH37" s="130">
        <f t="shared" si="25"/>
        <v>0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0</v>
      </c>
      <c r="CQ37" s="130">
        <f t="shared" si="42"/>
        <v>763902</v>
      </c>
      <c r="CR37" s="130">
        <f t="shared" si="42"/>
        <v>79352</v>
      </c>
      <c r="CS37" s="130">
        <f t="shared" si="42"/>
        <v>56000</v>
      </c>
      <c r="CT37" s="130">
        <f t="shared" si="42"/>
        <v>0</v>
      </c>
      <c r="CU37" s="130">
        <f t="shared" si="42"/>
        <v>0</v>
      </c>
      <c r="CV37" s="130">
        <f t="shared" si="42"/>
        <v>23352</v>
      </c>
      <c r="CW37" s="130">
        <f t="shared" si="42"/>
        <v>53944</v>
      </c>
      <c r="CX37" s="130">
        <f t="shared" si="41"/>
        <v>0</v>
      </c>
      <c r="CY37" s="130">
        <f t="shared" si="41"/>
        <v>8098</v>
      </c>
      <c r="CZ37" s="130">
        <f t="shared" si="41"/>
        <v>45846</v>
      </c>
      <c r="DA37" s="130">
        <f t="shared" si="41"/>
        <v>0</v>
      </c>
      <c r="DB37" s="130">
        <f t="shared" si="41"/>
        <v>630606</v>
      </c>
      <c r="DC37" s="130">
        <f t="shared" si="41"/>
        <v>299769</v>
      </c>
      <c r="DD37" s="130">
        <f t="shared" si="41"/>
        <v>330649</v>
      </c>
      <c r="DE37" s="130">
        <f t="shared" si="41"/>
        <v>0</v>
      </c>
      <c r="DF37" s="130">
        <f t="shared" si="41"/>
        <v>188</v>
      </c>
      <c r="DG37" s="130">
        <f t="shared" si="41"/>
        <v>108736</v>
      </c>
      <c r="DH37" s="130">
        <f t="shared" si="41"/>
        <v>0</v>
      </c>
      <c r="DI37" s="130">
        <f t="shared" si="41"/>
        <v>1201</v>
      </c>
      <c r="DJ37" s="130">
        <f t="shared" si="41"/>
        <v>765103</v>
      </c>
    </row>
    <row r="38" spans="1:114" s="122" customFormat="1" ht="12" customHeight="1">
      <c r="A38" s="118" t="s">
        <v>209</v>
      </c>
      <c r="B38" s="134" t="s">
        <v>271</v>
      </c>
      <c r="C38" s="118" t="s">
        <v>272</v>
      </c>
      <c r="D38" s="130">
        <f t="shared" si="0"/>
        <v>516327</v>
      </c>
      <c r="E38" s="130">
        <f t="shared" si="1"/>
        <v>91793</v>
      </c>
      <c r="F38" s="130">
        <v>0</v>
      </c>
      <c r="G38" s="130">
        <v>0</v>
      </c>
      <c r="H38" s="130">
        <v>0</v>
      </c>
      <c r="I38" s="130">
        <v>51094</v>
      </c>
      <c r="J38" s="132" t="s">
        <v>206</v>
      </c>
      <c r="K38" s="130">
        <v>40699</v>
      </c>
      <c r="L38" s="130">
        <v>424534</v>
      </c>
      <c r="M38" s="130">
        <f t="shared" si="2"/>
        <v>42900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2" t="s">
        <v>206</v>
      </c>
      <c r="T38" s="130">
        <v>0</v>
      </c>
      <c r="U38" s="130">
        <v>42900</v>
      </c>
      <c r="V38" s="130">
        <f t="shared" si="4"/>
        <v>559227</v>
      </c>
      <c r="W38" s="130">
        <f t="shared" si="5"/>
        <v>91793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51094</v>
      </c>
      <c r="AB38" s="132" t="s">
        <v>206</v>
      </c>
      <c r="AC38" s="130">
        <f t="shared" si="10"/>
        <v>40699</v>
      </c>
      <c r="AD38" s="130">
        <f t="shared" si="11"/>
        <v>467434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78132</v>
      </c>
      <c r="AM38" s="130">
        <f t="shared" si="14"/>
        <v>216985</v>
      </c>
      <c r="AN38" s="130">
        <f t="shared" si="15"/>
        <v>27790</v>
      </c>
      <c r="AO38" s="130">
        <v>27790</v>
      </c>
      <c r="AP38" s="130">
        <v>0</v>
      </c>
      <c r="AQ38" s="130">
        <v>0</v>
      </c>
      <c r="AR38" s="130">
        <v>0</v>
      </c>
      <c r="AS38" s="130">
        <f t="shared" si="16"/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f t="shared" si="17"/>
        <v>189195</v>
      </c>
      <c r="AY38" s="130">
        <v>189195</v>
      </c>
      <c r="AZ38" s="130">
        <v>0</v>
      </c>
      <c r="BA38" s="130">
        <v>0</v>
      </c>
      <c r="BB38" s="130">
        <v>0</v>
      </c>
      <c r="BC38" s="130">
        <v>221210</v>
      </c>
      <c r="BD38" s="130">
        <v>0</v>
      </c>
      <c r="BE38" s="130">
        <v>0</v>
      </c>
      <c r="BF38" s="130">
        <f t="shared" si="18"/>
        <v>216985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5921</v>
      </c>
      <c r="BO38" s="130">
        <f t="shared" si="21"/>
        <v>9263</v>
      </c>
      <c r="BP38" s="130">
        <f t="shared" si="22"/>
        <v>9263</v>
      </c>
      <c r="BQ38" s="130">
        <v>9263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27716</v>
      </c>
      <c r="CF38" s="130">
        <v>0</v>
      </c>
      <c r="CG38" s="130">
        <v>0</v>
      </c>
      <c r="CH38" s="130">
        <f t="shared" si="25"/>
        <v>9263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84053</v>
      </c>
      <c r="CQ38" s="130">
        <f t="shared" si="42"/>
        <v>226248</v>
      </c>
      <c r="CR38" s="130">
        <f t="shared" si="42"/>
        <v>37053</v>
      </c>
      <c r="CS38" s="130">
        <f t="shared" si="42"/>
        <v>37053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0</v>
      </c>
      <c r="CX38" s="130">
        <f t="shared" si="41"/>
        <v>0</v>
      </c>
      <c r="CY38" s="130">
        <f t="shared" si="41"/>
        <v>0</v>
      </c>
      <c r="CZ38" s="130">
        <f t="shared" si="41"/>
        <v>0</v>
      </c>
      <c r="DA38" s="130">
        <f t="shared" si="41"/>
        <v>0</v>
      </c>
      <c r="DB38" s="130">
        <f t="shared" si="41"/>
        <v>189195</v>
      </c>
      <c r="DC38" s="130">
        <f t="shared" si="41"/>
        <v>189195</v>
      </c>
      <c r="DD38" s="130">
        <f t="shared" si="41"/>
        <v>0</v>
      </c>
      <c r="DE38" s="130">
        <f t="shared" si="41"/>
        <v>0</v>
      </c>
      <c r="DF38" s="130">
        <f t="shared" si="41"/>
        <v>0</v>
      </c>
      <c r="DG38" s="130">
        <f t="shared" si="41"/>
        <v>248926</v>
      </c>
      <c r="DH38" s="130">
        <f t="shared" si="41"/>
        <v>0</v>
      </c>
      <c r="DI38" s="130">
        <f t="shared" si="41"/>
        <v>0</v>
      </c>
      <c r="DJ38" s="130">
        <f t="shared" si="41"/>
        <v>226248</v>
      </c>
    </row>
    <row r="39" spans="1:114" s="122" customFormat="1" ht="12" customHeight="1">
      <c r="A39" s="118" t="s">
        <v>209</v>
      </c>
      <c r="B39" s="134" t="s">
        <v>273</v>
      </c>
      <c r="C39" s="118" t="s">
        <v>274</v>
      </c>
      <c r="D39" s="130">
        <f t="shared" si="0"/>
        <v>755509</v>
      </c>
      <c r="E39" s="130">
        <f t="shared" si="1"/>
        <v>84724</v>
      </c>
      <c r="F39" s="130">
        <v>0</v>
      </c>
      <c r="G39" s="130">
        <v>0</v>
      </c>
      <c r="H39" s="130">
        <v>0</v>
      </c>
      <c r="I39" s="130">
        <v>84485</v>
      </c>
      <c r="J39" s="132" t="s">
        <v>206</v>
      </c>
      <c r="K39" s="130">
        <v>239</v>
      </c>
      <c r="L39" s="130">
        <v>670785</v>
      </c>
      <c r="M39" s="130">
        <f t="shared" si="2"/>
        <v>102431</v>
      </c>
      <c r="N39" s="130">
        <f t="shared" si="3"/>
        <v>137</v>
      </c>
      <c r="O39" s="130">
        <v>0</v>
      </c>
      <c r="P39" s="130">
        <v>0</v>
      </c>
      <c r="Q39" s="130">
        <v>0</v>
      </c>
      <c r="R39" s="130">
        <v>137</v>
      </c>
      <c r="S39" s="132" t="s">
        <v>206</v>
      </c>
      <c r="T39" s="130">
        <v>0</v>
      </c>
      <c r="U39" s="130">
        <v>102294</v>
      </c>
      <c r="V39" s="130">
        <f t="shared" si="4"/>
        <v>857940</v>
      </c>
      <c r="W39" s="130">
        <f t="shared" si="5"/>
        <v>84861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84622</v>
      </c>
      <c r="AB39" s="132" t="s">
        <v>206</v>
      </c>
      <c r="AC39" s="130">
        <f t="shared" si="10"/>
        <v>239</v>
      </c>
      <c r="AD39" s="130">
        <f t="shared" si="11"/>
        <v>773079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14"/>
        <v>680130</v>
      </c>
      <c r="AN39" s="130">
        <f t="shared" si="15"/>
        <v>36763</v>
      </c>
      <c r="AO39" s="130">
        <v>36763</v>
      </c>
      <c r="AP39" s="130">
        <v>0</v>
      </c>
      <c r="AQ39" s="130">
        <v>0</v>
      </c>
      <c r="AR39" s="130">
        <v>0</v>
      </c>
      <c r="AS39" s="130">
        <f t="shared" si="16"/>
        <v>20384</v>
      </c>
      <c r="AT39" s="130">
        <v>20023</v>
      </c>
      <c r="AU39" s="130">
        <v>361</v>
      </c>
      <c r="AV39" s="130">
        <v>0</v>
      </c>
      <c r="AW39" s="130">
        <v>0</v>
      </c>
      <c r="AX39" s="130">
        <f t="shared" si="17"/>
        <v>622983</v>
      </c>
      <c r="AY39" s="130">
        <v>235117</v>
      </c>
      <c r="AZ39" s="130">
        <v>386923</v>
      </c>
      <c r="BA39" s="130">
        <v>943</v>
      </c>
      <c r="BB39" s="130">
        <v>0</v>
      </c>
      <c r="BC39" s="130">
        <v>64816</v>
      </c>
      <c r="BD39" s="130">
        <v>0</v>
      </c>
      <c r="BE39" s="130">
        <v>10563</v>
      </c>
      <c r="BF39" s="130">
        <f t="shared" si="18"/>
        <v>690693</v>
      </c>
      <c r="BG39" s="130">
        <f t="shared" si="19"/>
        <v>1470</v>
      </c>
      <c r="BH39" s="130">
        <f t="shared" si="20"/>
        <v>1470</v>
      </c>
      <c r="BI39" s="130">
        <v>0</v>
      </c>
      <c r="BJ39" s="130">
        <v>1470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18450</v>
      </c>
      <c r="BP39" s="130">
        <f t="shared" si="22"/>
        <v>18382</v>
      </c>
      <c r="BQ39" s="130">
        <v>18382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68</v>
      </c>
      <c r="CA39" s="130">
        <v>25</v>
      </c>
      <c r="CB39" s="130">
        <v>0</v>
      </c>
      <c r="CC39" s="130">
        <v>0</v>
      </c>
      <c r="CD39" s="130">
        <v>43</v>
      </c>
      <c r="CE39" s="130">
        <v>49455</v>
      </c>
      <c r="CF39" s="130">
        <v>0</v>
      </c>
      <c r="CG39" s="130">
        <v>33056</v>
      </c>
      <c r="CH39" s="130">
        <f t="shared" si="25"/>
        <v>52976</v>
      </c>
      <c r="CI39" s="130">
        <f t="shared" si="42"/>
        <v>1470</v>
      </c>
      <c r="CJ39" s="130">
        <f t="shared" si="42"/>
        <v>1470</v>
      </c>
      <c r="CK39" s="130">
        <f t="shared" si="42"/>
        <v>0</v>
      </c>
      <c r="CL39" s="130">
        <f t="shared" si="42"/>
        <v>1470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0</v>
      </c>
      <c r="CQ39" s="130">
        <f t="shared" si="42"/>
        <v>698580</v>
      </c>
      <c r="CR39" s="130">
        <f t="shared" si="42"/>
        <v>55145</v>
      </c>
      <c r="CS39" s="130">
        <f t="shared" si="42"/>
        <v>55145</v>
      </c>
      <c r="CT39" s="130">
        <f t="shared" si="42"/>
        <v>0</v>
      </c>
      <c r="CU39" s="130">
        <f t="shared" si="42"/>
        <v>0</v>
      </c>
      <c r="CV39" s="130">
        <f t="shared" si="42"/>
        <v>0</v>
      </c>
      <c r="CW39" s="130">
        <f t="shared" si="42"/>
        <v>20384</v>
      </c>
      <c r="CX39" s="130">
        <f t="shared" si="41"/>
        <v>20023</v>
      </c>
      <c r="CY39" s="130">
        <f t="shared" si="41"/>
        <v>361</v>
      </c>
      <c r="CZ39" s="130">
        <f t="shared" si="41"/>
        <v>0</v>
      </c>
      <c r="DA39" s="130">
        <f t="shared" si="41"/>
        <v>0</v>
      </c>
      <c r="DB39" s="130">
        <f t="shared" si="41"/>
        <v>623051</v>
      </c>
      <c r="DC39" s="130">
        <f t="shared" si="41"/>
        <v>235142</v>
      </c>
      <c r="DD39" s="130">
        <f t="shared" si="41"/>
        <v>386923</v>
      </c>
      <c r="DE39" s="130">
        <f t="shared" si="41"/>
        <v>943</v>
      </c>
      <c r="DF39" s="130">
        <f t="shared" si="41"/>
        <v>43</v>
      </c>
      <c r="DG39" s="130">
        <f t="shared" si="41"/>
        <v>114271</v>
      </c>
      <c r="DH39" s="130">
        <f t="shared" si="41"/>
        <v>0</v>
      </c>
      <c r="DI39" s="130">
        <f t="shared" si="41"/>
        <v>43619</v>
      </c>
      <c r="DJ39" s="130">
        <f t="shared" si="41"/>
        <v>743669</v>
      </c>
    </row>
    <row r="40" spans="1:114" s="122" customFormat="1" ht="12" customHeight="1">
      <c r="A40" s="118" t="s">
        <v>209</v>
      </c>
      <c r="B40" s="134" t="s">
        <v>275</v>
      </c>
      <c r="C40" s="118" t="s">
        <v>276</v>
      </c>
      <c r="D40" s="130">
        <f t="shared" si="0"/>
        <v>468971</v>
      </c>
      <c r="E40" s="130">
        <f t="shared" si="1"/>
        <v>43636</v>
      </c>
      <c r="F40" s="130">
        <v>0</v>
      </c>
      <c r="G40" s="130">
        <v>0</v>
      </c>
      <c r="H40" s="130">
        <v>0</v>
      </c>
      <c r="I40" s="130">
        <v>43636</v>
      </c>
      <c r="J40" s="132" t="s">
        <v>206</v>
      </c>
      <c r="K40" s="130">
        <v>0</v>
      </c>
      <c r="L40" s="130">
        <v>425335</v>
      </c>
      <c r="M40" s="130">
        <f t="shared" si="2"/>
        <v>77562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2" t="s">
        <v>206</v>
      </c>
      <c r="T40" s="130">
        <v>0</v>
      </c>
      <c r="U40" s="130">
        <v>77562</v>
      </c>
      <c r="V40" s="130">
        <f t="shared" si="4"/>
        <v>546533</v>
      </c>
      <c r="W40" s="130">
        <f t="shared" si="5"/>
        <v>43636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43636</v>
      </c>
      <c r="AB40" s="132" t="s">
        <v>206</v>
      </c>
      <c r="AC40" s="130">
        <f t="shared" si="10"/>
        <v>0</v>
      </c>
      <c r="AD40" s="130">
        <f t="shared" si="11"/>
        <v>502897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65757</v>
      </c>
      <c r="AM40" s="130">
        <f t="shared" si="14"/>
        <v>217040</v>
      </c>
      <c r="AN40" s="130">
        <f t="shared" si="15"/>
        <v>27787</v>
      </c>
      <c r="AO40" s="130">
        <v>27787</v>
      </c>
      <c r="AP40" s="130">
        <v>0</v>
      </c>
      <c r="AQ40" s="130">
        <v>0</v>
      </c>
      <c r="AR40" s="130">
        <v>0</v>
      </c>
      <c r="AS40" s="130">
        <f t="shared" si="16"/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f t="shared" si="17"/>
        <v>189253</v>
      </c>
      <c r="AY40" s="130">
        <v>161753</v>
      </c>
      <c r="AZ40" s="130">
        <v>9006</v>
      </c>
      <c r="BA40" s="130">
        <v>0</v>
      </c>
      <c r="BB40" s="130">
        <v>18494</v>
      </c>
      <c r="BC40" s="130">
        <v>186174</v>
      </c>
      <c r="BD40" s="130">
        <v>0</v>
      </c>
      <c r="BE40" s="130">
        <v>0</v>
      </c>
      <c r="BF40" s="130">
        <f t="shared" si="18"/>
        <v>217040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13127</v>
      </c>
      <c r="BO40" s="130">
        <f t="shared" si="21"/>
        <v>2987</v>
      </c>
      <c r="BP40" s="130">
        <f t="shared" si="22"/>
        <v>2987</v>
      </c>
      <c r="BQ40" s="130">
        <v>2987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61448</v>
      </c>
      <c r="CF40" s="130">
        <v>0</v>
      </c>
      <c r="CG40" s="130">
        <v>0</v>
      </c>
      <c r="CH40" s="130">
        <f t="shared" si="25"/>
        <v>2987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78884</v>
      </c>
      <c r="CQ40" s="130">
        <f t="shared" si="42"/>
        <v>220027</v>
      </c>
      <c r="CR40" s="130">
        <f t="shared" si="42"/>
        <v>30774</v>
      </c>
      <c r="CS40" s="130">
        <f t="shared" si="42"/>
        <v>30774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0</v>
      </c>
      <c r="CX40" s="130">
        <f t="shared" si="41"/>
        <v>0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189253</v>
      </c>
      <c r="DC40" s="130">
        <f t="shared" si="41"/>
        <v>161753</v>
      </c>
      <c r="DD40" s="130">
        <f t="shared" si="41"/>
        <v>9006</v>
      </c>
      <c r="DE40" s="130">
        <f t="shared" si="41"/>
        <v>0</v>
      </c>
      <c r="DF40" s="130">
        <f t="shared" si="41"/>
        <v>18494</v>
      </c>
      <c r="DG40" s="130">
        <f t="shared" si="41"/>
        <v>247622</v>
      </c>
      <c r="DH40" s="130">
        <f t="shared" si="41"/>
        <v>0</v>
      </c>
      <c r="DI40" s="130">
        <f t="shared" si="41"/>
        <v>0</v>
      </c>
      <c r="DJ40" s="130">
        <f t="shared" si="41"/>
        <v>220027</v>
      </c>
    </row>
    <row r="41" spans="1:114" s="122" customFormat="1" ht="12" customHeight="1">
      <c r="A41" s="118" t="s">
        <v>209</v>
      </c>
      <c r="B41" s="134" t="s">
        <v>277</v>
      </c>
      <c r="C41" s="118" t="s">
        <v>278</v>
      </c>
      <c r="D41" s="130">
        <f t="shared" si="0"/>
        <v>379352</v>
      </c>
      <c r="E41" s="130">
        <f t="shared" si="1"/>
        <v>68730</v>
      </c>
      <c r="F41" s="130">
        <v>0</v>
      </c>
      <c r="G41" s="130">
        <v>0</v>
      </c>
      <c r="H41" s="130">
        <v>0</v>
      </c>
      <c r="I41" s="130">
        <v>68730</v>
      </c>
      <c r="J41" s="132" t="s">
        <v>206</v>
      </c>
      <c r="K41" s="130">
        <v>0</v>
      </c>
      <c r="L41" s="130">
        <v>310622</v>
      </c>
      <c r="M41" s="130">
        <f t="shared" si="2"/>
        <v>185893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2" t="s">
        <v>206</v>
      </c>
      <c r="T41" s="130">
        <v>0</v>
      </c>
      <c r="U41" s="130">
        <v>185893</v>
      </c>
      <c r="V41" s="130">
        <f t="shared" si="4"/>
        <v>565245</v>
      </c>
      <c r="W41" s="130">
        <f t="shared" si="5"/>
        <v>68730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68730</v>
      </c>
      <c r="AB41" s="132" t="s">
        <v>206</v>
      </c>
      <c r="AC41" s="130">
        <f t="shared" si="10"/>
        <v>0</v>
      </c>
      <c r="AD41" s="130">
        <f t="shared" si="11"/>
        <v>496515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14"/>
        <v>163417</v>
      </c>
      <c r="AN41" s="130">
        <f t="shared" si="15"/>
        <v>16756</v>
      </c>
      <c r="AO41" s="130">
        <v>16756</v>
      </c>
      <c r="AP41" s="130">
        <v>0</v>
      </c>
      <c r="AQ41" s="130">
        <v>0</v>
      </c>
      <c r="AR41" s="130">
        <v>0</v>
      </c>
      <c r="AS41" s="130">
        <f t="shared" si="16"/>
        <v>4410</v>
      </c>
      <c r="AT41" s="130">
        <v>1109</v>
      </c>
      <c r="AU41" s="130">
        <v>3301</v>
      </c>
      <c r="AV41" s="130">
        <v>0</v>
      </c>
      <c r="AW41" s="130">
        <v>0</v>
      </c>
      <c r="AX41" s="130">
        <f t="shared" si="17"/>
        <v>142251</v>
      </c>
      <c r="AY41" s="130">
        <v>138746</v>
      </c>
      <c r="AZ41" s="130">
        <v>1974</v>
      </c>
      <c r="BA41" s="130">
        <v>208</v>
      </c>
      <c r="BB41" s="130">
        <v>1323</v>
      </c>
      <c r="BC41" s="130">
        <v>211615</v>
      </c>
      <c r="BD41" s="130">
        <v>0</v>
      </c>
      <c r="BE41" s="130">
        <v>4320</v>
      </c>
      <c r="BF41" s="130">
        <f t="shared" si="18"/>
        <v>167737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169407</v>
      </c>
      <c r="BP41" s="130">
        <f t="shared" si="22"/>
        <v>11171</v>
      </c>
      <c r="BQ41" s="130">
        <v>11171</v>
      </c>
      <c r="BR41" s="130">
        <v>0</v>
      </c>
      <c r="BS41" s="130">
        <v>0</v>
      </c>
      <c r="BT41" s="130">
        <v>0</v>
      </c>
      <c r="BU41" s="130">
        <f t="shared" si="23"/>
        <v>350</v>
      </c>
      <c r="BV41" s="130">
        <v>0</v>
      </c>
      <c r="BW41" s="130">
        <v>350</v>
      </c>
      <c r="BX41" s="130">
        <v>0</v>
      </c>
      <c r="BY41" s="130">
        <v>0</v>
      </c>
      <c r="BZ41" s="130">
        <f t="shared" si="24"/>
        <v>157886</v>
      </c>
      <c r="CA41" s="130">
        <v>14155</v>
      </c>
      <c r="CB41" s="130">
        <v>143731</v>
      </c>
      <c r="CC41" s="130">
        <v>0</v>
      </c>
      <c r="CD41" s="130">
        <v>0</v>
      </c>
      <c r="CE41" s="130">
        <v>0</v>
      </c>
      <c r="CF41" s="130">
        <v>0</v>
      </c>
      <c r="CG41" s="130">
        <v>16486</v>
      </c>
      <c r="CH41" s="130">
        <f t="shared" si="25"/>
        <v>185893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0</v>
      </c>
      <c r="CQ41" s="130">
        <f t="shared" si="42"/>
        <v>332824</v>
      </c>
      <c r="CR41" s="130">
        <f t="shared" si="42"/>
        <v>27927</v>
      </c>
      <c r="CS41" s="130">
        <f t="shared" si="42"/>
        <v>27927</v>
      </c>
      <c r="CT41" s="130">
        <f t="shared" si="42"/>
        <v>0</v>
      </c>
      <c r="CU41" s="130">
        <f t="shared" si="42"/>
        <v>0</v>
      </c>
      <c r="CV41" s="130">
        <f t="shared" si="42"/>
        <v>0</v>
      </c>
      <c r="CW41" s="130">
        <f t="shared" si="42"/>
        <v>4760</v>
      </c>
      <c r="CX41" s="130">
        <f t="shared" si="41"/>
        <v>1109</v>
      </c>
      <c r="CY41" s="130">
        <f t="shared" si="41"/>
        <v>3651</v>
      </c>
      <c r="CZ41" s="130">
        <f t="shared" si="41"/>
        <v>0</v>
      </c>
      <c r="DA41" s="130">
        <f t="shared" si="41"/>
        <v>0</v>
      </c>
      <c r="DB41" s="130">
        <f t="shared" si="41"/>
        <v>300137</v>
      </c>
      <c r="DC41" s="130">
        <f t="shared" si="41"/>
        <v>152901</v>
      </c>
      <c r="DD41" s="130">
        <f t="shared" si="41"/>
        <v>145705</v>
      </c>
      <c r="DE41" s="130">
        <f t="shared" si="41"/>
        <v>208</v>
      </c>
      <c r="DF41" s="130">
        <f t="shared" si="41"/>
        <v>1323</v>
      </c>
      <c r="DG41" s="130">
        <f t="shared" si="41"/>
        <v>211615</v>
      </c>
      <c r="DH41" s="130">
        <f t="shared" si="41"/>
        <v>0</v>
      </c>
      <c r="DI41" s="130">
        <f t="shared" si="41"/>
        <v>20806</v>
      </c>
      <c r="DJ41" s="130">
        <f t="shared" si="41"/>
        <v>353630</v>
      </c>
    </row>
    <row r="42" spans="1:114" s="122" customFormat="1" ht="12" customHeight="1">
      <c r="A42" s="118" t="s">
        <v>209</v>
      </c>
      <c r="B42" s="134" t="s">
        <v>279</v>
      </c>
      <c r="C42" s="118" t="s">
        <v>280</v>
      </c>
      <c r="D42" s="130">
        <f t="shared" si="0"/>
        <v>103267</v>
      </c>
      <c r="E42" s="130">
        <f t="shared" si="1"/>
        <v>63688</v>
      </c>
      <c r="F42" s="130">
        <v>0</v>
      </c>
      <c r="G42" s="130">
        <v>0</v>
      </c>
      <c r="H42" s="130">
        <v>0</v>
      </c>
      <c r="I42" s="130">
        <v>63688</v>
      </c>
      <c r="J42" s="132" t="s">
        <v>206</v>
      </c>
      <c r="K42" s="130">
        <v>0</v>
      </c>
      <c r="L42" s="130">
        <v>39579</v>
      </c>
      <c r="M42" s="130">
        <f t="shared" si="2"/>
        <v>32050</v>
      </c>
      <c r="N42" s="130">
        <f t="shared" si="3"/>
        <v>6374</v>
      </c>
      <c r="O42" s="130">
        <v>0</v>
      </c>
      <c r="P42" s="130">
        <v>0</v>
      </c>
      <c r="Q42" s="130">
        <v>0</v>
      </c>
      <c r="R42" s="130">
        <v>6374</v>
      </c>
      <c r="S42" s="132" t="s">
        <v>206</v>
      </c>
      <c r="T42" s="130">
        <v>0</v>
      </c>
      <c r="U42" s="130">
        <v>25676</v>
      </c>
      <c r="V42" s="130">
        <f t="shared" si="4"/>
        <v>135317</v>
      </c>
      <c r="W42" s="130">
        <f t="shared" si="5"/>
        <v>70062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70062</v>
      </c>
      <c r="AB42" s="132" t="s">
        <v>206</v>
      </c>
      <c r="AC42" s="130">
        <f t="shared" si="10"/>
        <v>0</v>
      </c>
      <c r="AD42" s="130">
        <f t="shared" si="11"/>
        <v>65255</v>
      </c>
      <c r="AE42" s="130">
        <f t="shared" si="12"/>
        <v>0</v>
      </c>
      <c r="AF42" s="130">
        <f t="shared" si="13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14"/>
        <v>103267</v>
      </c>
      <c r="AN42" s="130">
        <f t="shared" si="15"/>
        <v>14100</v>
      </c>
      <c r="AO42" s="130">
        <v>14100</v>
      </c>
      <c r="AP42" s="130">
        <v>0</v>
      </c>
      <c r="AQ42" s="130">
        <v>0</v>
      </c>
      <c r="AR42" s="130">
        <v>0</v>
      </c>
      <c r="AS42" s="130">
        <f t="shared" si="16"/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f t="shared" si="17"/>
        <v>89167</v>
      </c>
      <c r="AY42" s="130">
        <v>35293</v>
      </c>
      <c r="AZ42" s="130">
        <v>0</v>
      </c>
      <c r="BA42" s="130">
        <v>53874</v>
      </c>
      <c r="BB42" s="130">
        <v>0</v>
      </c>
      <c r="BC42" s="130">
        <v>0</v>
      </c>
      <c r="BD42" s="130">
        <v>0</v>
      </c>
      <c r="BE42" s="130">
        <v>0</v>
      </c>
      <c r="BF42" s="130">
        <f t="shared" si="18"/>
        <v>103267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21"/>
        <v>32050</v>
      </c>
      <c r="BP42" s="130">
        <f t="shared" si="22"/>
        <v>3525</v>
      </c>
      <c r="BQ42" s="130">
        <v>3525</v>
      </c>
      <c r="BR42" s="130">
        <v>0</v>
      </c>
      <c r="BS42" s="130">
        <v>0</v>
      </c>
      <c r="BT42" s="130">
        <v>0</v>
      </c>
      <c r="BU42" s="130">
        <f t="shared" si="23"/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f t="shared" si="24"/>
        <v>28525</v>
      </c>
      <c r="CA42" s="130">
        <v>5434</v>
      </c>
      <c r="CB42" s="130">
        <v>0</v>
      </c>
      <c r="CC42" s="130">
        <v>23091</v>
      </c>
      <c r="CD42" s="130">
        <v>0</v>
      </c>
      <c r="CE42" s="130">
        <v>0</v>
      </c>
      <c r="CF42" s="130">
        <v>0</v>
      </c>
      <c r="CG42" s="130">
        <v>0</v>
      </c>
      <c r="CH42" s="130">
        <f t="shared" si="25"/>
        <v>32050</v>
      </c>
      <c r="CI42" s="130">
        <f aca="true" t="shared" si="43" ref="CI42:CX58">SUM(AE42,+BG42)</f>
        <v>0</v>
      </c>
      <c r="CJ42" s="130">
        <f t="shared" si="43"/>
        <v>0</v>
      </c>
      <c r="CK42" s="130">
        <f t="shared" si="43"/>
        <v>0</v>
      </c>
      <c r="CL42" s="130">
        <f t="shared" si="43"/>
        <v>0</v>
      </c>
      <c r="CM42" s="130">
        <f t="shared" si="43"/>
        <v>0</v>
      </c>
      <c r="CN42" s="130">
        <f t="shared" si="43"/>
        <v>0</v>
      </c>
      <c r="CO42" s="130">
        <f t="shared" si="43"/>
        <v>0</v>
      </c>
      <c r="CP42" s="130">
        <f t="shared" si="43"/>
        <v>0</v>
      </c>
      <c r="CQ42" s="130">
        <f t="shared" si="43"/>
        <v>135317</v>
      </c>
      <c r="CR42" s="130">
        <f t="shared" si="43"/>
        <v>17625</v>
      </c>
      <c r="CS42" s="130">
        <f t="shared" si="43"/>
        <v>17625</v>
      </c>
      <c r="CT42" s="130">
        <f t="shared" si="43"/>
        <v>0</v>
      </c>
      <c r="CU42" s="130">
        <f t="shared" si="43"/>
        <v>0</v>
      </c>
      <c r="CV42" s="130">
        <f t="shared" si="43"/>
        <v>0</v>
      </c>
      <c r="CW42" s="130">
        <f t="shared" si="43"/>
        <v>0</v>
      </c>
      <c r="CX42" s="130">
        <f t="shared" si="41"/>
        <v>0</v>
      </c>
      <c r="CY42" s="130">
        <f t="shared" si="41"/>
        <v>0</v>
      </c>
      <c r="CZ42" s="130">
        <f t="shared" si="41"/>
        <v>0</v>
      </c>
      <c r="DA42" s="130">
        <f t="shared" si="41"/>
        <v>0</v>
      </c>
      <c r="DB42" s="130">
        <f t="shared" si="41"/>
        <v>117692</v>
      </c>
      <c r="DC42" s="130">
        <f t="shared" si="41"/>
        <v>40727</v>
      </c>
      <c r="DD42" s="130">
        <f t="shared" si="41"/>
        <v>0</v>
      </c>
      <c r="DE42" s="130">
        <f t="shared" si="41"/>
        <v>76965</v>
      </c>
      <c r="DF42" s="130">
        <f t="shared" si="41"/>
        <v>0</v>
      </c>
      <c r="DG42" s="130">
        <f t="shared" si="41"/>
        <v>0</v>
      </c>
      <c r="DH42" s="130">
        <f t="shared" si="41"/>
        <v>0</v>
      </c>
      <c r="DI42" s="130">
        <f t="shared" si="41"/>
        <v>0</v>
      </c>
      <c r="DJ42" s="130">
        <f t="shared" si="41"/>
        <v>135317</v>
      </c>
    </row>
    <row r="43" spans="1:114" s="122" customFormat="1" ht="12" customHeight="1">
      <c r="A43" s="118" t="s">
        <v>209</v>
      </c>
      <c r="B43" s="134" t="s">
        <v>281</v>
      </c>
      <c r="C43" s="118" t="s">
        <v>282</v>
      </c>
      <c r="D43" s="130">
        <f t="shared" si="0"/>
        <v>751415</v>
      </c>
      <c r="E43" s="130">
        <f t="shared" si="1"/>
        <v>72469</v>
      </c>
      <c r="F43" s="130">
        <v>0</v>
      </c>
      <c r="G43" s="130">
        <v>0</v>
      </c>
      <c r="H43" s="130">
        <v>0</v>
      </c>
      <c r="I43" s="130">
        <v>72469</v>
      </c>
      <c r="J43" s="132" t="s">
        <v>206</v>
      </c>
      <c r="K43" s="130">
        <v>0</v>
      </c>
      <c r="L43" s="130">
        <v>678946</v>
      </c>
      <c r="M43" s="130">
        <f t="shared" si="2"/>
        <v>38116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2" t="s">
        <v>206</v>
      </c>
      <c r="T43" s="130">
        <v>0</v>
      </c>
      <c r="U43" s="130">
        <v>38116</v>
      </c>
      <c r="V43" s="130">
        <f t="shared" si="4"/>
        <v>789531</v>
      </c>
      <c r="W43" s="130">
        <f t="shared" si="5"/>
        <v>72469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72469</v>
      </c>
      <c r="AB43" s="132" t="s">
        <v>206</v>
      </c>
      <c r="AC43" s="130">
        <f t="shared" si="10"/>
        <v>0</v>
      </c>
      <c r="AD43" s="130">
        <f t="shared" si="11"/>
        <v>717062</v>
      </c>
      <c r="AE43" s="130">
        <f t="shared" si="12"/>
        <v>0</v>
      </c>
      <c r="AF43" s="130">
        <f t="shared" si="13"/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98081</v>
      </c>
      <c r="AM43" s="130">
        <f t="shared" si="14"/>
        <v>359593</v>
      </c>
      <c r="AN43" s="130">
        <f t="shared" si="15"/>
        <v>49068</v>
      </c>
      <c r="AO43" s="130">
        <v>49068</v>
      </c>
      <c r="AP43" s="130">
        <v>0</v>
      </c>
      <c r="AQ43" s="130">
        <v>0</v>
      </c>
      <c r="AR43" s="130">
        <v>0</v>
      </c>
      <c r="AS43" s="130">
        <f t="shared" si="16"/>
        <v>1971</v>
      </c>
      <c r="AT43" s="130">
        <v>0</v>
      </c>
      <c r="AU43" s="130">
        <v>0</v>
      </c>
      <c r="AV43" s="130">
        <v>1971</v>
      </c>
      <c r="AW43" s="130">
        <v>0</v>
      </c>
      <c r="AX43" s="130">
        <f t="shared" si="17"/>
        <v>308554</v>
      </c>
      <c r="AY43" s="130">
        <v>301353</v>
      </c>
      <c r="AZ43" s="130">
        <v>0</v>
      </c>
      <c r="BA43" s="130">
        <v>0</v>
      </c>
      <c r="BB43" s="130">
        <v>7201</v>
      </c>
      <c r="BC43" s="130">
        <v>277688</v>
      </c>
      <c r="BD43" s="130">
        <v>0</v>
      </c>
      <c r="BE43" s="130">
        <v>16053</v>
      </c>
      <c r="BF43" s="130">
        <f t="shared" si="18"/>
        <v>375646</v>
      </c>
      <c r="BG43" s="130">
        <f t="shared" si="19"/>
        <v>0</v>
      </c>
      <c r="BH43" s="130">
        <f t="shared" si="20"/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5270</v>
      </c>
      <c r="BO43" s="130">
        <f t="shared" si="21"/>
        <v>8178</v>
      </c>
      <c r="BP43" s="130">
        <f t="shared" si="22"/>
        <v>8178</v>
      </c>
      <c r="BQ43" s="130">
        <v>8178</v>
      </c>
      <c r="BR43" s="130">
        <v>0</v>
      </c>
      <c r="BS43" s="130">
        <v>0</v>
      </c>
      <c r="BT43" s="130">
        <v>0</v>
      </c>
      <c r="BU43" s="130">
        <f t="shared" si="23"/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f t="shared" si="24"/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24668</v>
      </c>
      <c r="CF43" s="130">
        <v>0</v>
      </c>
      <c r="CG43" s="130">
        <v>0</v>
      </c>
      <c r="CH43" s="130">
        <f t="shared" si="25"/>
        <v>8178</v>
      </c>
      <c r="CI43" s="130">
        <f t="shared" si="43"/>
        <v>0</v>
      </c>
      <c r="CJ43" s="130">
        <f t="shared" si="43"/>
        <v>0</v>
      </c>
      <c r="CK43" s="130">
        <f t="shared" si="43"/>
        <v>0</v>
      </c>
      <c r="CL43" s="130">
        <f t="shared" si="43"/>
        <v>0</v>
      </c>
      <c r="CM43" s="130">
        <f t="shared" si="43"/>
        <v>0</v>
      </c>
      <c r="CN43" s="130">
        <f t="shared" si="43"/>
        <v>0</v>
      </c>
      <c r="CO43" s="130">
        <f t="shared" si="43"/>
        <v>0</v>
      </c>
      <c r="CP43" s="130">
        <f t="shared" si="43"/>
        <v>103351</v>
      </c>
      <c r="CQ43" s="130">
        <f t="shared" si="43"/>
        <v>367771</v>
      </c>
      <c r="CR43" s="130">
        <f t="shared" si="43"/>
        <v>57246</v>
      </c>
      <c r="CS43" s="130">
        <f t="shared" si="43"/>
        <v>57246</v>
      </c>
      <c r="CT43" s="130">
        <f t="shared" si="43"/>
        <v>0</v>
      </c>
      <c r="CU43" s="130">
        <f t="shared" si="43"/>
        <v>0</v>
      </c>
      <c r="CV43" s="130">
        <f t="shared" si="43"/>
        <v>0</v>
      </c>
      <c r="CW43" s="130">
        <f t="shared" si="43"/>
        <v>1971</v>
      </c>
      <c r="CX43" s="130">
        <f t="shared" si="41"/>
        <v>0</v>
      </c>
      <c r="CY43" s="130">
        <f t="shared" si="41"/>
        <v>0</v>
      </c>
      <c r="CZ43" s="130">
        <f t="shared" si="41"/>
        <v>1971</v>
      </c>
      <c r="DA43" s="130">
        <f t="shared" si="41"/>
        <v>0</v>
      </c>
      <c r="DB43" s="130">
        <f t="shared" si="41"/>
        <v>308554</v>
      </c>
      <c r="DC43" s="130">
        <f t="shared" si="41"/>
        <v>301353</v>
      </c>
      <c r="DD43" s="130">
        <f t="shared" si="41"/>
        <v>0</v>
      </c>
      <c r="DE43" s="130">
        <f t="shared" si="41"/>
        <v>0</v>
      </c>
      <c r="DF43" s="130">
        <f aca="true" t="shared" si="44" ref="DB43:DJ67">SUM(BB43,+CD43)</f>
        <v>7201</v>
      </c>
      <c r="DG43" s="130">
        <f t="shared" si="44"/>
        <v>302356</v>
      </c>
      <c r="DH43" s="130">
        <f t="shared" si="44"/>
        <v>0</v>
      </c>
      <c r="DI43" s="130">
        <f t="shared" si="44"/>
        <v>16053</v>
      </c>
      <c r="DJ43" s="130">
        <f t="shared" si="44"/>
        <v>383824</v>
      </c>
    </row>
    <row r="44" spans="1:114" s="122" customFormat="1" ht="12" customHeight="1">
      <c r="A44" s="118" t="s">
        <v>209</v>
      </c>
      <c r="B44" s="134" t="s">
        <v>283</v>
      </c>
      <c r="C44" s="118" t="s">
        <v>284</v>
      </c>
      <c r="D44" s="130">
        <f t="shared" si="0"/>
        <v>182832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2" t="s">
        <v>206</v>
      </c>
      <c r="K44" s="130">
        <v>0</v>
      </c>
      <c r="L44" s="130">
        <v>182832</v>
      </c>
      <c r="M44" s="130">
        <f t="shared" si="2"/>
        <v>21260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2" t="s">
        <v>206</v>
      </c>
      <c r="T44" s="130">
        <v>0</v>
      </c>
      <c r="U44" s="130">
        <v>21260</v>
      </c>
      <c r="V44" s="130">
        <f t="shared" si="4"/>
        <v>204092</v>
      </c>
      <c r="W44" s="130">
        <f t="shared" si="5"/>
        <v>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0</v>
      </c>
      <c r="AB44" s="132" t="s">
        <v>206</v>
      </c>
      <c r="AC44" s="130">
        <f t="shared" si="10"/>
        <v>0</v>
      </c>
      <c r="AD44" s="130">
        <f t="shared" si="11"/>
        <v>204092</v>
      </c>
      <c r="AE44" s="130">
        <f t="shared" si="12"/>
        <v>0</v>
      </c>
      <c r="AF44" s="130">
        <f t="shared" si="13"/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f t="shared" si="14"/>
        <v>28387</v>
      </c>
      <c r="AN44" s="130">
        <f t="shared" si="15"/>
        <v>28387</v>
      </c>
      <c r="AO44" s="130">
        <v>28387</v>
      </c>
      <c r="AP44" s="130">
        <v>0</v>
      </c>
      <c r="AQ44" s="130">
        <v>0</v>
      </c>
      <c r="AR44" s="130">
        <v>0</v>
      </c>
      <c r="AS44" s="130">
        <f t="shared" si="16"/>
        <v>0</v>
      </c>
      <c r="AT44" s="130">
        <v>0</v>
      </c>
      <c r="AU44" s="130">
        <v>0</v>
      </c>
      <c r="AV44" s="130">
        <v>0</v>
      </c>
      <c r="AW44" s="130">
        <v>0</v>
      </c>
      <c r="AX44" s="130">
        <f t="shared" si="17"/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154445</v>
      </c>
      <c r="BD44" s="130">
        <v>0</v>
      </c>
      <c r="BE44" s="130">
        <v>0</v>
      </c>
      <c r="BF44" s="130">
        <f t="shared" si="18"/>
        <v>28387</v>
      </c>
      <c r="BG44" s="130">
        <f t="shared" si="19"/>
        <v>0</v>
      </c>
      <c r="BH44" s="130">
        <f t="shared" si="20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f t="shared" si="21"/>
        <v>7097</v>
      </c>
      <c r="BP44" s="130">
        <f t="shared" si="22"/>
        <v>7097</v>
      </c>
      <c r="BQ44" s="130">
        <v>7097</v>
      </c>
      <c r="BR44" s="130">
        <v>0</v>
      </c>
      <c r="BS44" s="130">
        <v>0</v>
      </c>
      <c r="BT44" s="130">
        <v>0</v>
      </c>
      <c r="BU44" s="130">
        <f t="shared" si="23"/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f t="shared" si="24"/>
        <v>0</v>
      </c>
      <c r="CA44" s="130">
        <v>0</v>
      </c>
      <c r="CB44" s="130">
        <v>0</v>
      </c>
      <c r="CC44" s="130">
        <v>0</v>
      </c>
      <c r="CD44" s="130">
        <v>0</v>
      </c>
      <c r="CE44" s="130">
        <v>14163</v>
      </c>
      <c r="CF44" s="130">
        <v>0</v>
      </c>
      <c r="CG44" s="130">
        <v>0</v>
      </c>
      <c r="CH44" s="130">
        <f t="shared" si="25"/>
        <v>7097</v>
      </c>
      <c r="CI44" s="130">
        <f t="shared" si="43"/>
        <v>0</v>
      </c>
      <c r="CJ44" s="130">
        <f t="shared" si="43"/>
        <v>0</v>
      </c>
      <c r="CK44" s="130">
        <f t="shared" si="43"/>
        <v>0</v>
      </c>
      <c r="CL44" s="130">
        <f t="shared" si="43"/>
        <v>0</v>
      </c>
      <c r="CM44" s="130">
        <f t="shared" si="43"/>
        <v>0</v>
      </c>
      <c r="CN44" s="130">
        <f t="shared" si="43"/>
        <v>0</v>
      </c>
      <c r="CO44" s="130">
        <f t="shared" si="43"/>
        <v>0</v>
      </c>
      <c r="CP44" s="130">
        <f t="shared" si="43"/>
        <v>0</v>
      </c>
      <c r="CQ44" s="130">
        <f t="shared" si="43"/>
        <v>35484</v>
      </c>
      <c r="CR44" s="130">
        <f t="shared" si="43"/>
        <v>35484</v>
      </c>
      <c r="CS44" s="130">
        <f t="shared" si="43"/>
        <v>35484</v>
      </c>
      <c r="CT44" s="130">
        <f t="shared" si="43"/>
        <v>0</v>
      </c>
      <c r="CU44" s="130">
        <f t="shared" si="43"/>
        <v>0</v>
      </c>
      <c r="CV44" s="130">
        <f t="shared" si="43"/>
        <v>0</v>
      </c>
      <c r="CW44" s="130">
        <f t="shared" si="43"/>
        <v>0</v>
      </c>
      <c r="CX44" s="130">
        <f>SUM(AT44,+BV44)</f>
        <v>0</v>
      </c>
      <c r="CY44" s="130">
        <f aca="true" t="shared" si="45" ref="CY44:CY67">SUM(AU44,+BW44)</f>
        <v>0</v>
      </c>
      <c r="CZ44" s="130">
        <f aca="true" t="shared" si="46" ref="CZ44:CZ67">SUM(AV44,+BX44)</f>
        <v>0</v>
      </c>
      <c r="DA44" s="130">
        <f aca="true" t="shared" si="47" ref="DA44:DA67">SUM(AW44,+BY44)</f>
        <v>0</v>
      </c>
      <c r="DB44" s="130">
        <f t="shared" si="44"/>
        <v>0</v>
      </c>
      <c r="DC44" s="130">
        <f t="shared" si="44"/>
        <v>0</v>
      </c>
      <c r="DD44" s="130">
        <f t="shared" si="44"/>
        <v>0</v>
      </c>
      <c r="DE44" s="130">
        <f t="shared" si="44"/>
        <v>0</v>
      </c>
      <c r="DF44" s="130">
        <f t="shared" si="44"/>
        <v>0</v>
      </c>
      <c r="DG44" s="130">
        <f t="shared" si="44"/>
        <v>168608</v>
      </c>
      <c r="DH44" s="130">
        <f t="shared" si="44"/>
        <v>0</v>
      </c>
      <c r="DI44" s="130">
        <f t="shared" si="44"/>
        <v>0</v>
      </c>
      <c r="DJ44" s="130">
        <f t="shared" si="44"/>
        <v>35484</v>
      </c>
    </row>
    <row r="45" spans="1:114" s="122" customFormat="1" ht="12" customHeight="1">
      <c r="A45" s="118" t="s">
        <v>209</v>
      </c>
      <c r="B45" s="134" t="s">
        <v>285</v>
      </c>
      <c r="C45" s="118" t="s">
        <v>286</v>
      </c>
      <c r="D45" s="130">
        <f t="shared" si="0"/>
        <v>299559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2" t="s">
        <v>206</v>
      </c>
      <c r="K45" s="130">
        <v>0</v>
      </c>
      <c r="L45" s="130">
        <v>299559</v>
      </c>
      <c r="M45" s="130">
        <f t="shared" si="2"/>
        <v>71131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2" t="s">
        <v>206</v>
      </c>
      <c r="T45" s="130">
        <v>0</v>
      </c>
      <c r="U45" s="130">
        <v>71131</v>
      </c>
      <c r="V45" s="130">
        <f t="shared" si="4"/>
        <v>370690</v>
      </c>
      <c r="W45" s="130">
        <f t="shared" si="5"/>
        <v>0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0</v>
      </c>
      <c r="AB45" s="132" t="s">
        <v>206</v>
      </c>
      <c r="AC45" s="130">
        <f t="shared" si="10"/>
        <v>0</v>
      </c>
      <c r="AD45" s="130">
        <f t="shared" si="11"/>
        <v>370690</v>
      </c>
      <c r="AE45" s="130">
        <f t="shared" si="12"/>
        <v>0</v>
      </c>
      <c r="AF45" s="130">
        <f t="shared" si="13"/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f t="shared" si="14"/>
        <v>12976</v>
      </c>
      <c r="AN45" s="130">
        <f t="shared" si="15"/>
        <v>9142</v>
      </c>
      <c r="AO45" s="130">
        <v>9142</v>
      </c>
      <c r="AP45" s="130">
        <v>0</v>
      </c>
      <c r="AQ45" s="130">
        <v>0</v>
      </c>
      <c r="AR45" s="130">
        <v>0</v>
      </c>
      <c r="AS45" s="130">
        <f t="shared" si="16"/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f t="shared" si="17"/>
        <v>3834</v>
      </c>
      <c r="AY45" s="130">
        <v>0</v>
      </c>
      <c r="AZ45" s="130">
        <v>0</v>
      </c>
      <c r="BA45" s="130">
        <v>0</v>
      </c>
      <c r="BB45" s="130">
        <v>3834</v>
      </c>
      <c r="BC45" s="130">
        <v>286583</v>
      </c>
      <c r="BD45" s="130">
        <v>0</v>
      </c>
      <c r="BE45" s="130">
        <v>0</v>
      </c>
      <c r="BF45" s="130">
        <f t="shared" si="18"/>
        <v>12976</v>
      </c>
      <c r="BG45" s="130">
        <f t="shared" si="19"/>
        <v>0</v>
      </c>
      <c r="BH45" s="130">
        <f t="shared" si="20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f t="shared" si="21"/>
        <v>8548</v>
      </c>
      <c r="BP45" s="130">
        <f t="shared" si="22"/>
        <v>8548</v>
      </c>
      <c r="BQ45" s="130">
        <v>8548</v>
      </c>
      <c r="BR45" s="130">
        <v>0</v>
      </c>
      <c r="BS45" s="130">
        <v>0</v>
      </c>
      <c r="BT45" s="130">
        <v>0</v>
      </c>
      <c r="BU45" s="130">
        <f t="shared" si="23"/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f t="shared" si="24"/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62417</v>
      </c>
      <c r="CF45" s="130">
        <v>0</v>
      </c>
      <c r="CG45" s="130">
        <v>166</v>
      </c>
      <c r="CH45" s="130">
        <f t="shared" si="25"/>
        <v>8714</v>
      </c>
      <c r="CI45" s="130">
        <f t="shared" si="43"/>
        <v>0</v>
      </c>
      <c r="CJ45" s="130">
        <f t="shared" si="43"/>
        <v>0</v>
      </c>
      <c r="CK45" s="130">
        <f t="shared" si="43"/>
        <v>0</v>
      </c>
      <c r="CL45" s="130">
        <f t="shared" si="43"/>
        <v>0</v>
      </c>
      <c r="CM45" s="130">
        <f t="shared" si="43"/>
        <v>0</v>
      </c>
      <c r="CN45" s="130">
        <f t="shared" si="43"/>
        <v>0</v>
      </c>
      <c r="CO45" s="130">
        <f t="shared" si="43"/>
        <v>0</v>
      </c>
      <c r="CP45" s="130">
        <f t="shared" si="43"/>
        <v>0</v>
      </c>
      <c r="CQ45" s="130">
        <f t="shared" si="43"/>
        <v>21524</v>
      </c>
      <c r="CR45" s="130">
        <f t="shared" si="43"/>
        <v>17690</v>
      </c>
      <c r="CS45" s="130">
        <f t="shared" si="43"/>
        <v>17690</v>
      </c>
      <c r="CT45" s="130">
        <f t="shared" si="43"/>
        <v>0</v>
      </c>
      <c r="CU45" s="130">
        <f t="shared" si="43"/>
        <v>0</v>
      </c>
      <c r="CV45" s="130">
        <f t="shared" si="43"/>
        <v>0</v>
      </c>
      <c r="CW45" s="130">
        <f t="shared" si="43"/>
        <v>0</v>
      </c>
      <c r="CX45" s="130">
        <f>SUM(AT45,+BV45)</f>
        <v>0</v>
      </c>
      <c r="CY45" s="130">
        <f t="shared" si="45"/>
        <v>0</v>
      </c>
      <c r="CZ45" s="130">
        <f t="shared" si="46"/>
        <v>0</v>
      </c>
      <c r="DA45" s="130">
        <f t="shared" si="47"/>
        <v>0</v>
      </c>
      <c r="DB45" s="130">
        <f t="shared" si="44"/>
        <v>3834</v>
      </c>
      <c r="DC45" s="130">
        <f t="shared" si="44"/>
        <v>0</v>
      </c>
      <c r="DD45" s="130">
        <f t="shared" si="44"/>
        <v>0</v>
      </c>
      <c r="DE45" s="130">
        <f t="shared" si="44"/>
        <v>0</v>
      </c>
      <c r="DF45" s="130">
        <f t="shared" si="44"/>
        <v>3834</v>
      </c>
      <c r="DG45" s="130">
        <f t="shared" si="44"/>
        <v>349000</v>
      </c>
      <c r="DH45" s="130">
        <f t="shared" si="44"/>
        <v>0</v>
      </c>
      <c r="DI45" s="130">
        <f t="shared" si="44"/>
        <v>166</v>
      </c>
      <c r="DJ45" s="130">
        <f t="shared" si="44"/>
        <v>21690</v>
      </c>
    </row>
    <row r="46" spans="1:114" s="122" customFormat="1" ht="12" customHeight="1">
      <c r="A46" s="118" t="s">
        <v>209</v>
      </c>
      <c r="B46" s="134" t="s">
        <v>287</v>
      </c>
      <c r="C46" s="118" t="s">
        <v>288</v>
      </c>
      <c r="D46" s="130">
        <f t="shared" si="0"/>
        <v>280499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2" t="s">
        <v>206</v>
      </c>
      <c r="K46" s="130">
        <v>0</v>
      </c>
      <c r="L46" s="130">
        <v>280499</v>
      </c>
      <c r="M46" s="130">
        <f t="shared" si="2"/>
        <v>40760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2" t="s">
        <v>206</v>
      </c>
      <c r="T46" s="130">
        <v>0</v>
      </c>
      <c r="U46" s="130">
        <v>40760</v>
      </c>
      <c r="V46" s="130">
        <f t="shared" si="4"/>
        <v>321259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2" t="s">
        <v>206</v>
      </c>
      <c r="AC46" s="130">
        <f t="shared" si="10"/>
        <v>0</v>
      </c>
      <c r="AD46" s="130">
        <f t="shared" si="11"/>
        <v>321259</v>
      </c>
      <c r="AE46" s="130">
        <f t="shared" si="12"/>
        <v>0</v>
      </c>
      <c r="AF46" s="130">
        <f t="shared" si="13"/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f t="shared" si="14"/>
        <v>0</v>
      </c>
      <c r="AN46" s="130">
        <f t="shared" si="15"/>
        <v>0</v>
      </c>
      <c r="AO46" s="130">
        <v>0</v>
      </c>
      <c r="AP46" s="130">
        <v>0</v>
      </c>
      <c r="AQ46" s="130">
        <v>0</v>
      </c>
      <c r="AR46" s="130">
        <v>0</v>
      </c>
      <c r="AS46" s="130">
        <f t="shared" si="16"/>
        <v>0</v>
      </c>
      <c r="AT46" s="130">
        <v>0</v>
      </c>
      <c r="AU46" s="130">
        <v>0</v>
      </c>
      <c r="AV46" s="130">
        <v>0</v>
      </c>
      <c r="AW46" s="130">
        <v>0</v>
      </c>
      <c r="AX46" s="130">
        <f t="shared" si="17"/>
        <v>0</v>
      </c>
      <c r="AY46" s="130">
        <v>0</v>
      </c>
      <c r="AZ46" s="130">
        <v>0</v>
      </c>
      <c r="BA46" s="130">
        <v>0</v>
      </c>
      <c r="BB46" s="130">
        <v>0</v>
      </c>
      <c r="BC46" s="130">
        <v>280499</v>
      </c>
      <c r="BD46" s="130">
        <v>0</v>
      </c>
      <c r="BE46" s="130">
        <v>0</v>
      </c>
      <c r="BF46" s="130">
        <f t="shared" si="18"/>
        <v>0</v>
      </c>
      <c r="BG46" s="130">
        <f t="shared" si="19"/>
        <v>0</v>
      </c>
      <c r="BH46" s="130">
        <f t="shared" si="20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f t="shared" si="21"/>
        <v>0</v>
      </c>
      <c r="BP46" s="130">
        <f t="shared" si="22"/>
        <v>0</v>
      </c>
      <c r="BQ46" s="130">
        <v>0</v>
      </c>
      <c r="BR46" s="130">
        <v>0</v>
      </c>
      <c r="BS46" s="130">
        <v>0</v>
      </c>
      <c r="BT46" s="130">
        <v>0</v>
      </c>
      <c r="BU46" s="130">
        <f t="shared" si="23"/>
        <v>0</v>
      </c>
      <c r="BV46" s="130">
        <v>0</v>
      </c>
      <c r="BW46" s="130">
        <v>0</v>
      </c>
      <c r="BX46" s="130">
        <v>0</v>
      </c>
      <c r="BY46" s="130">
        <v>0</v>
      </c>
      <c r="BZ46" s="130">
        <f t="shared" si="24"/>
        <v>0</v>
      </c>
      <c r="CA46" s="130">
        <v>0</v>
      </c>
      <c r="CB46" s="130">
        <v>0</v>
      </c>
      <c r="CC46" s="130">
        <v>0</v>
      </c>
      <c r="CD46" s="130">
        <v>0</v>
      </c>
      <c r="CE46" s="130">
        <v>40760</v>
      </c>
      <c r="CF46" s="130">
        <v>0</v>
      </c>
      <c r="CG46" s="130">
        <v>0</v>
      </c>
      <c r="CH46" s="130">
        <f t="shared" si="25"/>
        <v>0</v>
      </c>
      <c r="CI46" s="130">
        <f t="shared" si="43"/>
        <v>0</v>
      </c>
      <c r="CJ46" s="130">
        <f t="shared" si="43"/>
        <v>0</v>
      </c>
      <c r="CK46" s="130">
        <f t="shared" si="43"/>
        <v>0</v>
      </c>
      <c r="CL46" s="130">
        <f t="shared" si="43"/>
        <v>0</v>
      </c>
      <c r="CM46" s="130">
        <f t="shared" si="43"/>
        <v>0</v>
      </c>
      <c r="CN46" s="130">
        <f t="shared" si="43"/>
        <v>0</v>
      </c>
      <c r="CO46" s="130">
        <f t="shared" si="43"/>
        <v>0</v>
      </c>
      <c r="CP46" s="130">
        <f t="shared" si="43"/>
        <v>0</v>
      </c>
      <c r="CQ46" s="130">
        <f t="shared" si="43"/>
        <v>0</v>
      </c>
      <c r="CR46" s="130">
        <f t="shared" si="43"/>
        <v>0</v>
      </c>
      <c r="CS46" s="130">
        <f t="shared" si="43"/>
        <v>0</v>
      </c>
      <c r="CT46" s="130">
        <f t="shared" si="43"/>
        <v>0</v>
      </c>
      <c r="CU46" s="130">
        <f t="shared" si="43"/>
        <v>0</v>
      </c>
      <c r="CV46" s="130">
        <f t="shared" si="43"/>
        <v>0</v>
      </c>
      <c r="CW46" s="130">
        <f t="shared" si="43"/>
        <v>0</v>
      </c>
      <c r="CX46" s="130">
        <f>SUM(AT46,+BV46)</f>
        <v>0</v>
      </c>
      <c r="CY46" s="130">
        <f t="shared" si="45"/>
        <v>0</v>
      </c>
      <c r="CZ46" s="130">
        <f t="shared" si="46"/>
        <v>0</v>
      </c>
      <c r="DA46" s="130">
        <f t="shared" si="47"/>
        <v>0</v>
      </c>
      <c r="DB46" s="130">
        <f t="shared" si="44"/>
        <v>0</v>
      </c>
      <c r="DC46" s="130">
        <f t="shared" si="44"/>
        <v>0</v>
      </c>
      <c r="DD46" s="130">
        <f t="shared" si="44"/>
        <v>0</v>
      </c>
      <c r="DE46" s="130">
        <f t="shared" si="44"/>
        <v>0</v>
      </c>
      <c r="DF46" s="130">
        <f t="shared" si="44"/>
        <v>0</v>
      </c>
      <c r="DG46" s="130">
        <f t="shared" si="44"/>
        <v>321259</v>
      </c>
      <c r="DH46" s="130">
        <f t="shared" si="44"/>
        <v>0</v>
      </c>
      <c r="DI46" s="130">
        <f t="shared" si="44"/>
        <v>0</v>
      </c>
      <c r="DJ46" s="130">
        <f t="shared" si="44"/>
        <v>0</v>
      </c>
    </row>
    <row r="47" spans="1:114" s="122" customFormat="1" ht="12" customHeight="1">
      <c r="A47" s="118" t="s">
        <v>209</v>
      </c>
      <c r="B47" s="134" t="s">
        <v>289</v>
      </c>
      <c r="C47" s="118" t="s">
        <v>290</v>
      </c>
      <c r="D47" s="130">
        <f t="shared" si="0"/>
        <v>196966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2" t="s">
        <v>206</v>
      </c>
      <c r="K47" s="130">
        <v>0</v>
      </c>
      <c r="L47" s="130">
        <v>196966</v>
      </c>
      <c r="M47" s="130">
        <f t="shared" si="2"/>
        <v>57679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2" t="s">
        <v>206</v>
      </c>
      <c r="T47" s="130">
        <v>0</v>
      </c>
      <c r="U47" s="130">
        <v>57679</v>
      </c>
      <c r="V47" s="130">
        <f t="shared" si="4"/>
        <v>254645</v>
      </c>
      <c r="W47" s="130">
        <f t="shared" si="5"/>
        <v>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2" t="s">
        <v>206</v>
      </c>
      <c r="AC47" s="130">
        <f t="shared" si="10"/>
        <v>0</v>
      </c>
      <c r="AD47" s="130">
        <f t="shared" si="11"/>
        <v>254645</v>
      </c>
      <c r="AE47" s="130">
        <f t="shared" si="12"/>
        <v>0</v>
      </c>
      <c r="AF47" s="130">
        <f t="shared" si="13"/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f t="shared" si="14"/>
        <v>0</v>
      </c>
      <c r="AN47" s="130">
        <f t="shared" si="15"/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f t="shared" si="16"/>
        <v>0</v>
      </c>
      <c r="AT47" s="130">
        <v>0</v>
      </c>
      <c r="AU47" s="130">
        <v>0</v>
      </c>
      <c r="AV47" s="130">
        <v>0</v>
      </c>
      <c r="AW47" s="130">
        <v>0</v>
      </c>
      <c r="AX47" s="130">
        <f t="shared" si="17"/>
        <v>0</v>
      </c>
      <c r="AY47" s="130">
        <v>0</v>
      </c>
      <c r="AZ47" s="130">
        <v>0</v>
      </c>
      <c r="BA47" s="130">
        <v>0</v>
      </c>
      <c r="BB47" s="130">
        <v>0</v>
      </c>
      <c r="BC47" s="130">
        <v>196966</v>
      </c>
      <c r="BD47" s="130">
        <v>0</v>
      </c>
      <c r="BE47" s="130">
        <v>0</v>
      </c>
      <c r="BF47" s="130">
        <f t="shared" si="18"/>
        <v>0</v>
      </c>
      <c r="BG47" s="130">
        <f t="shared" si="19"/>
        <v>0</v>
      </c>
      <c r="BH47" s="130">
        <f t="shared" si="20"/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0</v>
      </c>
      <c r="BO47" s="130">
        <f t="shared" si="21"/>
        <v>0</v>
      </c>
      <c r="BP47" s="130">
        <f t="shared" si="22"/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f t="shared" si="23"/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f t="shared" si="24"/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57679</v>
      </c>
      <c r="CF47" s="130">
        <v>0</v>
      </c>
      <c r="CG47" s="130">
        <v>0</v>
      </c>
      <c r="CH47" s="130">
        <f t="shared" si="25"/>
        <v>0</v>
      </c>
      <c r="CI47" s="130">
        <f t="shared" si="43"/>
        <v>0</v>
      </c>
      <c r="CJ47" s="130">
        <f t="shared" si="43"/>
        <v>0</v>
      </c>
      <c r="CK47" s="130">
        <f t="shared" si="43"/>
        <v>0</v>
      </c>
      <c r="CL47" s="130">
        <f t="shared" si="43"/>
        <v>0</v>
      </c>
      <c r="CM47" s="130">
        <f t="shared" si="43"/>
        <v>0</v>
      </c>
      <c r="CN47" s="130">
        <f t="shared" si="43"/>
        <v>0</v>
      </c>
      <c r="CO47" s="130">
        <f t="shared" si="43"/>
        <v>0</v>
      </c>
      <c r="CP47" s="130">
        <f t="shared" si="43"/>
        <v>0</v>
      </c>
      <c r="CQ47" s="130">
        <f t="shared" si="43"/>
        <v>0</v>
      </c>
      <c r="CR47" s="130">
        <f t="shared" si="43"/>
        <v>0</v>
      </c>
      <c r="CS47" s="130">
        <f t="shared" si="43"/>
        <v>0</v>
      </c>
      <c r="CT47" s="130">
        <f t="shared" si="43"/>
        <v>0</v>
      </c>
      <c r="CU47" s="130">
        <f t="shared" si="43"/>
        <v>0</v>
      </c>
      <c r="CV47" s="130">
        <f t="shared" si="43"/>
        <v>0</v>
      </c>
      <c r="CW47" s="130">
        <f t="shared" si="43"/>
        <v>0</v>
      </c>
      <c r="CX47" s="130">
        <f>SUM(AT47,+BV47)</f>
        <v>0</v>
      </c>
      <c r="CY47" s="130">
        <f t="shared" si="45"/>
        <v>0</v>
      </c>
      <c r="CZ47" s="130">
        <f t="shared" si="46"/>
        <v>0</v>
      </c>
      <c r="DA47" s="130">
        <f t="shared" si="47"/>
        <v>0</v>
      </c>
      <c r="DB47" s="130">
        <f t="shared" si="44"/>
        <v>0</v>
      </c>
      <c r="DC47" s="130">
        <f t="shared" si="44"/>
        <v>0</v>
      </c>
      <c r="DD47" s="130">
        <f t="shared" si="44"/>
        <v>0</v>
      </c>
      <c r="DE47" s="130">
        <f t="shared" si="44"/>
        <v>0</v>
      </c>
      <c r="DF47" s="130">
        <f t="shared" si="44"/>
        <v>0</v>
      </c>
      <c r="DG47" s="130">
        <f t="shared" si="44"/>
        <v>254645</v>
      </c>
      <c r="DH47" s="130">
        <f t="shared" si="44"/>
        <v>0</v>
      </c>
      <c r="DI47" s="130">
        <f t="shared" si="44"/>
        <v>0</v>
      </c>
      <c r="DJ47" s="130">
        <f t="shared" si="44"/>
        <v>0</v>
      </c>
    </row>
    <row r="48" spans="1:114" s="122" customFormat="1" ht="12" customHeight="1">
      <c r="A48" s="118" t="s">
        <v>209</v>
      </c>
      <c r="B48" s="134" t="s">
        <v>291</v>
      </c>
      <c r="C48" s="118" t="s">
        <v>292</v>
      </c>
      <c r="D48" s="130">
        <f t="shared" si="0"/>
        <v>212263</v>
      </c>
      <c r="E48" s="130">
        <f t="shared" si="1"/>
        <v>26089</v>
      </c>
      <c r="F48" s="130">
        <v>192</v>
      </c>
      <c r="G48" s="130">
        <v>0</v>
      </c>
      <c r="H48" s="130">
        <v>0</v>
      </c>
      <c r="I48" s="130">
        <v>25748</v>
      </c>
      <c r="J48" s="132" t="s">
        <v>206</v>
      </c>
      <c r="K48" s="130">
        <v>149</v>
      </c>
      <c r="L48" s="130">
        <v>186174</v>
      </c>
      <c r="M48" s="130">
        <f t="shared" si="2"/>
        <v>98010</v>
      </c>
      <c r="N48" s="130">
        <f t="shared" si="3"/>
        <v>132</v>
      </c>
      <c r="O48" s="130">
        <v>132</v>
      </c>
      <c r="P48" s="130">
        <v>0</v>
      </c>
      <c r="Q48" s="130">
        <v>0</v>
      </c>
      <c r="R48" s="130">
        <v>0</v>
      </c>
      <c r="S48" s="132" t="s">
        <v>206</v>
      </c>
      <c r="T48" s="130">
        <v>0</v>
      </c>
      <c r="U48" s="130">
        <v>97878</v>
      </c>
      <c r="V48" s="130">
        <f t="shared" si="4"/>
        <v>310273</v>
      </c>
      <c r="W48" s="130">
        <f t="shared" si="5"/>
        <v>26221</v>
      </c>
      <c r="X48" s="130">
        <f t="shared" si="6"/>
        <v>324</v>
      </c>
      <c r="Y48" s="130">
        <f t="shared" si="7"/>
        <v>0</v>
      </c>
      <c r="Z48" s="130">
        <f t="shared" si="8"/>
        <v>0</v>
      </c>
      <c r="AA48" s="130">
        <f t="shared" si="9"/>
        <v>25748</v>
      </c>
      <c r="AB48" s="132" t="s">
        <v>206</v>
      </c>
      <c r="AC48" s="130">
        <f t="shared" si="10"/>
        <v>149</v>
      </c>
      <c r="AD48" s="130">
        <f t="shared" si="11"/>
        <v>284052</v>
      </c>
      <c r="AE48" s="130">
        <f t="shared" si="12"/>
        <v>0</v>
      </c>
      <c r="AF48" s="130">
        <f t="shared" si="13"/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f t="shared" si="14"/>
        <v>71343</v>
      </c>
      <c r="AN48" s="130">
        <f t="shared" si="15"/>
        <v>7406</v>
      </c>
      <c r="AO48" s="130">
        <v>7406</v>
      </c>
      <c r="AP48" s="130">
        <v>0</v>
      </c>
      <c r="AQ48" s="130">
        <v>0</v>
      </c>
      <c r="AR48" s="130">
        <v>0</v>
      </c>
      <c r="AS48" s="130">
        <f t="shared" si="16"/>
        <v>0</v>
      </c>
      <c r="AT48" s="130">
        <v>0</v>
      </c>
      <c r="AU48" s="130">
        <v>0</v>
      </c>
      <c r="AV48" s="130">
        <v>0</v>
      </c>
      <c r="AW48" s="130">
        <v>0</v>
      </c>
      <c r="AX48" s="130">
        <f t="shared" si="17"/>
        <v>63937</v>
      </c>
      <c r="AY48" s="130">
        <v>57201</v>
      </c>
      <c r="AZ48" s="130">
        <v>0</v>
      </c>
      <c r="BA48" s="130">
        <v>0</v>
      </c>
      <c r="BB48" s="130">
        <v>6736</v>
      </c>
      <c r="BC48" s="130">
        <v>86456</v>
      </c>
      <c r="BD48" s="130">
        <v>0</v>
      </c>
      <c r="BE48" s="130">
        <v>54464</v>
      </c>
      <c r="BF48" s="130">
        <f t="shared" si="18"/>
        <v>125807</v>
      </c>
      <c r="BG48" s="130">
        <f t="shared" si="19"/>
        <v>0</v>
      </c>
      <c r="BH48" s="130">
        <f t="shared" si="20"/>
        <v>0</v>
      </c>
      <c r="BI48" s="130">
        <v>0</v>
      </c>
      <c r="BJ48" s="130">
        <v>0</v>
      </c>
      <c r="BK48" s="130">
        <v>0</v>
      </c>
      <c r="BL48" s="130">
        <v>0</v>
      </c>
      <c r="BM48" s="130">
        <v>0</v>
      </c>
      <c r="BN48" s="130">
        <v>0</v>
      </c>
      <c r="BO48" s="130">
        <f t="shared" si="21"/>
        <v>10127</v>
      </c>
      <c r="BP48" s="130">
        <f t="shared" si="22"/>
        <v>5127</v>
      </c>
      <c r="BQ48" s="130">
        <v>5127</v>
      </c>
      <c r="BR48" s="130">
        <v>0</v>
      </c>
      <c r="BS48" s="130">
        <v>0</v>
      </c>
      <c r="BT48" s="130">
        <v>0</v>
      </c>
      <c r="BU48" s="130">
        <f t="shared" si="23"/>
        <v>0</v>
      </c>
      <c r="BV48" s="130">
        <v>0</v>
      </c>
      <c r="BW48" s="130">
        <v>0</v>
      </c>
      <c r="BX48" s="130">
        <v>0</v>
      </c>
      <c r="BY48" s="130">
        <v>0</v>
      </c>
      <c r="BZ48" s="130">
        <f t="shared" si="24"/>
        <v>5000</v>
      </c>
      <c r="CA48" s="130">
        <v>5000</v>
      </c>
      <c r="CB48" s="130">
        <v>0</v>
      </c>
      <c r="CC48" s="130">
        <v>0</v>
      </c>
      <c r="CD48" s="130">
        <v>0</v>
      </c>
      <c r="CE48" s="130">
        <v>38732</v>
      </c>
      <c r="CF48" s="130">
        <v>0</v>
      </c>
      <c r="CG48" s="130">
        <v>49151</v>
      </c>
      <c r="CH48" s="130">
        <f t="shared" si="25"/>
        <v>59278</v>
      </c>
      <c r="CI48" s="130">
        <f t="shared" si="43"/>
        <v>0</v>
      </c>
      <c r="CJ48" s="130">
        <f t="shared" si="43"/>
        <v>0</v>
      </c>
      <c r="CK48" s="130">
        <f t="shared" si="43"/>
        <v>0</v>
      </c>
      <c r="CL48" s="130">
        <f t="shared" si="43"/>
        <v>0</v>
      </c>
      <c r="CM48" s="130">
        <f t="shared" si="43"/>
        <v>0</v>
      </c>
      <c r="CN48" s="130">
        <f t="shared" si="43"/>
        <v>0</v>
      </c>
      <c r="CO48" s="130">
        <f t="shared" si="43"/>
        <v>0</v>
      </c>
      <c r="CP48" s="130">
        <f t="shared" si="43"/>
        <v>0</v>
      </c>
      <c r="CQ48" s="130">
        <f t="shared" si="43"/>
        <v>81470</v>
      </c>
      <c r="CR48" s="130">
        <f t="shared" si="43"/>
        <v>12533</v>
      </c>
      <c r="CS48" s="130">
        <f t="shared" si="43"/>
        <v>12533</v>
      </c>
      <c r="CT48" s="130">
        <f t="shared" si="43"/>
        <v>0</v>
      </c>
      <c r="CU48" s="130">
        <f t="shared" si="43"/>
        <v>0</v>
      </c>
      <c r="CV48" s="130">
        <f t="shared" si="43"/>
        <v>0</v>
      </c>
      <c r="CW48" s="130">
        <f t="shared" si="43"/>
        <v>0</v>
      </c>
      <c r="CX48" s="130">
        <f>SUM(AT48,+BV48)</f>
        <v>0</v>
      </c>
      <c r="CY48" s="130">
        <f t="shared" si="45"/>
        <v>0</v>
      </c>
      <c r="CZ48" s="130">
        <f t="shared" si="46"/>
        <v>0</v>
      </c>
      <c r="DA48" s="130">
        <f t="shared" si="47"/>
        <v>0</v>
      </c>
      <c r="DB48" s="130">
        <f t="shared" si="44"/>
        <v>68937</v>
      </c>
      <c r="DC48" s="130">
        <f t="shared" si="44"/>
        <v>62201</v>
      </c>
      <c r="DD48" s="130">
        <f t="shared" si="44"/>
        <v>0</v>
      </c>
      <c r="DE48" s="130">
        <f t="shared" si="44"/>
        <v>0</v>
      </c>
      <c r="DF48" s="130">
        <f t="shared" si="44"/>
        <v>6736</v>
      </c>
      <c r="DG48" s="130">
        <f t="shared" si="44"/>
        <v>125188</v>
      </c>
      <c r="DH48" s="130">
        <f t="shared" si="44"/>
        <v>0</v>
      </c>
      <c r="DI48" s="130">
        <f t="shared" si="44"/>
        <v>103615</v>
      </c>
      <c r="DJ48" s="130">
        <f t="shared" si="44"/>
        <v>185085</v>
      </c>
    </row>
    <row r="49" spans="1:114" s="122" customFormat="1" ht="12" customHeight="1">
      <c r="A49" s="118" t="s">
        <v>209</v>
      </c>
      <c r="B49" s="134" t="s">
        <v>293</v>
      </c>
      <c r="C49" s="118" t="s">
        <v>294</v>
      </c>
      <c r="D49" s="130">
        <f t="shared" si="0"/>
        <v>248001</v>
      </c>
      <c r="E49" s="130">
        <f t="shared" si="1"/>
        <v>58544</v>
      </c>
      <c r="F49" s="130">
        <v>0</v>
      </c>
      <c r="G49" s="130">
        <v>0</v>
      </c>
      <c r="H49" s="130">
        <v>0</v>
      </c>
      <c r="I49" s="130">
        <v>58544</v>
      </c>
      <c r="J49" s="132" t="s">
        <v>206</v>
      </c>
      <c r="K49" s="130">
        <v>0</v>
      </c>
      <c r="L49" s="130">
        <v>189457</v>
      </c>
      <c r="M49" s="130">
        <f t="shared" si="2"/>
        <v>108048</v>
      </c>
      <c r="N49" s="130">
        <f t="shared" si="3"/>
        <v>2</v>
      </c>
      <c r="O49" s="130">
        <v>0</v>
      </c>
      <c r="P49" s="130">
        <v>0</v>
      </c>
      <c r="Q49" s="130">
        <v>0</v>
      </c>
      <c r="R49" s="130">
        <v>2</v>
      </c>
      <c r="S49" s="132" t="s">
        <v>206</v>
      </c>
      <c r="T49" s="130">
        <v>0</v>
      </c>
      <c r="U49" s="130">
        <v>108046</v>
      </c>
      <c r="V49" s="130">
        <f t="shared" si="4"/>
        <v>356049</v>
      </c>
      <c r="W49" s="130">
        <f t="shared" si="5"/>
        <v>58546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58546</v>
      </c>
      <c r="AB49" s="132" t="s">
        <v>206</v>
      </c>
      <c r="AC49" s="130">
        <f t="shared" si="10"/>
        <v>0</v>
      </c>
      <c r="AD49" s="130">
        <f t="shared" si="11"/>
        <v>297503</v>
      </c>
      <c r="AE49" s="130">
        <f t="shared" si="12"/>
        <v>0</v>
      </c>
      <c r="AF49" s="130">
        <f t="shared" si="13"/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f t="shared" si="14"/>
        <v>106534</v>
      </c>
      <c r="AN49" s="130">
        <f t="shared" si="15"/>
        <v>0</v>
      </c>
      <c r="AO49" s="130">
        <v>0</v>
      </c>
      <c r="AP49" s="130">
        <v>0</v>
      </c>
      <c r="AQ49" s="130">
        <v>0</v>
      </c>
      <c r="AR49" s="130">
        <v>0</v>
      </c>
      <c r="AS49" s="130">
        <f t="shared" si="16"/>
        <v>6183</v>
      </c>
      <c r="AT49" s="130">
        <v>6183</v>
      </c>
      <c r="AU49" s="130">
        <v>0</v>
      </c>
      <c r="AV49" s="130">
        <v>0</v>
      </c>
      <c r="AW49" s="130">
        <v>0</v>
      </c>
      <c r="AX49" s="130">
        <f t="shared" si="17"/>
        <v>100351</v>
      </c>
      <c r="AY49" s="130">
        <v>97517</v>
      </c>
      <c r="AZ49" s="130">
        <v>0</v>
      </c>
      <c r="BA49" s="130">
        <v>0</v>
      </c>
      <c r="BB49" s="130">
        <v>2834</v>
      </c>
      <c r="BC49" s="130">
        <v>138913</v>
      </c>
      <c r="BD49" s="130">
        <v>0</v>
      </c>
      <c r="BE49" s="130">
        <v>2554</v>
      </c>
      <c r="BF49" s="130">
        <f t="shared" si="18"/>
        <v>109088</v>
      </c>
      <c r="BG49" s="130">
        <f t="shared" si="19"/>
        <v>0</v>
      </c>
      <c r="BH49" s="130">
        <f t="shared" si="20"/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f t="shared" si="21"/>
        <v>103303</v>
      </c>
      <c r="BP49" s="130">
        <f t="shared" si="22"/>
        <v>0</v>
      </c>
      <c r="BQ49" s="130">
        <v>0</v>
      </c>
      <c r="BR49" s="130">
        <v>0</v>
      </c>
      <c r="BS49" s="130">
        <v>0</v>
      </c>
      <c r="BT49" s="130">
        <v>0</v>
      </c>
      <c r="BU49" s="130">
        <f t="shared" si="23"/>
        <v>25207</v>
      </c>
      <c r="BV49" s="130">
        <v>0</v>
      </c>
      <c r="BW49" s="130">
        <v>25207</v>
      </c>
      <c r="BX49" s="130">
        <v>0</v>
      </c>
      <c r="BY49" s="130">
        <v>0</v>
      </c>
      <c r="BZ49" s="130">
        <f t="shared" si="24"/>
        <v>78096</v>
      </c>
      <c r="CA49" s="130">
        <v>0</v>
      </c>
      <c r="CB49" s="130">
        <v>78096</v>
      </c>
      <c r="CC49" s="130">
        <v>0</v>
      </c>
      <c r="CD49" s="130"/>
      <c r="CE49" s="130">
        <v>0</v>
      </c>
      <c r="CF49" s="130">
        <v>0</v>
      </c>
      <c r="CG49" s="130">
        <v>4745</v>
      </c>
      <c r="CH49" s="130">
        <f t="shared" si="25"/>
        <v>108048</v>
      </c>
      <c r="CI49" s="130">
        <f t="shared" si="43"/>
        <v>0</v>
      </c>
      <c r="CJ49" s="130">
        <f t="shared" si="43"/>
        <v>0</v>
      </c>
      <c r="CK49" s="130">
        <f t="shared" si="43"/>
        <v>0</v>
      </c>
      <c r="CL49" s="130">
        <f t="shared" si="43"/>
        <v>0</v>
      </c>
      <c r="CM49" s="130">
        <f t="shared" si="43"/>
        <v>0</v>
      </c>
      <c r="CN49" s="130">
        <f t="shared" si="43"/>
        <v>0</v>
      </c>
      <c r="CO49" s="130">
        <f t="shared" si="43"/>
        <v>0</v>
      </c>
      <c r="CP49" s="130">
        <f t="shared" si="43"/>
        <v>0</v>
      </c>
      <c r="CQ49" s="130">
        <f t="shared" si="43"/>
        <v>209837</v>
      </c>
      <c r="CR49" s="130">
        <f t="shared" si="43"/>
        <v>0</v>
      </c>
      <c r="CS49" s="130">
        <f t="shared" si="43"/>
        <v>0</v>
      </c>
      <c r="CT49" s="130">
        <f t="shared" si="43"/>
        <v>0</v>
      </c>
      <c r="CU49" s="130">
        <f t="shared" si="43"/>
        <v>0</v>
      </c>
      <c r="CV49" s="130">
        <f t="shared" si="43"/>
        <v>0</v>
      </c>
      <c r="CW49" s="130">
        <f t="shared" si="43"/>
        <v>31390</v>
      </c>
      <c r="CX49" s="130">
        <f>SUM(AT49,+BV49)</f>
        <v>6183</v>
      </c>
      <c r="CY49" s="130">
        <f t="shared" si="45"/>
        <v>25207</v>
      </c>
      <c r="CZ49" s="130">
        <f t="shared" si="46"/>
        <v>0</v>
      </c>
      <c r="DA49" s="130">
        <f t="shared" si="47"/>
        <v>0</v>
      </c>
      <c r="DB49" s="130">
        <f t="shared" si="44"/>
        <v>178447</v>
      </c>
      <c r="DC49" s="130">
        <f t="shared" si="44"/>
        <v>97517</v>
      </c>
      <c r="DD49" s="130">
        <f t="shared" si="44"/>
        <v>78096</v>
      </c>
      <c r="DE49" s="130">
        <f t="shared" si="44"/>
        <v>0</v>
      </c>
      <c r="DF49" s="130">
        <f t="shared" si="44"/>
        <v>2834</v>
      </c>
      <c r="DG49" s="130">
        <f t="shared" si="44"/>
        <v>138913</v>
      </c>
      <c r="DH49" s="130">
        <f t="shared" si="44"/>
        <v>0</v>
      </c>
      <c r="DI49" s="130">
        <f t="shared" si="44"/>
        <v>7299</v>
      </c>
      <c r="DJ49" s="130">
        <f t="shared" si="44"/>
        <v>217136</v>
      </c>
    </row>
    <row r="50" spans="1:114" s="122" customFormat="1" ht="12" customHeight="1">
      <c r="A50" s="118" t="s">
        <v>209</v>
      </c>
      <c r="B50" s="134" t="s">
        <v>295</v>
      </c>
      <c r="C50" s="118" t="s">
        <v>296</v>
      </c>
      <c r="D50" s="130">
        <f t="shared" si="0"/>
        <v>218218</v>
      </c>
      <c r="E50" s="130">
        <f t="shared" si="1"/>
        <v>37331</v>
      </c>
      <c r="F50" s="130">
        <v>0</v>
      </c>
      <c r="G50" s="130">
        <v>0</v>
      </c>
      <c r="H50" s="130">
        <v>0</v>
      </c>
      <c r="I50" s="130">
        <v>37331</v>
      </c>
      <c r="J50" s="132" t="s">
        <v>206</v>
      </c>
      <c r="K50" s="130">
        <v>0</v>
      </c>
      <c r="L50" s="130">
        <v>180887</v>
      </c>
      <c r="M50" s="130">
        <f t="shared" si="2"/>
        <v>57487</v>
      </c>
      <c r="N50" s="130">
        <f t="shared" si="3"/>
        <v>3133</v>
      </c>
      <c r="O50" s="130">
        <v>0</v>
      </c>
      <c r="P50" s="130">
        <v>0</v>
      </c>
      <c r="Q50" s="130">
        <v>0</v>
      </c>
      <c r="R50" s="130">
        <v>3133</v>
      </c>
      <c r="S50" s="132" t="s">
        <v>206</v>
      </c>
      <c r="T50" s="130">
        <v>0</v>
      </c>
      <c r="U50" s="130">
        <v>54354</v>
      </c>
      <c r="V50" s="130">
        <f t="shared" si="4"/>
        <v>275705</v>
      </c>
      <c r="W50" s="130">
        <f t="shared" si="5"/>
        <v>40464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40464</v>
      </c>
      <c r="AB50" s="132" t="s">
        <v>206</v>
      </c>
      <c r="AC50" s="130">
        <f t="shared" si="10"/>
        <v>0</v>
      </c>
      <c r="AD50" s="130">
        <f t="shared" si="11"/>
        <v>235241</v>
      </c>
      <c r="AE50" s="130">
        <f t="shared" si="12"/>
        <v>0</v>
      </c>
      <c r="AF50" s="130">
        <f t="shared" si="13"/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f t="shared" si="14"/>
        <v>92526</v>
      </c>
      <c r="AN50" s="130">
        <f t="shared" si="15"/>
        <v>7278</v>
      </c>
      <c r="AO50" s="130">
        <v>7278</v>
      </c>
      <c r="AP50" s="130">
        <v>0</v>
      </c>
      <c r="AQ50" s="130">
        <v>0</v>
      </c>
      <c r="AR50" s="130">
        <v>0</v>
      </c>
      <c r="AS50" s="130">
        <f t="shared" si="16"/>
        <v>80608</v>
      </c>
      <c r="AT50" s="130">
        <v>76133</v>
      </c>
      <c r="AU50" s="130">
        <v>4475</v>
      </c>
      <c r="AV50" s="130">
        <v>0</v>
      </c>
      <c r="AW50" s="130">
        <v>0</v>
      </c>
      <c r="AX50" s="130">
        <f t="shared" si="17"/>
        <v>4640</v>
      </c>
      <c r="AY50" s="130">
        <v>0</v>
      </c>
      <c r="AZ50" s="130">
        <v>0</v>
      </c>
      <c r="BA50" s="130">
        <v>0</v>
      </c>
      <c r="BB50" s="130">
        <v>4640</v>
      </c>
      <c r="BC50" s="130">
        <v>111551</v>
      </c>
      <c r="BD50" s="130">
        <v>0</v>
      </c>
      <c r="BE50" s="130">
        <v>14141</v>
      </c>
      <c r="BF50" s="130">
        <f t="shared" si="18"/>
        <v>106667</v>
      </c>
      <c r="BG50" s="130">
        <f t="shared" si="19"/>
        <v>0</v>
      </c>
      <c r="BH50" s="130">
        <f t="shared" si="20"/>
        <v>0</v>
      </c>
      <c r="BI50" s="130">
        <v>0</v>
      </c>
      <c r="BJ50" s="130">
        <v>0</v>
      </c>
      <c r="BK50" s="130">
        <v>0</v>
      </c>
      <c r="BL50" s="130">
        <v>0</v>
      </c>
      <c r="BM50" s="130">
        <v>0</v>
      </c>
      <c r="BN50" s="130">
        <v>0</v>
      </c>
      <c r="BO50" s="130">
        <f t="shared" si="21"/>
        <v>6424</v>
      </c>
      <c r="BP50" s="130">
        <f t="shared" si="22"/>
        <v>2557</v>
      </c>
      <c r="BQ50" s="130">
        <v>2557</v>
      </c>
      <c r="BR50" s="130">
        <v>0</v>
      </c>
      <c r="BS50" s="130">
        <v>0</v>
      </c>
      <c r="BT50" s="130">
        <v>0</v>
      </c>
      <c r="BU50" s="130">
        <f t="shared" si="23"/>
        <v>0</v>
      </c>
      <c r="BV50" s="130">
        <v>0</v>
      </c>
      <c r="BW50" s="130">
        <v>0</v>
      </c>
      <c r="BX50" s="130">
        <v>0</v>
      </c>
      <c r="BY50" s="130">
        <v>0</v>
      </c>
      <c r="BZ50" s="130">
        <f t="shared" si="24"/>
        <v>3867</v>
      </c>
      <c r="CA50" s="130">
        <v>0</v>
      </c>
      <c r="CB50" s="130">
        <v>0</v>
      </c>
      <c r="CC50" s="130">
        <v>0</v>
      </c>
      <c r="CD50" s="130">
        <v>3867</v>
      </c>
      <c r="CE50" s="130">
        <v>51063</v>
      </c>
      <c r="CF50" s="130">
        <v>0</v>
      </c>
      <c r="CG50" s="130">
        <v>0</v>
      </c>
      <c r="CH50" s="130">
        <f t="shared" si="25"/>
        <v>6424</v>
      </c>
      <c r="CI50" s="130">
        <f t="shared" si="43"/>
        <v>0</v>
      </c>
      <c r="CJ50" s="130">
        <f t="shared" si="43"/>
        <v>0</v>
      </c>
      <c r="CK50" s="130">
        <f t="shared" si="43"/>
        <v>0</v>
      </c>
      <c r="CL50" s="130">
        <f t="shared" si="43"/>
        <v>0</v>
      </c>
      <c r="CM50" s="130">
        <f t="shared" si="43"/>
        <v>0</v>
      </c>
      <c r="CN50" s="130">
        <f t="shared" si="43"/>
        <v>0</v>
      </c>
      <c r="CO50" s="130">
        <f t="shared" si="43"/>
        <v>0</v>
      </c>
      <c r="CP50" s="130">
        <f t="shared" si="43"/>
        <v>0</v>
      </c>
      <c r="CQ50" s="130">
        <f t="shared" si="43"/>
        <v>98950</v>
      </c>
      <c r="CR50" s="130">
        <f t="shared" si="43"/>
        <v>9835</v>
      </c>
      <c r="CS50" s="130">
        <f t="shared" si="43"/>
        <v>9835</v>
      </c>
      <c r="CT50" s="130">
        <f t="shared" si="43"/>
        <v>0</v>
      </c>
      <c r="CU50" s="130">
        <f t="shared" si="43"/>
        <v>0</v>
      </c>
      <c r="CV50" s="130">
        <f t="shared" si="43"/>
        <v>0</v>
      </c>
      <c r="CW50" s="130">
        <f t="shared" si="43"/>
        <v>80608</v>
      </c>
      <c r="CX50" s="130">
        <f>SUM(AT50,+BV50)</f>
        <v>76133</v>
      </c>
      <c r="CY50" s="130">
        <f t="shared" si="45"/>
        <v>4475</v>
      </c>
      <c r="CZ50" s="130">
        <f t="shared" si="46"/>
        <v>0</v>
      </c>
      <c r="DA50" s="130">
        <f t="shared" si="47"/>
        <v>0</v>
      </c>
      <c r="DB50" s="130">
        <f t="shared" si="44"/>
        <v>8507</v>
      </c>
      <c r="DC50" s="130">
        <f t="shared" si="44"/>
        <v>0</v>
      </c>
      <c r="DD50" s="130">
        <f t="shared" si="44"/>
        <v>0</v>
      </c>
      <c r="DE50" s="130">
        <f t="shared" si="44"/>
        <v>0</v>
      </c>
      <c r="DF50" s="130">
        <f t="shared" si="44"/>
        <v>8507</v>
      </c>
      <c r="DG50" s="130">
        <f t="shared" si="44"/>
        <v>162614</v>
      </c>
      <c r="DH50" s="130">
        <f t="shared" si="44"/>
        <v>0</v>
      </c>
      <c r="DI50" s="130">
        <f t="shared" si="44"/>
        <v>14141</v>
      </c>
      <c r="DJ50" s="130">
        <f t="shared" si="44"/>
        <v>113091</v>
      </c>
    </row>
    <row r="51" spans="1:114" s="122" customFormat="1" ht="12" customHeight="1">
      <c r="A51" s="118" t="s">
        <v>209</v>
      </c>
      <c r="B51" s="134" t="s">
        <v>297</v>
      </c>
      <c r="C51" s="118" t="s">
        <v>298</v>
      </c>
      <c r="D51" s="130">
        <f t="shared" si="0"/>
        <v>488565</v>
      </c>
      <c r="E51" s="130">
        <f t="shared" si="1"/>
        <v>62551</v>
      </c>
      <c r="F51" s="130">
        <v>0</v>
      </c>
      <c r="G51" s="130">
        <v>0</v>
      </c>
      <c r="H51" s="130">
        <v>0</v>
      </c>
      <c r="I51" s="130">
        <v>62551</v>
      </c>
      <c r="J51" s="132" t="s">
        <v>206</v>
      </c>
      <c r="K51" s="130">
        <v>0</v>
      </c>
      <c r="L51" s="130">
        <v>426014</v>
      </c>
      <c r="M51" s="130">
        <f t="shared" si="2"/>
        <v>65398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2" t="s">
        <v>206</v>
      </c>
      <c r="T51" s="130">
        <v>0</v>
      </c>
      <c r="U51" s="130">
        <v>65398</v>
      </c>
      <c r="V51" s="130">
        <f t="shared" si="4"/>
        <v>553963</v>
      </c>
      <c r="W51" s="130">
        <f t="shared" si="5"/>
        <v>62551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62551</v>
      </c>
      <c r="AB51" s="132" t="s">
        <v>206</v>
      </c>
      <c r="AC51" s="130">
        <f t="shared" si="10"/>
        <v>0</v>
      </c>
      <c r="AD51" s="130">
        <f t="shared" si="11"/>
        <v>491412</v>
      </c>
      <c r="AE51" s="130">
        <f t="shared" si="12"/>
        <v>0</v>
      </c>
      <c r="AF51" s="130">
        <f t="shared" si="13"/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81674</v>
      </c>
      <c r="AM51" s="130">
        <f t="shared" si="14"/>
        <v>242202</v>
      </c>
      <c r="AN51" s="130">
        <f t="shared" si="15"/>
        <v>11982</v>
      </c>
      <c r="AO51" s="130">
        <v>11982</v>
      </c>
      <c r="AP51" s="130">
        <v>0</v>
      </c>
      <c r="AQ51" s="130">
        <v>0</v>
      </c>
      <c r="AR51" s="130">
        <v>0</v>
      </c>
      <c r="AS51" s="130">
        <f t="shared" si="16"/>
        <v>0</v>
      </c>
      <c r="AT51" s="130">
        <v>0</v>
      </c>
      <c r="AU51" s="130">
        <v>0</v>
      </c>
      <c r="AV51" s="130">
        <v>0</v>
      </c>
      <c r="AW51" s="130">
        <v>0</v>
      </c>
      <c r="AX51" s="130">
        <f t="shared" si="17"/>
        <v>230220</v>
      </c>
      <c r="AY51" s="130">
        <v>226565</v>
      </c>
      <c r="AZ51" s="130">
        <v>0</v>
      </c>
      <c r="BA51" s="130">
        <v>0</v>
      </c>
      <c r="BB51" s="130">
        <v>3655</v>
      </c>
      <c r="BC51" s="130">
        <v>151813</v>
      </c>
      <c r="BD51" s="130">
        <v>0</v>
      </c>
      <c r="BE51" s="130">
        <v>12876</v>
      </c>
      <c r="BF51" s="130">
        <f t="shared" si="18"/>
        <v>255078</v>
      </c>
      <c r="BG51" s="130">
        <f t="shared" si="19"/>
        <v>0</v>
      </c>
      <c r="BH51" s="130">
        <f t="shared" si="20"/>
        <v>0</v>
      </c>
      <c r="BI51" s="130">
        <v>0</v>
      </c>
      <c r="BJ51" s="130">
        <v>0</v>
      </c>
      <c r="BK51" s="130">
        <v>0</v>
      </c>
      <c r="BL51" s="130">
        <v>0</v>
      </c>
      <c r="BM51" s="130">
        <v>0</v>
      </c>
      <c r="BN51" s="130">
        <v>0</v>
      </c>
      <c r="BO51" s="130">
        <f t="shared" si="21"/>
        <v>22428</v>
      </c>
      <c r="BP51" s="130">
        <f t="shared" si="22"/>
        <v>5991</v>
      </c>
      <c r="BQ51" s="130">
        <v>5991</v>
      </c>
      <c r="BR51" s="130">
        <v>0</v>
      </c>
      <c r="BS51" s="130">
        <v>0</v>
      </c>
      <c r="BT51" s="130">
        <v>0</v>
      </c>
      <c r="BU51" s="130">
        <f t="shared" si="23"/>
        <v>0</v>
      </c>
      <c r="BV51" s="130">
        <v>0</v>
      </c>
      <c r="BW51" s="130">
        <v>0</v>
      </c>
      <c r="BX51" s="130">
        <v>0</v>
      </c>
      <c r="BY51" s="130">
        <v>0</v>
      </c>
      <c r="BZ51" s="130">
        <f t="shared" si="24"/>
        <v>16437</v>
      </c>
      <c r="CA51" s="130">
        <v>13825</v>
      </c>
      <c r="CB51" s="130">
        <v>0</v>
      </c>
      <c r="CC51" s="130">
        <v>0</v>
      </c>
      <c r="CD51" s="130">
        <v>2612</v>
      </c>
      <c r="CE51" s="130">
        <v>23678</v>
      </c>
      <c r="CF51" s="130">
        <v>0</v>
      </c>
      <c r="CG51" s="130">
        <v>19292</v>
      </c>
      <c r="CH51" s="130">
        <f t="shared" si="25"/>
        <v>41720</v>
      </c>
      <c r="CI51" s="130">
        <f t="shared" si="43"/>
        <v>0</v>
      </c>
      <c r="CJ51" s="130">
        <f t="shared" si="43"/>
        <v>0</v>
      </c>
      <c r="CK51" s="130">
        <f t="shared" si="43"/>
        <v>0</v>
      </c>
      <c r="CL51" s="130">
        <f t="shared" si="43"/>
        <v>0</v>
      </c>
      <c r="CM51" s="130">
        <f t="shared" si="43"/>
        <v>0</v>
      </c>
      <c r="CN51" s="130">
        <f t="shared" si="43"/>
        <v>0</v>
      </c>
      <c r="CO51" s="130">
        <f t="shared" si="43"/>
        <v>0</v>
      </c>
      <c r="CP51" s="130">
        <f t="shared" si="43"/>
        <v>81674</v>
      </c>
      <c r="CQ51" s="130">
        <f t="shared" si="43"/>
        <v>264630</v>
      </c>
      <c r="CR51" s="130">
        <f t="shared" si="43"/>
        <v>17973</v>
      </c>
      <c r="CS51" s="130">
        <f t="shared" si="43"/>
        <v>17973</v>
      </c>
      <c r="CT51" s="130">
        <f t="shared" si="43"/>
        <v>0</v>
      </c>
      <c r="CU51" s="130">
        <f t="shared" si="43"/>
        <v>0</v>
      </c>
      <c r="CV51" s="130">
        <f t="shared" si="43"/>
        <v>0</v>
      </c>
      <c r="CW51" s="130">
        <f t="shared" si="43"/>
        <v>0</v>
      </c>
      <c r="CX51" s="130">
        <f>SUM(AT51,+BV51)</f>
        <v>0</v>
      </c>
      <c r="CY51" s="130">
        <f t="shared" si="45"/>
        <v>0</v>
      </c>
      <c r="CZ51" s="130">
        <f t="shared" si="46"/>
        <v>0</v>
      </c>
      <c r="DA51" s="130">
        <f t="shared" si="47"/>
        <v>0</v>
      </c>
      <c r="DB51" s="130">
        <f t="shared" si="44"/>
        <v>246657</v>
      </c>
      <c r="DC51" s="130">
        <f t="shared" si="44"/>
        <v>240390</v>
      </c>
      <c r="DD51" s="130">
        <f t="shared" si="44"/>
        <v>0</v>
      </c>
      <c r="DE51" s="130">
        <f t="shared" si="44"/>
        <v>0</v>
      </c>
      <c r="DF51" s="130">
        <f t="shared" si="44"/>
        <v>6267</v>
      </c>
      <c r="DG51" s="130">
        <f t="shared" si="44"/>
        <v>175491</v>
      </c>
      <c r="DH51" s="130">
        <f t="shared" si="44"/>
        <v>0</v>
      </c>
      <c r="DI51" s="130">
        <f t="shared" si="44"/>
        <v>32168</v>
      </c>
      <c r="DJ51" s="130">
        <f t="shared" si="44"/>
        <v>296798</v>
      </c>
    </row>
    <row r="52" spans="1:114" s="122" customFormat="1" ht="12" customHeight="1">
      <c r="A52" s="118" t="s">
        <v>209</v>
      </c>
      <c r="B52" s="134" t="s">
        <v>299</v>
      </c>
      <c r="C52" s="118" t="s">
        <v>300</v>
      </c>
      <c r="D52" s="130">
        <f t="shared" si="0"/>
        <v>35268</v>
      </c>
      <c r="E52" s="130">
        <f t="shared" si="1"/>
        <v>3187</v>
      </c>
      <c r="F52" s="130">
        <v>0</v>
      </c>
      <c r="G52" s="130">
        <v>0</v>
      </c>
      <c r="H52" s="130">
        <v>0</v>
      </c>
      <c r="I52" s="130">
        <v>3182</v>
      </c>
      <c r="J52" s="132" t="s">
        <v>206</v>
      </c>
      <c r="K52" s="130">
        <v>5</v>
      </c>
      <c r="L52" s="130">
        <v>32081</v>
      </c>
      <c r="M52" s="130">
        <f t="shared" si="2"/>
        <v>44871</v>
      </c>
      <c r="N52" s="130">
        <f t="shared" si="3"/>
        <v>11</v>
      </c>
      <c r="O52" s="130">
        <v>0</v>
      </c>
      <c r="P52" s="130">
        <v>0</v>
      </c>
      <c r="Q52" s="130">
        <v>0</v>
      </c>
      <c r="R52" s="130">
        <v>0</v>
      </c>
      <c r="S52" s="132" t="s">
        <v>206</v>
      </c>
      <c r="T52" s="130">
        <v>11</v>
      </c>
      <c r="U52" s="130">
        <v>44860</v>
      </c>
      <c r="V52" s="130">
        <f t="shared" si="4"/>
        <v>80139</v>
      </c>
      <c r="W52" s="130">
        <f t="shared" si="5"/>
        <v>3198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3182</v>
      </c>
      <c r="AB52" s="132" t="s">
        <v>206</v>
      </c>
      <c r="AC52" s="130">
        <f t="shared" si="10"/>
        <v>16</v>
      </c>
      <c r="AD52" s="130">
        <f t="shared" si="11"/>
        <v>76941</v>
      </c>
      <c r="AE52" s="130">
        <f t="shared" si="12"/>
        <v>0</v>
      </c>
      <c r="AF52" s="130">
        <f t="shared" si="13"/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5941</v>
      </c>
      <c r="AM52" s="130">
        <f t="shared" si="14"/>
        <v>18285</v>
      </c>
      <c r="AN52" s="130">
        <f t="shared" si="15"/>
        <v>1236</v>
      </c>
      <c r="AO52" s="130">
        <v>1236</v>
      </c>
      <c r="AP52" s="130">
        <v>0</v>
      </c>
      <c r="AQ52" s="130">
        <v>0</v>
      </c>
      <c r="AR52" s="130">
        <v>0</v>
      </c>
      <c r="AS52" s="130">
        <f t="shared" si="16"/>
        <v>0</v>
      </c>
      <c r="AT52" s="130">
        <v>0</v>
      </c>
      <c r="AU52" s="130">
        <v>0</v>
      </c>
      <c r="AV52" s="130">
        <v>0</v>
      </c>
      <c r="AW52" s="130">
        <v>0</v>
      </c>
      <c r="AX52" s="130">
        <f t="shared" si="17"/>
        <v>17049</v>
      </c>
      <c r="AY52" s="130">
        <v>16420</v>
      </c>
      <c r="AZ52" s="130">
        <v>0</v>
      </c>
      <c r="BA52" s="130">
        <v>629</v>
      </c>
      <c r="BB52" s="130">
        <v>0</v>
      </c>
      <c r="BC52" s="130">
        <v>11042</v>
      </c>
      <c r="BD52" s="130">
        <v>0</v>
      </c>
      <c r="BE52" s="130">
        <v>0</v>
      </c>
      <c r="BF52" s="130">
        <f t="shared" si="18"/>
        <v>18285</v>
      </c>
      <c r="BG52" s="130">
        <f t="shared" si="19"/>
        <v>0</v>
      </c>
      <c r="BH52" s="130">
        <f t="shared" si="20"/>
        <v>0</v>
      </c>
      <c r="BI52" s="130">
        <v>0</v>
      </c>
      <c r="BJ52" s="130">
        <v>0</v>
      </c>
      <c r="BK52" s="130">
        <v>0</v>
      </c>
      <c r="BL52" s="130">
        <v>0</v>
      </c>
      <c r="BM52" s="130">
        <v>0</v>
      </c>
      <c r="BN52" s="130">
        <v>0</v>
      </c>
      <c r="BO52" s="130">
        <f t="shared" si="21"/>
        <v>44171</v>
      </c>
      <c r="BP52" s="130">
        <f t="shared" si="22"/>
        <v>1236</v>
      </c>
      <c r="BQ52" s="130">
        <v>1236</v>
      </c>
      <c r="BR52" s="130">
        <v>0</v>
      </c>
      <c r="BS52" s="130">
        <v>0</v>
      </c>
      <c r="BT52" s="130">
        <v>0</v>
      </c>
      <c r="BU52" s="130">
        <f t="shared" si="23"/>
        <v>0</v>
      </c>
      <c r="BV52" s="130">
        <v>0</v>
      </c>
      <c r="BW52" s="130">
        <v>0</v>
      </c>
      <c r="BX52" s="130">
        <v>0</v>
      </c>
      <c r="BY52" s="130">
        <v>0</v>
      </c>
      <c r="BZ52" s="130">
        <f t="shared" si="24"/>
        <v>42935</v>
      </c>
      <c r="CA52" s="130">
        <v>5922</v>
      </c>
      <c r="CB52" s="130">
        <v>0</v>
      </c>
      <c r="CC52" s="130">
        <v>37013</v>
      </c>
      <c r="CD52" s="130">
        <v>0</v>
      </c>
      <c r="CE52" s="130">
        <v>0</v>
      </c>
      <c r="CF52" s="130">
        <v>0</v>
      </c>
      <c r="CG52" s="130">
        <v>700</v>
      </c>
      <c r="CH52" s="130">
        <f t="shared" si="25"/>
        <v>44871</v>
      </c>
      <c r="CI52" s="130">
        <f t="shared" si="43"/>
        <v>0</v>
      </c>
      <c r="CJ52" s="130">
        <f t="shared" si="43"/>
        <v>0</v>
      </c>
      <c r="CK52" s="130">
        <f t="shared" si="43"/>
        <v>0</v>
      </c>
      <c r="CL52" s="130">
        <f t="shared" si="43"/>
        <v>0</v>
      </c>
      <c r="CM52" s="130">
        <f t="shared" si="43"/>
        <v>0</v>
      </c>
      <c r="CN52" s="130">
        <f t="shared" si="43"/>
        <v>0</v>
      </c>
      <c r="CO52" s="130">
        <f t="shared" si="43"/>
        <v>0</v>
      </c>
      <c r="CP52" s="130">
        <f t="shared" si="43"/>
        <v>5941</v>
      </c>
      <c r="CQ52" s="130">
        <f t="shared" si="43"/>
        <v>62456</v>
      </c>
      <c r="CR52" s="130">
        <f t="shared" si="43"/>
        <v>2472</v>
      </c>
      <c r="CS52" s="130">
        <f t="shared" si="43"/>
        <v>2472</v>
      </c>
      <c r="CT52" s="130">
        <f t="shared" si="43"/>
        <v>0</v>
      </c>
      <c r="CU52" s="130">
        <f t="shared" si="43"/>
        <v>0</v>
      </c>
      <c r="CV52" s="130">
        <f t="shared" si="43"/>
        <v>0</v>
      </c>
      <c r="CW52" s="130">
        <f t="shared" si="43"/>
        <v>0</v>
      </c>
      <c r="CX52" s="130">
        <f>SUM(AT52,+BV52)</f>
        <v>0</v>
      </c>
      <c r="CY52" s="130">
        <f t="shared" si="45"/>
        <v>0</v>
      </c>
      <c r="CZ52" s="130">
        <f t="shared" si="46"/>
        <v>0</v>
      </c>
      <c r="DA52" s="130">
        <f t="shared" si="47"/>
        <v>0</v>
      </c>
      <c r="DB52" s="130">
        <f t="shared" si="44"/>
        <v>59984</v>
      </c>
      <c r="DC52" s="130">
        <f t="shared" si="44"/>
        <v>22342</v>
      </c>
      <c r="DD52" s="130">
        <f t="shared" si="44"/>
        <v>0</v>
      </c>
      <c r="DE52" s="130">
        <f t="shared" si="44"/>
        <v>37642</v>
      </c>
      <c r="DF52" s="130">
        <f t="shared" si="44"/>
        <v>0</v>
      </c>
      <c r="DG52" s="130">
        <f t="shared" si="44"/>
        <v>11042</v>
      </c>
      <c r="DH52" s="130">
        <f t="shared" si="44"/>
        <v>0</v>
      </c>
      <c r="DI52" s="130">
        <f t="shared" si="44"/>
        <v>700</v>
      </c>
      <c r="DJ52" s="130">
        <f t="shared" si="44"/>
        <v>63156</v>
      </c>
    </row>
    <row r="53" spans="1:114" s="122" customFormat="1" ht="12" customHeight="1">
      <c r="A53" s="118" t="s">
        <v>209</v>
      </c>
      <c r="B53" s="134" t="s">
        <v>301</v>
      </c>
      <c r="C53" s="118" t="s">
        <v>302</v>
      </c>
      <c r="D53" s="130">
        <f t="shared" si="0"/>
        <v>212954</v>
      </c>
      <c r="E53" s="130">
        <f t="shared" si="1"/>
        <v>41461</v>
      </c>
      <c r="F53" s="130">
        <v>0</v>
      </c>
      <c r="G53" s="130">
        <v>0</v>
      </c>
      <c r="H53" s="130">
        <v>0</v>
      </c>
      <c r="I53" s="130">
        <v>41461</v>
      </c>
      <c r="J53" s="132" t="s">
        <v>206</v>
      </c>
      <c r="K53" s="130">
        <v>0</v>
      </c>
      <c r="L53" s="130">
        <v>171493</v>
      </c>
      <c r="M53" s="130">
        <f t="shared" si="2"/>
        <v>12806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2" t="s">
        <v>206</v>
      </c>
      <c r="T53" s="130">
        <v>0</v>
      </c>
      <c r="U53" s="130">
        <v>12806</v>
      </c>
      <c r="V53" s="130">
        <f t="shared" si="4"/>
        <v>225760</v>
      </c>
      <c r="W53" s="130">
        <f t="shared" si="5"/>
        <v>41461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41461</v>
      </c>
      <c r="AB53" s="132" t="s">
        <v>206</v>
      </c>
      <c r="AC53" s="130">
        <f t="shared" si="10"/>
        <v>0</v>
      </c>
      <c r="AD53" s="130">
        <f t="shared" si="11"/>
        <v>184299</v>
      </c>
      <c r="AE53" s="130">
        <f t="shared" si="12"/>
        <v>0</v>
      </c>
      <c r="AF53" s="130">
        <f t="shared" si="13"/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36007</v>
      </c>
      <c r="AM53" s="130">
        <f t="shared" si="14"/>
        <v>103220</v>
      </c>
      <c r="AN53" s="130">
        <f t="shared" si="15"/>
        <v>9583</v>
      </c>
      <c r="AO53" s="130">
        <v>9583</v>
      </c>
      <c r="AP53" s="130">
        <v>0</v>
      </c>
      <c r="AQ53" s="130">
        <v>0</v>
      </c>
      <c r="AR53" s="130">
        <v>0</v>
      </c>
      <c r="AS53" s="130">
        <f t="shared" si="16"/>
        <v>0</v>
      </c>
      <c r="AT53" s="130">
        <v>0</v>
      </c>
      <c r="AU53" s="130">
        <v>0</v>
      </c>
      <c r="AV53" s="130">
        <v>0</v>
      </c>
      <c r="AW53" s="130">
        <v>0</v>
      </c>
      <c r="AX53" s="130">
        <f t="shared" si="17"/>
        <v>93637</v>
      </c>
      <c r="AY53" s="130">
        <v>90345</v>
      </c>
      <c r="AZ53" s="130">
        <v>0</v>
      </c>
      <c r="BA53" s="130">
        <v>0</v>
      </c>
      <c r="BB53" s="130">
        <v>3292</v>
      </c>
      <c r="BC53" s="130">
        <v>66930</v>
      </c>
      <c r="BD53" s="130"/>
      <c r="BE53" s="130">
        <v>6797</v>
      </c>
      <c r="BF53" s="130">
        <f t="shared" si="18"/>
        <v>110017</v>
      </c>
      <c r="BG53" s="130">
        <f t="shared" si="19"/>
        <v>0</v>
      </c>
      <c r="BH53" s="130">
        <f t="shared" si="20"/>
        <v>0</v>
      </c>
      <c r="BI53" s="130">
        <v>0</v>
      </c>
      <c r="BJ53" s="130">
        <v>0</v>
      </c>
      <c r="BK53" s="130">
        <v>0</v>
      </c>
      <c r="BL53" s="130">
        <v>0</v>
      </c>
      <c r="BM53" s="130">
        <v>0</v>
      </c>
      <c r="BN53" s="130">
        <v>0</v>
      </c>
      <c r="BO53" s="130">
        <f t="shared" si="21"/>
        <v>3833</v>
      </c>
      <c r="BP53" s="130">
        <f t="shared" si="22"/>
        <v>3833</v>
      </c>
      <c r="BQ53" s="130">
        <v>3833</v>
      </c>
      <c r="BR53" s="130">
        <v>0</v>
      </c>
      <c r="BS53" s="130">
        <v>0</v>
      </c>
      <c r="BT53" s="130">
        <v>0</v>
      </c>
      <c r="BU53" s="130">
        <f t="shared" si="23"/>
        <v>0</v>
      </c>
      <c r="BV53" s="130">
        <v>0</v>
      </c>
      <c r="BW53" s="130">
        <v>0</v>
      </c>
      <c r="BX53" s="130">
        <v>0</v>
      </c>
      <c r="BY53" s="130">
        <v>0</v>
      </c>
      <c r="BZ53" s="130">
        <f t="shared" si="24"/>
        <v>0</v>
      </c>
      <c r="CA53" s="130">
        <v>0</v>
      </c>
      <c r="CB53" s="130">
        <v>0</v>
      </c>
      <c r="CC53" s="130">
        <v>0</v>
      </c>
      <c r="CD53" s="130">
        <v>0</v>
      </c>
      <c r="CE53" s="130">
        <v>8963</v>
      </c>
      <c r="CF53" s="130">
        <v>0</v>
      </c>
      <c r="CG53" s="130">
        <v>10</v>
      </c>
      <c r="CH53" s="130">
        <f t="shared" si="25"/>
        <v>3843</v>
      </c>
      <c r="CI53" s="130">
        <f t="shared" si="43"/>
        <v>0</v>
      </c>
      <c r="CJ53" s="130">
        <f t="shared" si="43"/>
        <v>0</v>
      </c>
      <c r="CK53" s="130">
        <f t="shared" si="43"/>
        <v>0</v>
      </c>
      <c r="CL53" s="130">
        <f t="shared" si="43"/>
        <v>0</v>
      </c>
      <c r="CM53" s="130">
        <f t="shared" si="43"/>
        <v>0</v>
      </c>
      <c r="CN53" s="130">
        <f t="shared" si="43"/>
        <v>0</v>
      </c>
      <c r="CO53" s="130">
        <f t="shared" si="43"/>
        <v>0</v>
      </c>
      <c r="CP53" s="130">
        <f t="shared" si="43"/>
        <v>36007</v>
      </c>
      <c r="CQ53" s="130">
        <f t="shared" si="43"/>
        <v>107053</v>
      </c>
      <c r="CR53" s="130">
        <f t="shared" si="43"/>
        <v>13416</v>
      </c>
      <c r="CS53" s="130">
        <f t="shared" si="43"/>
        <v>13416</v>
      </c>
      <c r="CT53" s="130">
        <f t="shared" si="43"/>
        <v>0</v>
      </c>
      <c r="CU53" s="130">
        <f t="shared" si="43"/>
        <v>0</v>
      </c>
      <c r="CV53" s="130">
        <f t="shared" si="43"/>
        <v>0</v>
      </c>
      <c r="CW53" s="130">
        <f t="shared" si="43"/>
        <v>0</v>
      </c>
      <c r="CX53" s="130">
        <f>SUM(AT53,+BV53)</f>
        <v>0</v>
      </c>
      <c r="CY53" s="130">
        <f t="shared" si="45"/>
        <v>0</v>
      </c>
      <c r="CZ53" s="130">
        <f t="shared" si="46"/>
        <v>0</v>
      </c>
      <c r="DA53" s="130">
        <f t="shared" si="47"/>
        <v>0</v>
      </c>
      <c r="DB53" s="130">
        <f t="shared" si="44"/>
        <v>93637</v>
      </c>
      <c r="DC53" s="130">
        <f t="shared" si="44"/>
        <v>90345</v>
      </c>
      <c r="DD53" s="130">
        <f t="shared" si="44"/>
        <v>0</v>
      </c>
      <c r="DE53" s="130">
        <f t="shared" si="44"/>
        <v>0</v>
      </c>
      <c r="DF53" s="130">
        <f t="shared" si="44"/>
        <v>3292</v>
      </c>
      <c r="DG53" s="130">
        <f t="shared" si="44"/>
        <v>75893</v>
      </c>
      <c r="DH53" s="130">
        <f t="shared" si="44"/>
        <v>0</v>
      </c>
      <c r="DI53" s="130">
        <f t="shared" si="44"/>
        <v>6807</v>
      </c>
      <c r="DJ53" s="130">
        <f t="shared" si="44"/>
        <v>113860</v>
      </c>
    </row>
    <row r="54" spans="1:114" s="122" customFormat="1" ht="12" customHeight="1">
      <c r="A54" s="118" t="s">
        <v>209</v>
      </c>
      <c r="B54" s="134" t="s">
        <v>303</v>
      </c>
      <c r="C54" s="118" t="s">
        <v>304</v>
      </c>
      <c r="D54" s="130">
        <f t="shared" si="0"/>
        <v>184351</v>
      </c>
      <c r="E54" s="130">
        <f t="shared" si="1"/>
        <v>21393</v>
      </c>
      <c r="F54" s="130">
        <v>0</v>
      </c>
      <c r="G54" s="130">
        <v>0</v>
      </c>
      <c r="H54" s="130">
        <v>0</v>
      </c>
      <c r="I54" s="130">
        <v>20486</v>
      </c>
      <c r="J54" s="132" t="s">
        <v>206</v>
      </c>
      <c r="K54" s="130">
        <v>907</v>
      </c>
      <c r="L54" s="130">
        <v>162958</v>
      </c>
      <c r="M54" s="130">
        <f t="shared" si="2"/>
        <v>69759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2" t="s">
        <v>206</v>
      </c>
      <c r="T54" s="130">
        <v>0</v>
      </c>
      <c r="U54" s="130">
        <v>69759</v>
      </c>
      <c r="V54" s="130">
        <f t="shared" si="4"/>
        <v>254110</v>
      </c>
      <c r="W54" s="130">
        <f t="shared" si="5"/>
        <v>21393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20486</v>
      </c>
      <c r="AB54" s="132" t="s">
        <v>206</v>
      </c>
      <c r="AC54" s="130">
        <f t="shared" si="10"/>
        <v>907</v>
      </c>
      <c r="AD54" s="130">
        <f t="shared" si="11"/>
        <v>232717</v>
      </c>
      <c r="AE54" s="130">
        <f t="shared" si="12"/>
        <v>6074</v>
      </c>
      <c r="AF54" s="130">
        <f t="shared" si="13"/>
        <v>5940</v>
      </c>
      <c r="AG54" s="130">
        <v>5940</v>
      </c>
      <c r="AH54" s="130">
        <v>0</v>
      </c>
      <c r="AI54" s="130">
        <v>0</v>
      </c>
      <c r="AJ54" s="130">
        <v>0</v>
      </c>
      <c r="AK54" s="130">
        <v>134</v>
      </c>
      <c r="AL54" s="130">
        <v>0</v>
      </c>
      <c r="AM54" s="130">
        <f t="shared" si="14"/>
        <v>148879</v>
      </c>
      <c r="AN54" s="130">
        <f t="shared" si="15"/>
        <v>35450</v>
      </c>
      <c r="AO54" s="130">
        <v>25966</v>
      </c>
      <c r="AP54" s="130">
        <v>0</v>
      </c>
      <c r="AQ54" s="130">
        <v>9484</v>
      </c>
      <c r="AR54" s="130">
        <v>0</v>
      </c>
      <c r="AS54" s="130">
        <f t="shared" si="16"/>
        <v>16909</v>
      </c>
      <c r="AT54" s="130">
        <v>10399</v>
      </c>
      <c r="AU54" s="130">
        <v>6510</v>
      </c>
      <c r="AV54" s="130">
        <v>0</v>
      </c>
      <c r="AW54" s="130">
        <v>0</v>
      </c>
      <c r="AX54" s="130">
        <f t="shared" si="17"/>
        <v>96520</v>
      </c>
      <c r="AY54" s="130">
        <v>41996</v>
      </c>
      <c r="AZ54" s="130">
        <v>53702</v>
      </c>
      <c r="BA54" s="130">
        <v>0</v>
      </c>
      <c r="BB54" s="130">
        <v>822</v>
      </c>
      <c r="BC54" s="130">
        <v>22967</v>
      </c>
      <c r="BD54" s="130">
        <v>0</v>
      </c>
      <c r="BE54" s="130">
        <v>6431</v>
      </c>
      <c r="BF54" s="130">
        <f t="shared" si="18"/>
        <v>161384</v>
      </c>
      <c r="BG54" s="130">
        <f t="shared" si="19"/>
        <v>0</v>
      </c>
      <c r="BH54" s="130">
        <f t="shared" si="20"/>
        <v>0</v>
      </c>
      <c r="BI54" s="130">
        <v>0</v>
      </c>
      <c r="BJ54" s="130">
        <v>0</v>
      </c>
      <c r="BK54" s="130">
        <v>0</v>
      </c>
      <c r="BL54" s="130">
        <v>0</v>
      </c>
      <c r="BM54" s="130">
        <v>0</v>
      </c>
      <c r="BN54" s="130">
        <v>0</v>
      </c>
      <c r="BO54" s="130">
        <f t="shared" si="21"/>
        <v>69193</v>
      </c>
      <c r="BP54" s="130">
        <f t="shared" si="22"/>
        <v>17847</v>
      </c>
      <c r="BQ54" s="130">
        <v>17847</v>
      </c>
      <c r="BR54" s="130">
        <v>0</v>
      </c>
      <c r="BS54" s="130">
        <v>0</v>
      </c>
      <c r="BT54" s="130">
        <v>0</v>
      </c>
      <c r="BU54" s="130">
        <f t="shared" si="23"/>
        <v>51075</v>
      </c>
      <c r="BV54" s="130">
        <v>0</v>
      </c>
      <c r="BW54" s="130">
        <v>51075</v>
      </c>
      <c r="BX54" s="130">
        <v>0</v>
      </c>
      <c r="BY54" s="130">
        <v>0</v>
      </c>
      <c r="BZ54" s="130">
        <f t="shared" si="24"/>
        <v>271</v>
      </c>
      <c r="CA54" s="130">
        <v>187</v>
      </c>
      <c r="CB54" s="130">
        <v>84</v>
      </c>
      <c r="CC54" s="130">
        <v>0</v>
      </c>
      <c r="CD54" s="130">
        <v>0</v>
      </c>
      <c r="CE54" s="130">
        <v>0</v>
      </c>
      <c r="CF54" s="130">
        <v>0</v>
      </c>
      <c r="CG54" s="130">
        <v>566</v>
      </c>
      <c r="CH54" s="130">
        <f t="shared" si="25"/>
        <v>69759</v>
      </c>
      <c r="CI54" s="130">
        <f t="shared" si="43"/>
        <v>6074</v>
      </c>
      <c r="CJ54" s="130">
        <f t="shared" si="43"/>
        <v>5940</v>
      </c>
      <c r="CK54" s="130">
        <f t="shared" si="43"/>
        <v>5940</v>
      </c>
      <c r="CL54" s="130">
        <f t="shared" si="43"/>
        <v>0</v>
      </c>
      <c r="CM54" s="130">
        <f t="shared" si="43"/>
        <v>0</v>
      </c>
      <c r="CN54" s="130">
        <f t="shared" si="43"/>
        <v>0</v>
      </c>
      <c r="CO54" s="130">
        <f t="shared" si="43"/>
        <v>134</v>
      </c>
      <c r="CP54" s="130">
        <f t="shared" si="43"/>
        <v>0</v>
      </c>
      <c r="CQ54" s="130">
        <f t="shared" si="43"/>
        <v>218072</v>
      </c>
      <c r="CR54" s="130">
        <f t="shared" si="43"/>
        <v>53297</v>
      </c>
      <c r="CS54" s="130">
        <f t="shared" si="43"/>
        <v>43813</v>
      </c>
      <c r="CT54" s="130">
        <f t="shared" si="43"/>
        <v>0</v>
      </c>
      <c r="CU54" s="130">
        <f t="shared" si="43"/>
        <v>9484</v>
      </c>
      <c r="CV54" s="130">
        <f t="shared" si="43"/>
        <v>0</v>
      </c>
      <c r="CW54" s="130">
        <f t="shared" si="43"/>
        <v>67984</v>
      </c>
      <c r="CX54" s="130">
        <f>SUM(AT54,+BV54)</f>
        <v>10399</v>
      </c>
      <c r="CY54" s="130">
        <f t="shared" si="45"/>
        <v>57585</v>
      </c>
      <c r="CZ54" s="130">
        <f t="shared" si="46"/>
        <v>0</v>
      </c>
      <c r="DA54" s="130">
        <f t="shared" si="47"/>
        <v>0</v>
      </c>
      <c r="DB54" s="130">
        <f t="shared" si="44"/>
        <v>96791</v>
      </c>
      <c r="DC54" s="130">
        <f t="shared" si="44"/>
        <v>42183</v>
      </c>
      <c r="DD54" s="130">
        <f t="shared" si="44"/>
        <v>53786</v>
      </c>
      <c r="DE54" s="130">
        <f t="shared" si="44"/>
        <v>0</v>
      </c>
      <c r="DF54" s="130">
        <f t="shared" si="44"/>
        <v>822</v>
      </c>
      <c r="DG54" s="130">
        <f t="shared" si="44"/>
        <v>22967</v>
      </c>
      <c r="DH54" s="130">
        <f t="shared" si="44"/>
        <v>0</v>
      </c>
      <c r="DI54" s="130">
        <f t="shared" si="44"/>
        <v>6997</v>
      </c>
      <c r="DJ54" s="130">
        <f t="shared" si="44"/>
        <v>231143</v>
      </c>
    </row>
    <row r="55" spans="1:114" s="122" customFormat="1" ht="12" customHeight="1">
      <c r="A55" s="118" t="s">
        <v>209</v>
      </c>
      <c r="B55" s="134" t="s">
        <v>305</v>
      </c>
      <c r="C55" s="118" t="s">
        <v>208</v>
      </c>
      <c r="D55" s="130">
        <f t="shared" si="0"/>
        <v>177143</v>
      </c>
      <c r="E55" s="130">
        <f t="shared" si="1"/>
        <v>20371</v>
      </c>
      <c r="F55" s="130">
        <v>0</v>
      </c>
      <c r="G55" s="130">
        <v>0</v>
      </c>
      <c r="H55" s="130">
        <v>0</v>
      </c>
      <c r="I55" s="130">
        <v>20371</v>
      </c>
      <c r="J55" s="132" t="s">
        <v>206</v>
      </c>
      <c r="K55" s="130">
        <v>0</v>
      </c>
      <c r="L55" s="130">
        <v>156772</v>
      </c>
      <c r="M55" s="130">
        <f t="shared" si="2"/>
        <v>76837</v>
      </c>
      <c r="N55" s="130">
        <f t="shared" si="3"/>
        <v>0</v>
      </c>
      <c r="O55" s="130">
        <v>0</v>
      </c>
      <c r="P55" s="130">
        <v>0</v>
      </c>
      <c r="Q55" s="130">
        <v>0</v>
      </c>
      <c r="R55" s="130">
        <v>0</v>
      </c>
      <c r="S55" s="132" t="s">
        <v>206</v>
      </c>
      <c r="T55" s="130">
        <v>0</v>
      </c>
      <c r="U55" s="130">
        <v>76837</v>
      </c>
      <c r="V55" s="130">
        <f t="shared" si="4"/>
        <v>253980</v>
      </c>
      <c r="W55" s="130">
        <f t="shared" si="5"/>
        <v>20371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20371</v>
      </c>
      <c r="AB55" s="132" t="s">
        <v>206</v>
      </c>
      <c r="AC55" s="130">
        <f t="shared" si="10"/>
        <v>0</v>
      </c>
      <c r="AD55" s="130">
        <f t="shared" si="11"/>
        <v>233609</v>
      </c>
      <c r="AE55" s="130">
        <f t="shared" si="12"/>
        <v>0</v>
      </c>
      <c r="AF55" s="130">
        <f t="shared" si="13"/>
        <v>0</v>
      </c>
      <c r="AG55" s="130"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0">
        <f t="shared" si="14"/>
        <v>20371</v>
      </c>
      <c r="AN55" s="130">
        <f t="shared" si="15"/>
        <v>0</v>
      </c>
      <c r="AO55" s="130">
        <v>0</v>
      </c>
      <c r="AP55" s="130">
        <v>0</v>
      </c>
      <c r="AQ55" s="130">
        <v>0</v>
      </c>
      <c r="AR55" s="130">
        <v>0</v>
      </c>
      <c r="AS55" s="130">
        <f t="shared" si="16"/>
        <v>0</v>
      </c>
      <c r="AT55" s="130">
        <v>0</v>
      </c>
      <c r="AU55" s="130">
        <v>0</v>
      </c>
      <c r="AV55" s="130">
        <v>0</v>
      </c>
      <c r="AW55" s="130">
        <v>0</v>
      </c>
      <c r="AX55" s="130">
        <f t="shared" si="17"/>
        <v>20371</v>
      </c>
      <c r="AY55" s="130">
        <v>20371</v>
      </c>
      <c r="AZ55" s="130">
        <v>0</v>
      </c>
      <c r="BA55" s="130">
        <v>0</v>
      </c>
      <c r="BB55" s="130">
        <v>0</v>
      </c>
      <c r="BC55" s="130">
        <v>156772</v>
      </c>
      <c r="BD55" s="130">
        <v>0</v>
      </c>
      <c r="BE55" s="130">
        <v>0</v>
      </c>
      <c r="BF55" s="130">
        <f t="shared" si="18"/>
        <v>20371</v>
      </c>
      <c r="BG55" s="130">
        <f t="shared" si="19"/>
        <v>0</v>
      </c>
      <c r="BH55" s="130">
        <f t="shared" si="20"/>
        <v>0</v>
      </c>
      <c r="BI55" s="130">
        <v>0</v>
      </c>
      <c r="BJ55" s="130">
        <v>0</v>
      </c>
      <c r="BK55" s="130">
        <v>0</v>
      </c>
      <c r="BL55" s="130">
        <v>0</v>
      </c>
      <c r="BM55" s="130">
        <v>0</v>
      </c>
      <c r="BN55" s="130">
        <v>0</v>
      </c>
      <c r="BO55" s="130">
        <f t="shared" si="21"/>
        <v>0</v>
      </c>
      <c r="BP55" s="130">
        <f t="shared" si="22"/>
        <v>0</v>
      </c>
      <c r="BQ55" s="130">
        <v>0</v>
      </c>
      <c r="BR55" s="130">
        <v>0</v>
      </c>
      <c r="BS55" s="130">
        <v>0</v>
      </c>
      <c r="BT55" s="130">
        <v>0</v>
      </c>
      <c r="BU55" s="130">
        <f t="shared" si="23"/>
        <v>0</v>
      </c>
      <c r="BV55" s="130">
        <v>0</v>
      </c>
      <c r="BW55" s="130">
        <v>0</v>
      </c>
      <c r="BX55" s="130">
        <v>0</v>
      </c>
      <c r="BY55" s="130">
        <v>0</v>
      </c>
      <c r="BZ55" s="130">
        <f t="shared" si="24"/>
        <v>0</v>
      </c>
      <c r="CA55" s="130">
        <v>0</v>
      </c>
      <c r="CB55" s="130">
        <v>0</v>
      </c>
      <c r="CC55" s="130">
        <v>0</v>
      </c>
      <c r="CD55" s="130">
        <v>0</v>
      </c>
      <c r="CE55" s="130">
        <v>76837</v>
      </c>
      <c r="CF55" s="130">
        <v>0</v>
      </c>
      <c r="CG55" s="130">
        <v>0</v>
      </c>
      <c r="CH55" s="130">
        <f t="shared" si="25"/>
        <v>0</v>
      </c>
      <c r="CI55" s="130">
        <f t="shared" si="43"/>
        <v>0</v>
      </c>
      <c r="CJ55" s="130">
        <f t="shared" si="43"/>
        <v>0</v>
      </c>
      <c r="CK55" s="130">
        <f t="shared" si="43"/>
        <v>0</v>
      </c>
      <c r="CL55" s="130">
        <f t="shared" si="43"/>
        <v>0</v>
      </c>
      <c r="CM55" s="130">
        <f t="shared" si="43"/>
        <v>0</v>
      </c>
      <c r="CN55" s="130">
        <f t="shared" si="43"/>
        <v>0</v>
      </c>
      <c r="CO55" s="130">
        <f t="shared" si="43"/>
        <v>0</v>
      </c>
      <c r="CP55" s="130">
        <f t="shared" si="43"/>
        <v>0</v>
      </c>
      <c r="CQ55" s="130">
        <f t="shared" si="43"/>
        <v>20371</v>
      </c>
      <c r="CR55" s="130">
        <f t="shared" si="43"/>
        <v>0</v>
      </c>
      <c r="CS55" s="130">
        <f t="shared" si="43"/>
        <v>0</v>
      </c>
      <c r="CT55" s="130">
        <f t="shared" si="43"/>
        <v>0</v>
      </c>
      <c r="CU55" s="130">
        <f t="shared" si="43"/>
        <v>0</v>
      </c>
      <c r="CV55" s="130">
        <f t="shared" si="43"/>
        <v>0</v>
      </c>
      <c r="CW55" s="130">
        <f t="shared" si="43"/>
        <v>0</v>
      </c>
      <c r="CX55" s="130">
        <f t="shared" si="43"/>
        <v>0</v>
      </c>
      <c r="CY55" s="130">
        <f t="shared" si="45"/>
        <v>0</v>
      </c>
      <c r="CZ55" s="130">
        <f t="shared" si="46"/>
        <v>0</v>
      </c>
      <c r="DA55" s="130">
        <f t="shared" si="47"/>
        <v>0</v>
      </c>
      <c r="DB55" s="130">
        <f t="shared" si="44"/>
        <v>20371</v>
      </c>
      <c r="DC55" s="130">
        <f t="shared" si="44"/>
        <v>20371</v>
      </c>
      <c r="DD55" s="130">
        <f t="shared" si="44"/>
        <v>0</v>
      </c>
      <c r="DE55" s="130">
        <f t="shared" si="44"/>
        <v>0</v>
      </c>
      <c r="DF55" s="130">
        <f t="shared" si="44"/>
        <v>0</v>
      </c>
      <c r="DG55" s="130">
        <f t="shared" si="44"/>
        <v>233609</v>
      </c>
      <c r="DH55" s="130">
        <f t="shared" si="44"/>
        <v>0</v>
      </c>
      <c r="DI55" s="130">
        <f t="shared" si="44"/>
        <v>0</v>
      </c>
      <c r="DJ55" s="130">
        <f t="shared" si="44"/>
        <v>20371</v>
      </c>
    </row>
    <row r="56" spans="1:114" s="122" customFormat="1" ht="12" customHeight="1">
      <c r="A56" s="118" t="s">
        <v>209</v>
      </c>
      <c r="B56" s="134" t="s">
        <v>306</v>
      </c>
      <c r="C56" s="118" t="s">
        <v>307</v>
      </c>
      <c r="D56" s="130">
        <f t="shared" si="0"/>
        <v>163383</v>
      </c>
      <c r="E56" s="130">
        <f t="shared" si="1"/>
        <v>27736</v>
      </c>
      <c r="F56" s="130">
        <v>0</v>
      </c>
      <c r="G56" s="130">
        <v>0</v>
      </c>
      <c r="H56" s="130">
        <v>0</v>
      </c>
      <c r="I56" s="130">
        <v>27736</v>
      </c>
      <c r="J56" s="132" t="s">
        <v>206</v>
      </c>
      <c r="K56" s="130">
        <v>0</v>
      </c>
      <c r="L56" s="130">
        <v>135647</v>
      </c>
      <c r="M56" s="130">
        <f t="shared" si="2"/>
        <v>62379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2" t="s">
        <v>206</v>
      </c>
      <c r="T56" s="130">
        <v>0</v>
      </c>
      <c r="U56" s="130">
        <v>62379</v>
      </c>
      <c r="V56" s="130">
        <f t="shared" si="4"/>
        <v>225762</v>
      </c>
      <c r="W56" s="130">
        <f t="shared" si="5"/>
        <v>27736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27736</v>
      </c>
      <c r="AB56" s="132" t="s">
        <v>206</v>
      </c>
      <c r="AC56" s="130">
        <f t="shared" si="10"/>
        <v>0</v>
      </c>
      <c r="AD56" s="130">
        <f t="shared" si="11"/>
        <v>198026</v>
      </c>
      <c r="AE56" s="130">
        <f t="shared" si="12"/>
        <v>0</v>
      </c>
      <c r="AF56" s="130">
        <f t="shared" si="13"/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f t="shared" si="14"/>
        <v>82269</v>
      </c>
      <c r="AN56" s="130">
        <f t="shared" si="15"/>
        <v>8163</v>
      </c>
      <c r="AO56" s="130">
        <v>8163</v>
      </c>
      <c r="AP56" s="130">
        <v>0</v>
      </c>
      <c r="AQ56" s="130">
        <v>0</v>
      </c>
      <c r="AR56" s="130">
        <v>0</v>
      </c>
      <c r="AS56" s="130">
        <f t="shared" si="16"/>
        <v>1413</v>
      </c>
      <c r="AT56" s="130">
        <v>0</v>
      </c>
      <c r="AU56" s="130">
        <v>0</v>
      </c>
      <c r="AV56" s="130">
        <v>1413</v>
      </c>
      <c r="AW56" s="130">
        <v>0</v>
      </c>
      <c r="AX56" s="130">
        <f t="shared" si="17"/>
        <v>72693</v>
      </c>
      <c r="AY56" s="130">
        <v>62896</v>
      </c>
      <c r="AZ56" s="130">
        <v>0</v>
      </c>
      <c r="BA56" s="130">
        <v>0</v>
      </c>
      <c r="BB56" s="130">
        <v>9797</v>
      </c>
      <c r="BC56" s="130">
        <v>80609</v>
      </c>
      <c r="BD56" s="130">
        <v>0</v>
      </c>
      <c r="BE56" s="130">
        <v>505</v>
      </c>
      <c r="BF56" s="130">
        <f t="shared" si="18"/>
        <v>82774</v>
      </c>
      <c r="BG56" s="130">
        <f t="shared" si="19"/>
        <v>0</v>
      </c>
      <c r="BH56" s="130">
        <f t="shared" si="20"/>
        <v>0</v>
      </c>
      <c r="BI56" s="130">
        <v>0</v>
      </c>
      <c r="BJ56" s="130">
        <v>0</v>
      </c>
      <c r="BK56" s="130">
        <v>0</v>
      </c>
      <c r="BL56" s="130">
        <v>0</v>
      </c>
      <c r="BM56" s="130">
        <v>0</v>
      </c>
      <c r="BN56" s="130">
        <v>0</v>
      </c>
      <c r="BO56" s="130">
        <f t="shared" si="21"/>
        <v>8028</v>
      </c>
      <c r="BP56" s="130">
        <f t="shared" si="22"/>
        <v>8028</v>
      </c>
      <c r="BQ56" s="130">
        <v>8028</v>
      </c>
      <c r="BR56" s="130">
        <v>0</v>
      </c>
      <c r="BS56" s="130">
        <v>0</v>
      </c>
      <c r="BT56" s="130">
        <v>0</v>
      </c>
      <c r="BU56" s="130">
        <f t="shared" si="23"/>
        <v>0</v>
      </c>
      <c r="BV56" s="130">
        <v>0</v>
      </c>
      <c r="BW56" s="130">
        <v>0</v>
      </c>
      <c r="BX56" s="130">
        <v>0</v>
      </c>
      <c r="BY56" s="130">
        <v>0</v>
      </c>
      <c r="BZ56" s="130">
        <f t="shared" si="24"/>
        <v>0</v>
      </c>
      <c r="CA56" s="130">
        <v>0</v>
      </c>
      <c r="CB56" s="130">
        <v>0</v>
      </c>
      <c r="CC56" s="130">
        <v>0</v>
      </c>
      <c r="CD56" s="130">
        <v>0</v>
      </c>
      <c r="CE56" s="130">
        <v>54351</v>
      </c>
      <c r="CF56" s="130">
        <v>0</v>
      </c>
      <c r="CG56" s="130">
        <v>0</v>
      </c>
      <c r="CH56" s="130">
        <f t="shared" si="25"/>
        <v>8028</v>
      </c>
      <c r="CI56" s="130">
        <f t="shared" si="43"/>
        <v>0</v>
      </c>
      <c r="CJ56" s="130">
        <f t="shared" si="43"/>
        <v>0</v>
      </c>
      <c r="CK56" s="130">
        <f t="shared" si="43"/>
        <v>0</v>
      </c>
      <c r="CL56" s="130">
        <f t="shared" si="43"/>
        <v>0</v>
      </c>
      <c r="CM56" s="130">
        <f t="shared" si="43"/>
        <v>0</v>
      </c>
      <c r="CN56" s="130">
        <f t="shared" si="43"/>
        <v>0</v>
      </c>
      <c r="CO56" s="130">
        <f t="shared" si="43"/>
        <v>0</v>
      </c>
      <c r="CP56" s="130">
        <f t="shared" si="43"/>
        <v>0</v>
      </c>
      <c r="CQ56" s="130">
        <f t="shared" si="43"/>
        <v>90297</v>
      </c>
      <c r="CR56" s="130">
        <f t="shared" si="43"/>
        <v>16191</v>
      </c>
      <c r="CS56" s="130">
        <f t="shared" si="43"/>
        <v>16191</v>
      </c>
      <c r="CT56" s="130">
        <f t="shared" si="43"/>
        <v>0</v>
      </c>
      <c r="CU56" s="130">
        <f t="shared" si="43"/>
        <v>0</v>
      </c>
      <c r="CV56" s="130">
        <f t="shared" si="43"/>
        <v>0</v>
      </c>
      <c r="CW56" s="130">
        <f t="shared" si="43"/>
        <v>1413</v>
      </c>
      <c r="CX56" s="130">
        <f t="shared" si="43"/>
        <v>0</v>
      </c>
      <c r="CY56" s="130">
        <f t="shared" si="45"/>
        <v>0</v>
      </c>
      <c r="CZ56" s="130">
        <f t="shared" si="46"/>
        <v>1413</v>
      </c>
      <c r="DA56" s="130">
        <f t="shared" si="47"/>
        <v>0</v>
      </c>
      <c r="DB56" s="130">
        <f t="shared" si="44"/>
        <v>72693</v>
      </c>
      <c r="DC56" s="130">
        <f t="shared" si="44"/>
        <v>62896</v>
      </c>
      <c r="DD56" s="130">
        <f t="shared" si="44"/>
        <v>0</v>
      </c>
      <c r="DE56" s="130">
        <f t="shared" si="44"/>
        <v>0</v>
      </c>
      <c r="DF56" s="130">
        <f t="shared" si="44"/>
        <v>9797</v>
      </c>
      <c r="DG56" s="130">
        <f t="shared" si="44"/>
        <v>134960</v>
      </c>
      <c r="DH56" s="130">
        <f t="shared" si="44"/>
        <v>0</v>
      </c>
      <c r="DI56" s="130">
        <f t="shared" si="44"/>
        <v>505</v>
      </c>
      <c r="DJ56" s="130">
        <f t="shared" si="44"/>
        <v>90802</v>
      </c>
    </row>
    <row r="57" spans="1:114" s="122" customFormat="1" ht="12" customHeight="1">
      <c r="A57" s="118" t="s">
        <v>209</v>
      </c>
      <c r="B57" s="134" t="s">
        <v>308</v>
      </c>
      <c r="C57" s="118" t="s">
        <v>309</v>
      </c>
      <c r="D57" s="130">
        <f t="shared" si="0"/>
        <v>120253</v>
      </c>
      <c r="E57" s="130">
        <f t="shared" si="1"/>
        <v>23358</v>
      </c>
      <c r="F57" s="130">
        <v>0</v>
      </c>
      <c r="G57" s="130">
        <v>0</v>
      </c>
      <c r="H57" s="130">
        <v>0</v>
      </c>
      <c r="I57" s="130">
        <v>23358</v>
      </c>
      <c r="J57" s="132" t="s">
        <v>206</v>
      </c>
      <c r="K57" s="130">
        <v>0</v>
      </c>
      <c r="L57" s="130">
        <v>96895</v>
      </c>
      <c r="M57" s="130">
        <f t="shared" si="2"/>
        <v>54179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2" t="s">
        <v>206</v>
      </c>
      <c r="T57" s="130">
        <v>0</v>
      </c>
      <c r="U57" s="130">
        <v>54179</v>
      </c>
      <c r="V57" s="130">
        <f t="shared" si="4"/>
        <v>174432</v>
      </c>
      <c r="W57" s="130">
        <f t="shared" si="5"/>
        <v>23358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23358</v>
      </c>
      <c r="AB57" s="132" t="s">
        <v>206</v>
      </c>
      <c r="AC57" s="130">
        <f t="shared" si="10"/>
        <v>0</v>
      </c>
      <c r="AD57" s="130">
        <f t="shared" si="11"/>
        <v>151074</v>
      </c>
      <c r="AE57" s="130">
        <f t="shared" si="12"/>
        <v>0</v>
      </c>
      <c r="AF57" s="130">
        <f t="shared" si="13"/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f t="shared" si="14"/>
        <v>45117</v>
      </c>
      <c r="AN57" s="130">
        <f t="shared" si="15"/>
        <v>8209</v>
      </c>
      <c r="AO57" s="130">
        <v>8209</v>
      </c>
      <c r="AP57" s="130"/>
      <c r="AQ57" s="130">
        <v>0</v>
      </c>
      <c r="AR57" s="130">
        <v>0</v>
      </c>
      <c r="AS57" s="130">
        <f t="shared" si="16"/>
        <v>36908</v>
      </c>
      <c r="AT57" s="130">
        <v>36908</v>
      </c>
      <c r="AU57" s="130">
        <v>0</v>
      </c>
      <c r="AV57" s="130">
        <v>0</v>
      </c>
      <c r="AW57" s="130">
        <v>0</v>
      </c>
      <c r="AX57" s="130">
        <f t="shared" si="17"/>
        <v>0</v>
      </c>
      <c r="AY57" s="130">
        <v>0</v>
      </c>
      <c r="AZ57" s="130">
        <v>0</v>
      </c>
      <c r="BA57" s="130">
        <v>0</v>
      </c>
      <c r="BB57" s="130">
        <v>0</v>
      </c>
      <c r="BC57" s="130">
        <v>75136</v>
      </c>
      <c r="BD57" s="130">
        <v>0</v>
      </c>
      <c r="BE57" s="130">
        <v>0</v>
      </c>
      <c r="BF57" s="130">
        <f t="shared" si="18"/>
        <v>45117</v>
      </c>
      <c r="BG57" s="130">
        <f t="shared" si="19"/>
        <v>0</v>
      </c>
      <c r="BH57" s="130">
        <f t="shared" si="20"/>
        <v>0</v>
      </c>
      <c r="BI57" s="130">
        <v>0</v>
      </c>
      <c r="BJ57" s="130">
        <v>0</v>
      </c>
      <c r="BK57" s="130">
        <v>0</v>
      </c>
      <c r="BL57" s="130">
        <v>0</v>
      </c>
      <c r="BM57" s="130">
        <v>0</v>
      </c>
      <c r="BN57" s="130">
        <v>0</v>
      </c>
      <c r="BO57" s="130">
        <f t="shared" si="21"/>
        <v>3518</v>
      </c>
      <c r="BP57" s="130">
        <f t="shared" si="22"/>
        <v>3518</v>
      </c>
      <c r="BQ57" s="130">
        <v>3518</v>
      </c>
      <c r="BR57" s="130">
        <v>0</v>
      </c>
      <c r="BS57" s="130">
        <v>0</v>
      </c>
      <c r="BT57" s="130">
        <v>0</v>
      </c>
      <c r="BU57" s="130">
        <f t="shared" si="23"/>
        <v>0</v>
      </c>
      <c r="BV57" s="130">
        <v>0</v>
      </c>
      <c r="BW57" s="130">
        <v>0</v>
      </c>
      <c r="BX57" s="130">
        <v>0</v>
      </c>
      <c r="BY57" s="130">
        <v>0</v>
      </c>
      <c r="BZ57" s="130">
        <f t="shared" si="24"/>
        <v>0</v>
      </c>
      <c r="CA57" s="130">
        <v>0</v>
      </c>
      <c r="CB57" s="130">
        <v>0</v>
      </c>
      <c r="CC57" s="130">
        <v>0</v>
      </c>
      <c r="CD57" s="130">
        <v>0</v>
      </c>
      <c r="CE57" s="130">
        <v>50661</v>
      </c>
      <c r="CF57" s="130">
        <v>0</v>
      </c>
      <c r="CG57" s="130">
        <v>0</v>
      </c>
      <c r="CH57" s="130">
        <f t="shared" si="25"/>
        <v>3518</v>
      </c>
      <c r="CI57" s="130">
        <f t="shared" si="43"/>
        <v>0</v>
      </c>
      <c r="CJ57" s="130">
        <f t="shared" si="43"/>
        <v>0</v>
      </c>
      <c r="CK57" s="130">
        <f t="shared" si="43"/>
        <v>0</v>
      </c>
      <c r="CL57" s="130">
        <f t="shared" si="43"/>
        <v>0</v>
      </c>
      <c r="CM57" s="130">
        <f t="shared" si="43"/>
        <v>0</v>
      </c>
      <c r="CN57" s="130">
        <f t="shared" si="43"/>
        <v>0</v>
      </c>
      <c r="CO57" s="130">
        <f t="shared" si="43"/>
        <v>0</v>
      </c>
      <c r="CP57" s="130">
        <f t="shared" si="43"/>
        <v>0</v>
      </c>
      <c r="CQ57" s="130">
        <f t="shared" si="43"/>
        <v>48635</v>
      </c>
      <c r="CR57" s="130">
        <f t="shared" si="43"/>
        <v>11727</v>
      </c>
      <c r="CS57" s="130">
        <f t="shared" si="43"/>
        <v>11727</v>
      </c>
      <c r="CT57" s="130">
        <f t="shared" si="43"/>
        <v>0</v>
      </c>
      <c r="CU57" s="130">
        <f t="shared" si="43"/>
        <v>0</v>
      </c>
      <c r="CV57" s="130">
        <f t="shared" si="43"/>
        <v>0</v>
      </c>
      <c r="CW57" s="130">
        <f t="shared" si="43"/>
        <v>36908</v>
      </c>
      <c r="CX57" s="130">
        <f t="shared" si="43"/>
        <v>36908</v>
      </c>
      <c r="CY57" s="130">
        <f t="shared" si="45"/>
        <v>0</v>
      </c>
      <c r="CZ57" s="130">
        <f t="shared" si="46"/>
        <v>0</v>
      </c>
      <c r="DA57" s="130">
        <f t="shared" si="47"/>
        <v>0</v>
      </c>
      <c r="DB57" s="130">
        <f t="shared" si="44"/>
        <v>0</v>
      </c>
      <c r="DC57" s="130">
        <f t="shared" si="44"/>
        <v>0</v>
      </c>
      <c r="DD57" s="130">
        <f t="shared" si="44"/>
        <v>0</v>
      </c>
      <c r="DE57" s="130">
        <f t="shared" si="44"/>
        <v>0</v>
      </c>
      <c r="DF57" s="130">
        <f t="shared" si="44"/>
        <v>0</v>
      </c>
      <c r="DG57" s="130">
        <f t="shared" si="44"/>
        <v>125797</v>
      </c>
      <c r="DH57" s="130">
        <f t="shared" si="44"/>
        <v>0</v>
      </c>
      <c r="DI57" s="130">
        <f t="shared" si="44"/>
        <v>0</v>
      </c>
      <c r="DJ57" s="130">
        <f t="shared" si="44"/>
        <v>48635</v>
      </c>
    </row>
    <row r="58" spans="1:114" s="122" customFormat="1" ht="12" customHeight="1">
      <c r="A58" s="118" t="s">
        <v>209</v>
      </c>
      <c r="B58" s="134" t="s">
        <v>310</v>
      </c>
      <c r="C58" s="118" t="s">
        <v>311</v>
      </c>
      <c r="D58" s="130">
        <f t="shared" si="0"/>
        <v>146713</v>
      </c>
      <c r="E58" s="130">
        <f t="shared" si="1"/>
        <v>29037</v>
      </c>
      <c r="F58" s="130">
        <v>0</v>
      </c>
      <c r="G58" s="130">
        <v>0</v>
      </c>
      <c r="H58" s="130">
        <v>0</v>
      </c>
      <c r="I58" s="130">
        <v>29037</v>
      </c>
      <c r="J58" s="132" t="s">
        <v>206</v>
      </c>
      <c r="K58" s="130">
        <v>0</v>
      </c>
      <c r="L58" s="130">
        <v>117676</v>
      </c>
      <c r="M58" s="130">
        <f t="shared" si="2"/>
        <v>59769</v>
      </c>
      <c r="N58" s="130">
        <f t="shared" si="3"/>
        <v>4392</v>
      </c>
      <c r="O58" s="130">
        <v>2928</v>
      </c>
      <c r="P58" s="130">
        <v>1464</v>
      </c>
      <c r="Q58" s="130">
        <v>0</v>
      </c>
      <c r="R58" s="130">
        <v>0</v>
      </c>
      <c r="S58" s="132" t="s">
        <v>206</v>
      </c>
      <c r="T58" s="130">
        <v>0</v>
      </c>
      <c r="U58" s="130">
        <v>55377</v>
      </c>
      <c r="V58" s="130">
        <f t="shared" si="4"/>
        <v>206482</v>
      </c>
      <c r="W58" s="130">
        <f t="shared" si="5"/>
        <v>33429</v>
      </c>
      <c r="X58" s="130">
        <f t="shared" si="6"/>
        <v>2928</v>
      </c>
      <c r="Y58" s="130">
        <f t="shared" si="7"/>
        <v>1464</v>
      </c>
      <c r="Z58" s="130">
        <f t="shared" si="8"/>
        <v>0</v>
      </c>
      <c r="AA58" s="130">
        <f t="shared" si="9"/>
        <v>29037</v>
      </c>
      <c r="AB58" s="132" t="s">
        <v>206</v>
      </c>
      <c r="AC58" s="130">
        <f t="shared" si="10"/>
        <v>0</v>
      </c>
      <c r="AD58" s="130">
        <f t="shared" si="11"/>
        <v>173053</v>
      </c>
      <c r="AE58" s="130">
        <f t="shared" si="12"/>
        <v>0</v>
      </c>
      <c r="AF58" s="130">
        <f t="shared" si="13"/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f t="shared" si="14"/>
        <v>67714</v>
      </c>
      <c r="AN58" s="130">
        <f t="shared" si="15"/>
        <v>13865</v>
      </c>
      <c r="AO58" s="130">
        <v>13865</v>
      </c>
      <c r="AP58" s="130">
        <v>0</v>
      </c>
      <c r="AQ58" s="130">
        <v>0</v>
      </c>
      <c r="AR58" s="130">
        <v>0</v>
      </c>
      <c r="AS58" s="130">
        <f t="shared" si="16"/>
        <v>53849</v>
      </c>
      <c r="AT58" s="130">
        <v>53849</v>
      </c>
      <c r="AU58" s="130">
        <v>0</v>
      </c>
      <c r="AV58" s="130">
        <v>0</v>
      </c>
      <c r="AW58" s="130">
        <v>0</v>
      </c>
      <c r="AX58" s="130">
        <f t="shared" si="17"/>
        <v>0</v>
      </c>
      <c r="AY58" s="130">
        <v>0</v>
      </c>
      <c r="AZ58" s="130">
        <v>0</v>
      </c>
      <c r="BA58" s="130">
        <v>0</v>
      </c>
      <c r="BB58" s="130">
        <v>0</v>
      </c>
      <c r="BC58" s="130">
        <v>70882</v>
      </c>
      <c r="BD58" s="130"/>
      <c r="BE58" s="130">
        <v>8117</v>
      </c>
      <c r="BF58" s="130">
        <f t="shared" si="18"/>
        <v>75831</v>
      </c>
      <c r="BG58" s="130">
        <f t="shared" si="19"/>
        <v>0</v>
      </c>
      <c r="BH58" s="130">
        <f t="shared" si="20"/>
        <v>0</v>
      </c>
      <c r="BI58" s="130">
        <v>0</v>
      </c>
      <c r="BJ58" s="130">
        <v>0</v>
      </c>
      <c r="BK58" s="130">
        <v>0</v>
      </c>
      <c r="BL58" s="130">
        <v>0</v>
      </c>
      <c r="BM58" s="130">
        <v>0</v>
      </c>
      <c r="BN58" s="130">
        <v>0</v>
      </c>
      <c r="BO58" s="130">
        <f t="shared" si="21"/>
        <v>389</v>
      </c>
      <c r="BP58" s="130">
        <f t="shared" si="22"/>
        <v>0</v>
      </c>
      <c r="BQ58" s="130">
        <v>0</v>
      </c>
      <c r="BR58" s="130">
        <v>0</v>
      </c>
      <c r="BS58" s="130">
        <v>0</v>
      </c>
      <c r="BT58" s="130">
        <v>0</v>
      </c>
      <c r="BU58" s="130">
        <f t="shared" si="23"/>
        <v>389</v>
      </c>
      <c r="BV58" s="130">
        <v>389</v>
      </c>
      <c r="BW58" s="130">
        <v>0</v>
      </c>
      <c r="BX58" s="130">
        <v>0</v>
      </c>
      <c r="BY58" s="130">
        <v>0</v>
      </c>
      <c r="BZ58" s="130">
        <f t="shared" si="24"/>
        <v>0</v>
      </c>
      <c r="CA58" s="130">
        <v>0</v>
      </c>
      <c r="CB58" s="130">
        <v>0</v>
      </c>
      <c r="CC58" s="130">
        <v>0</v>
      </c>
      <c r="CD58" s="130">
        <v>0</v>
      </c>
      <c r="CE58" s="130">
        <v>52637</v>
      </c>
      <c r="CF58" s="130">
        <v>0</v>
      </c>
      <c r="CG58" s="130">
        <v>6743</v>
      </c>
      <c r="CH58" s="130">
        <f t="shared" si="25"/>
        <v>7132</v>
      </c>
      <c r="CI58" s="130">
        <f t="shared" si="43"/>
        <v>0</v>
      </c>
      <c r="CJ58" s="130">
        <f t="shared" si="43"/>
        <v>0</v>
      </c>
      <c r="CK58" s="130">
        <f t="shared" si="43"/>
        <v>0</v>
      </c>
      <c r="CL58" s="130">
        <f t="shared" si="43"/>
        <v>0</v>
      </c>
      <c r="CM58" s="130">
        <f t="shared" si="43"/>
        <v>0</v>
      </c>
      <c r="CN58" s="130">
        <f t="shared" si="43"/>
        <v>0</v>
      </c>
      <c r="CO58" s="130">
        <f t="shared" si="43"/>
        <v>0</v>
      </c>
      <c r="CP58" s="130">
        <f t="shared" si="43"/>
        <v>0</v>
      </c>
      <c r="CQ58" s="130">
        <f t="shared" si="43"/>
        <v>68103</v>
      </c>
      <c r="CR58" s="130">
        <f t="shared" si="43"/>
        <v>13865</v>
      </c>
      <c r="CS58" s="130">
        <f t="shared" si="43"/>
        <v>13865</v>
      </c>
      <c r="CT58" s="130">
        <f t="shared" si="43"/>
        <v>0</v>
      </c>
      <c r="CU58" s="130">
        <f aca="true" t="shared" si="48" ref="CU58:CU67">SUM(AQ58,+BS58)</f>
        <v>0</v>
      </c>
      <c r="CV58" s="130">
        <f aca="true" t="shared" si="49" ref="CV58:CV67">SUM(AR58,+BT58)</f>
        <v>0</v>
      </c>
      <c r="CW58" s="130">
        <f aca="true" t="shared" si="50" ref="CW58:CW67">SUM(AS58,+BU58)</f>
        <v>54238</v>
      </c>
      <c r="CX58" s="130">
        <f aca="true" t="shared" si="51" ref="CX58:CX67">SUM(AT58,+BV58)</f>
        <v>54238</v>
      </c>
      <c r="CY58" s="130">
        <f t="shared" si="45"/>
        <v>0</v>
      </c>
      <c r="CZ58" s="130">
        <f t="shared" si="46"/>
        <v>0</v>
      </c>
      <c r="DA58" s="130">
        <f t="shared" si="47"/>
        <v>0</v>
      </c>
      <c r="DB58" s="130">
        <f t="shared" si="44"/>
        <v>0</v>
      </c>
      <c r="DC58" s="130">
        <f t="shared" si="44"/>
        <v>0</v>
      </c>
      <c r="DD58" s="130">
        <f t="shared" si="44"/>
        <v>0</v>
      </c>
      <c r="DE58" s="130">
        <f t="shared" si="44"/>
        <v>0</v>
      </c>
      <c r="DF58" s="130">
        <f t="shared" si="44"/>
        <v>0</v>
      </c>
      <c r="DG58" s="130">
        <f t="shared" si="44"/>
        <v>123519</v>
      </c>
      <c r="DH58" s="130">
        <f t="shared" si="44"/>
        <v>0</v>
      </c>
      <c r="DI58" s="130">
        <f t="shared" si="44"/>
        <v>14860</v>
      </c>
      <c r="DJ58" s="130">
        <f t="shared" si="44"/>
        <v>82963</v>
      </c>
    </row>
    <row r="59" spans="1:114" s="122" customFormat="1" ht="12" customHeight="1">
      <c r="A59" s="118" t="s">
        <v>209</v>
      </c>
      <c r="B59" s="134" t="s">
        <v>312</v>
      </c>
      <c r="C59" s="118" t="s">
        <v>313</v>
      </c>
      <c r="D59" s="130">
        <f t="shared" si="0"/>
        <v>180981</v>
      </c>
      <c r="E59" s="130">
        <f t="shared" si="1"/>
        <v>39645</v>
      </c>
      <c r="F59" s="130">
        <v>0</v>
      </c>
      <c r="G59" s="130">
        <v>0</v>
      </c>
      <c r="H59" s="130">
        <v>0</v>
      </c>
      <c r="I59" s="130">
        <v>39645</v>
      </c>
      <c r="J59" s="132" t="s">
        <v>206</v>
      </c>
      <c r="K59" s="130">
        <v>0</v>
      </c>
      <c r="L59" s="130">
        <v>141336</v>
      </c>
      <c r="M59" s="130">
        <f t="shared" si="2"/>
        <v>75177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2" t="s">
        <v>206</v>
      </c>
      <c r="T59" s="130">
        <v>0</v>
      </c>
      <c r="U59" s="130">
        <v>75177</v>
      </c>
      <c r="V59" s="130">
        <f t="shared" si="4"/>
        <v>256158</v>
      </c>
      <c r="W59" s="130">
        <f t="shared" si="5"/>
        <v>39645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39645</v>
      </c>
      <c r="AB59" s="132" t="s">
        <v>206</v>
      </c>
      <c r="AC59" s="130">
        <f t="shared" si="10"/>
        <v>0</v>
      </c>
      <c r="AD59" s="130">
        <f t="shared" si="11"/>
        <v>216513</v>
      </c>
      <c r="AE59" s="130">
        <f t="shared" si="12"/>
        <v>0</v>
      </c>
      <c r="AF59" s="130">
        <f t="shared" si="13"/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f t="shared" si="14"/>
        <v>76128</v>
      </c>
      <c r="AN59" s="130">
        <f t="shared" si="15"/>
        <v>40479</v>
      </c>
      <c r="AO59" s="130">
        <v>33939</v>
      </c>
      <c r="AP59" s="130">
        <v>6540</v>
      </c>
      <c r="AQ59" s="130">
        <v>0</v>
      </c>
      <c r="AR59" s="130">
        <v>0</v>
      </c>
      <c r="AS59" s="130">
        <f t="shared" si="16"/>
        <v>641</v>
      </c>
      <c r="AT59" s="130">
        <v>641</v>
      </c>
      <c r="AU59" s="130">
        <v>0</v>
      </c>
      <c r="AV59" s="130">
        <v>0</v>
      </c>
      <c r="AW59" s="130">
        <v>0</v>
      </c>
      <c r="AX59" s="130">
        <f t="shared" si="17"/>
        <v>35008</v>
      </c>
      <c r="AY59" s="130">
        <v>33830</v>
      </c>
      <c r="AZ59" s="130">
        <v>1178</v>
      </c>
      <c r="BA59" s="130">
        <v>0</v>
      </c>
      <c r="BB59" s="130">
        <v>0</v>
      </c>
      <c r="BC59" s="130">
        <v>104853</v>
      </c>
      <c r="BD59" s="130">
        <v>0</v>
      </c>
      <c r="BE59" s="130">
        <v>0</v>
      </c>
      <c r="BF59" s="130">
        <f t="shared" si="18"/>
        <v>76128</v>
      </c>
      <c r="BG59" s="130">
        <f t="shared" si="19"/>
        <v>0</v>
      </c>
      <c r="BH59" s="130">
        <f t="shared" si="20"/>
        <v>0</v>
      </c>
      <c r="BI59" s="130">
        <v>0</v>
      </c>
      <c r="BJ59" s="130">
        <v>0</v>
      </c>
      <c r="BK59" s="130">
        <v>0</v>
      </c>
      <c r="BL59" s="130">
        <v>0</v>
      </c>
      <c r="BM59" s="130">
        <v>0</v>
      </c>
      <c r="BN59" s="130">
        <v>0</v>
      </c>
      <c r="BO59" s="130">
        <f t="shared" si="21"/>
        <v>0</v>
      </c>
      <c r="BP59" s="130">
        <f t="shared" si="22"/>
        <v>0</v>
      </c>
      <c r="BQ59" s="130">
        <v>0</v>
      </c>
      <c r="BR59" s="130">
        <v>0</v>
      </c>
      <c r="BS59" s="130">
        <v>0</v>
      </c>
      <c r="BT59" s="130">
        <v>0</v>
      </c>
      <c r="BU59" s="130">
        <f t="shared" si="23"/>
        <v>0</v>
      </c>
      <c r="BV59" s="130">
        <v>0</v>
      </c>
      <c r="BW59" s="130">
        <v>0</v>
      </c>
      <c r="BX59" s="130">
        <v>0</v>
      </c>
      <c r="BY59" s="130">
        <v>0</v>
      </c>
      <c r="BZ59" s="130">
        <f t="shared" si="24"/>
        <v>0</v>
      </c>
      <c r="CA59" s="130">
        <v>0</v>
      </c>
      <c r="CB59" s="130">
        <v>0</v>
      </c>
      <c r="CC59" s="130">
        <v>0</v>
      </c>
      <c r="CD59" s="130">
        <v>0</v>
      </c>
      <c r="CE59" s="130">
        <v>75177</v>
      </c>
      <c r="CF59" s="130">
        <v>0</v>
      </c>
      <c r="CG59" s="130">
        <v>0</v>
      </c>
      <c r="CH59" s="130">
        <f t="shared" si="25"/>
        <v>0</v>
      </c>
      <c r="CI59" s="130">
        <f aca="true" t="shared" si="52" ref="CI59:CI67">SUM(AE59,+BG59)</f>
        <v>0</v>
      </c>
      <c r="CJ59" s="130">
        <f aca="true" t="shared" si="53" ref="CJ59:CJ67">SUM(AF59,+BH59)</f>
        <v>0</v>
      </c>
      <c r="CK59" s="130">
        <f aca="true" t="shared" si="54" ref="CK59:CK67">SUM(AG59,+BI59)</f>
        <v>0</v>
      </c>
      <c r="CL59" s="130">
        <f aca="true" t="shared" si="55" ref="CL59:CL67">SUM(AH59,+BJ59)</f>
        <v>0</v>
      </c>
      <c r="CM59" s="130">
        <f aca="true" t="shared" si="56" ref="CM59:CM67">SUM(AI59,+BK59)</f>
        <v>0</v>
      </c>
      <c r="CN59" s="130">
        <f aca="true" t="shared" si="57" ref="CN59:CN67">SUM(AJ59,+BL59)</f>
        <v>0</v>
      </c>
      <c r="CO59" s="130">
        <f aca="true" t="shared" si="58" ref="CO59:CO67">SUM(AK59,+BM59)</f>
        <v>0</v>
      </c>
      <c r="CP59" s="130">
        <f aca="true" t="shared" si="59" ref="CP59:CP67">SUM(AL59,+BN59)</f>
        <v>0</v>
      </c>
      <c r="CQ59" s="130">
        <f aca="true" t="shared" si="60" ref="CQ59:CQ67">SUM(AM59,+BO59)</f>
        <v>76128</v>
      </c>
      <c r="CR59" s="130">
        <f aca="true" t="shared" si="61" ref="CR59:CR67">SUM(AN59,+BP59)</f>
        <v>40479</v>
      </c>
      <c r="CS59" s="130">
        <f aca="true" t="shared" si="62" ref="CS59:CS67">SUM(AO59,+BQ59)</f>
        <v>33939</v>
      </c>
      <c r="CT59" s="130">
        <f aca="true" t="shared" si="63" ref="CT59:CT67">SUM(AP59,+BR59)</f>
        <v>6540</v>
      </c>
      <c r="CU59" s="130">
        <f t="shared" si="48"/>
        <v>0</v>
      </c>
      <c r="CV59" s="130">
        <f t="shared" si="49"/>
        <v>0</v>
      </c>
      <c r="CW59" s="130">
        <f t="shared" si="50"/>
        <v>641</v>
      </c>
      <c r="CX59" s="130">
        <f t="shared" si="51"/>
        <v>641</v>
      </c>
      <c r="CY59" s="130">
        <f t="shared" si="45"/>
        <v>0</v>
      </c>
      <c r="CZ59" s="130">
        <f t="shared" si="46"/>
        <v>0</v>
      </c>
      <c r="DA59" s="130">
        <f t="shared" si="47"/>
        <v>0</v>
      </c>
      <c r="DB59" s="130">
        <f t="shared" si="44"/>
        <v>35008</v>
      </c>
      <c r="DC59" s="130">
        <f t="shared" si="44"/>
        <v>33830</v>
      </c>
      <c r="DD59" s="130">
        <f t="shared" si="44"/>
        <v>1178</v>
      </c>
      <c r="DE59" s="130">
        <f t="shared" si="44"/>
        <v>0</v>
      </c>
      <c r="DF59" s="130">
        <f t="shared" si="44"/>
        <v>0</v>
      </c>
      <c r="DG59" s="130">
        <f t="shared" si="44"/>
        <v>180030</v>
      </c>
      <c r="DH59" s="130">
        <f t="shared" si="44"/>
        <v>0</v>
      </c>
      <c r="DI59" s="130">
        <f t="shared" si="44"/>
        <v>0</v>
      </c>
      <c r="DJ59" s="130">
        <f t="shared" si="44"/>
        <v>76128</v>
      </c>
    </row>
    <row r="60" spans="1:114" s="122" customFormat="1" ht="12" customHeight="1">
      <c r="A60" s="118" t="s">
        <v>209</v>
      </c>
      <c r="B60" s="134" t="s">
        <v>314</v>
      </c>
      <c r="C60" s="118" t="s">
        <v>315</v>
      </c>
      <c r="D60" s="130">
        <f t="shared" si="0"/>
        <v>70173</v>
      </c>
      <c r="E60" s="130">
        <f t="shared" si="1"/>
        <v>6710</v>
      </c>
      <c r="F60" s="130">
        <v>0</v>
      </c>
      <c r="G60" s="130">
        <v>0</v>
      </c>
      <c r="H60" s="130">
        <v>0</v>
      </c>
      <c r="I60" s="130">
        <v>6710</v>
      </c>
      <c r="J60" s="132" t="s">
        <v>206</v>
      </c>
      <c r="K60" s="130">
        <v>0</v>
      </c>
      <c r="L60" s="130">
        <v>63463</v>
      </c>
      <c r="M60" s="130">
        <f t="shared" si="2"/>
        <v>31105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2" t="s">
        <v>206</v>
      </c>
      <c r="T60" s="130">
        <v>0</v>
      </c>
      <c r="U60" s="130">
        <v>31105</v>
      </c>
      <c r="V60" s="130">
        <f t="shared" si="4"/>
        <v>101278</v>
      </c>
      <c r="W60" s="130">
        <f t="shared" si="5"/>
        <v>6710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6710</v>
      </c>
      <c r="AB60" s="132" t="s">
        <v>206</v>
      </c>
      <c r="AC60" s="130">
        <f t="shared" si="10"/>
        <v>0</v>
      </c>
      <c r="AD60" s="130">
        <f t="shared" si="11"/>
        <v>94568</v>
      </c>
      <c r="AE60" s="130">
        <f t="shared" si="12"/>
        <v>0</v>
      </c>
      <c r="AF60" s="130">
        <f t="shared" si="13"/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0">
        <f t="shared" si="14"/>
        <v>27323</v>
      </c>
      <c r="AN60" s="130">
        <f t="shared" si="15"/>
        <v>5163</v>
      </c>
      <c r="AO60" s="130">
        <v>5163</v>
      </c>
      <c r="AP60" s="130">
        <v>0</v>
      </c>
      <c r="AQ60" s="130">
        <v>0</v>
      </c>
      <c r="AR60" s="130">
        <v>0</v>
      </c>
      <c r="AS60" s="130">
        <f t="shared" si="16"/>
        <v>0</v>
      </c>
      <c r="AT60" s="130">
        <v>0</v>
      </c>
      <c r="AU60" s="130">
        <v>0</v>
      </c>
      <c r="AV60" s="130">
        <v>0</v>
      </c>
      <c r="AW60" s="130">
        <v>0</v>
      </c>
      <c r="AX60" s="130">
        <f t="shared" si="17"/>
        <v>22160</v>
      </c>
      <c r="AY60" s="130">
        <v>22160</v>
      </c>
      <c r="AZ60" s="130">
        <v>0</v>
      </c>
      <c r="BA60" s="130">
        <v>0</v>
      </c>
      <c r="BB60" s="130">
        <v>0</v>
      </c>
      <c r="BC60" s="130">
        <v>42850</v>
      </c>
      <c r="BD60" s="130">
        <v>0</v>
      </c>
      <c r="BE60" s="130">
        <v>0</v>
      </c>
      <c r="BF60" s="130">
        <f t="shared" si="18"/>
        <v>27323</v>
      </c>
      <c r="BG60" s="130">
        <f t="shared" si="19"/>
        <v>0</v>
      </c>
      <c r="BH60" s="130">
        <f t="shared" si="20"/>
        <v>0</v>
      </c>
      <c r="BI60" s="130">
        <v>0</v>
      </c>
      <c r="BJ60" s="130">
        <v>0</v>
      </c>
      <c r="BK60" s="130">
        <v>0</v>
      </c>
      <c r="BL60" s="130">
        <v>0</v>
      </c>
      <c r="BM60" s="130">
        <v>0</v>
      </c>
      <c r="BN60" s="130">
        <v>0</v>
      </c>
      <c r="BO60" s="130">
        <f t="shared" si="21"/>
        <v>2213</v>
      </c>
      <c r="BP60" s="130">
        <f t="shared" si="22"/>
        <v>2213</v>
      </c>
      <c r="BQ60" s="130">
        <v>2213</v>
      </c>
      <c r="BR60" s="130">
        <v>0</v>
      </c>
      <c r="BS60" s="130">
        <v>0</v>
      </c>
      <c r="BT60" s="130">
        <v>0</v>
      </c>
      <c r="BU60" s="130">
        <f t="shared" si="23"/>
        <v>0</v>
      </c>
      <c r="BV60" s="130">
        <v>0</v>
      </c>
      <c r="BW60" s="130">
        <v>0</v>
      </c>
      <c r="BX60" s="130">
        <v>0</v>
      </c>
      <c r="BY60" s="130">
        <v>0</v>
      </c>
      <c r="BZ60" s="130">
        <f t="shared" si="24"/>
        <v>0</v>
      </c>
      <c r="CA60" s="130">
        <v>0</v>
      </c>
      <c r="CB60" s="130">
        <v>0</v>
      </c>
      <c r="CC60" s="130">
        <v>0</v>
      </c>
      <c r="CD60" s="130">
        <v>0</v>
      </c>
      <c r="CE60" s="130">
        <v>28892</v>
      </c>
      <c r="CF60" s="130">
        <v>0</v>
      </c>
      <c r="CG60" s="130">
        <v>0</v>
      </c>
      <c r="CH60" s="130">
        <f t="shared" si="25"/>
        <v>2213</v>
      </c>
      <c r="CI60" s="130">
        <f t="shared" si="52"/>
        <v>0</v>
      </c>
      <c r="CJ60" s="130">
        <f t="shared" si="53"/>
        <v>0</v>
      </c>
      <c r="CK60" s="130">
        <f t="shared" si="54"/>
        <v>0</v>
      </c>
      <c r="CL60" s="130">
        <f t="shared" si="55"/>
        <v>0</v>
      </c>
      <c r="CM60" s="130">
        <f t="shared" si="56"/>
        <v>0</v>
      </c>
      <c r="CN60" s="130">
        <f t="shared" si="57"/>
        <v>0</v>
      </c>
      <c r="CO60" s="130">
        <f t="shared" si="58"/>
        <v>0</v>
      </c>
      <c r="CP60" s="130">
        <f t="shared" si="59"/>
        <v>0</v>
      </c>
      <c r="CQ60" s="130">
        <f t="shared" si="60"/>
        <v>29536</v>
      </c>
      <c r="CR60" s="130">
        <f t="shared" si="61"/>
        <v>7376</v>
      </c>
      <c r="CS60" s="130">
        <f t="shared" si="62"/>
        <v>7376</v>
      </c>
      <c r="CT60" s="130">
        <f t="shared" si="63"/>
        <v>0</v>
      </c>
      <c r="CU60" s="130">
        <f t="shared" si="48"/>
        <v>0</v>
      </c>
      <c r="CV60" s="130">
        <f t="shared" si="49"/>
        <v>0</v>
      </c>
      <c r="CW60" s="130">
        <f t="shared" si="50"/>
        <v>0</v>
      </c>
      <c r="CX60" s="130">
        <f t="shared" si="51"/>
        <v>0</v>
      </c>
      <c r="CY60" s="130">
        <f t="shared" si="45"/>
        <v>0</v>
      </c>
      <c r="CZ60" s="130">
        <f t="shared" si="46"/>
        <v>0</v>
      </c>
      <c r="DA60" s="130">
        <f t="shared" si="47"/>
        <v>0</v>
      </c>
      <c r="DB60" s="130">
        <f t="shared" si="44"/>
        <v>22160</v>
      </c>
      <c r="DC60" s="130">
        <f t="shared" si="44"/>
        <v>22160</v>
      </c>
      <c r="DD60" s="130">
        <f t="shared" si="44"/>
        <v>0</v>
      </c>
      <c r="DE60" s="130">
        <f t="shared" si="44"/>
        <v>0</v>
      </c>
      <c r="DF60" s="130">
        <f t="shared" si="44"/>
        <v>0</v>
      </c>
      <c r="DG60" s="130">
        <f t="shared" si="44"/>
        <v>71742</v>
      </c>
      <c r="DH60" s="130">
        <f t="shared" si="44"/>
        <v>0</v>
      </c>
      <c r="DI60" s="130">
        <f t="shared" si="44"/>
        <v>0</v>
      </c>
      <c r="DJ60" s="130">
        <f t="shared" si="44"/>
        <v>29536</v>
      </c>
    </row>
    <row r="61" spans="1:114" s="122" customFormat="1" ht="12" customHeight="1">
      <c r="A61" s="118" t="s">
        <v>209</v>
      </c>
      <c r="B61" s="134" t="s">
        <v>316</v>
      </c>
      <c r="C61" s="118" t="s">
        <v>317</v>
      </c>
      <c r="D61" s="130">
        <f t="shared" si="0"/>
        <v>44155</v>
      </c>
      <c r="E61" s="130">
        <f t="shared" si="1"/>
        <v>4576</v>
      </c>
      <c r="F61" s="130">
        <v>0</v>
      </c>
      <c r="G61" s="130">
        <v>0</v>
      </c>
      <c r="H61" s="130">
        <v>0</v>
      </c>
      <c r="I61" s="130">
        <v>4576</v>
      </c>
      <c r="J61" s="132" t="s">
        <v>206</v>
      </c>
      <c r="K61" s="130">
        <v>0</v>
      </c>
      <c r="L61" s="130">
        <v>39579</v>
      </c>
      <c r="M61" s="130">
        <f t="shared" si="2"/>
        <v>21909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2" t="s">
        <v>206</v>
      </c>
      <c r="T61" s="130">
        <v>0</v>
      </c>
      <c r="U61" s="130">
        <v>21909</v>
      </c>
      <c r="V61" s="130">
        <f t="shared" si="4"/>
        <v>66064</v>
      </c>
      <c r="W61" s="130">
        <f t="shared" si="5"/>
        <v>4576</v>
      </c>
      <c r="X61" s="130">
        <f t="shared" si="6"/>
        <v>0</v>
      </c>
      <c r="Y61" s="130">
        <f t="shared" si="7"/>
        <v>0</v>
      </c>
      <c r="Z61" s="130">
        <f t="shared" si="8"/>
        <v>0</v>
      </c>
      <c r="AA61" s="130">
        <f t="shared" si="9"/>
        <v>4576</v>
      </c>
      <c r="AB61" s="132" t="s">
        <v>206</v>
      </c>
      <c r="AC61" s="130">
        <f t="shared" si="10"/>
        <v>0</v>
      </c>
      <c r="AD61" s="130">
        <f t="shared" si="11"/>
        <v>61488</v>
      </c>
      <c r="AE61" s="130">
        <f t="shared" si="12"/>
        <v>0</v>
      </c>
      <c r="AF61" s="130">
        <f t="shared" si="13"/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f t="shared" si="14"/>
        <v>13320</v>
      </c>
      <c r="AN61" s="130">
        <f t="shared" si="15"/>
        <v>2605</v>
      </c>
      <c r="AO61" s="130">
        <v>2605</v>
      </c>
      <c r="AP61" s="130">
        <v>0</v>
      </c>
      <c r="AQ61" s="130">
        <v>0</v>
      </c>
      <c r="AR61" s="130">
        <v>0</v>
      </c>
      <c r="AS61" s="130">
        <f t="shared" si="16"/>
        <v>0</v>
      </c>
      <c r="AT61" s="130">
        <v>0</v>
      </c>
      <c r="AU61" s="130">
        <v>0</v>
      </c>
      <c r="AV61" s="130">
        <v>0</v>
      </c>
      <c r="AW61" s="130">
        <v>0</v>
      </c>
      <c r="AX61" s="130">
        <f t="shared" si="17"/>
        <v>10715</v>
      </c>
      <c r="AY61" s="130">
        <v>10320</v>
      </c>
      <c r="AZ61" s="130">
        <v>0</v>
      </c>
      <c r="BA61" s="130">
        <v>0</v>
      </c>
      <c r="BB61" s="130">
        <v>395</v>
      </c>
      <c r="BC61" s="130">
        <v>30835</v>
      </c>
      <c r="BD61" s="130">
        <v>0</v>
      </c>
      <c r="BE61" s="130">
        <v>0</v>
      </c>
      <c r="BF61" s="130">
        <f t="shared" si="18"/>
        <v>13320</v>
      </c>
      <c r="BG61" s="130">
        <f t="shared" si="19"/>
        <v>0</v>
      </c>
      <c r="BH61" s="130">
        <f t="shared" si="20"/>
        <v>0</v>
      </c>
      <c r="BI61" s="130">
        <v>0</v>
      </c>
      <c r="BJ61" s="130">
        <v>0</v>
      </c>
      <c r="BK61" s="130">
        <v>0</v>
      </c>
      <c r="BL61" s="130">
        <v>0</v>
      </c>
      <c r="BM61" s="130">
        <v>0</v>
      </c>
      <c r="BN61" s="130">
        <v>0</v>
      </c>
      <c r="BO61" s="130">
        <f t="shared" si="21"/>
        <v>1117</v>
      </c>
      <c r="BP61" s="130">
        <f t="shared" si="22"/>
        <v>1117</v>
      </c>
      <c r="BQ61" s="130">
        <v>1117</v>
      </c>
      <c r="BR61" s="130">
        <v>0</v>
      </c>
      <c r="BS61" s="130">
        <v>0</v>
      </c>
      <c r="BT61" s="130">
        <v>0</v>
      </c>
      <c r="BU61" s="130">
        <f t="shared" si="23"/>
        <v>0</v>
      </c>
      <c r="BV61" s="130">
        <v>0</v>
      </c>
      <c r="BW61" s="130">
        <v>0</v>
      </c>
      <c r="BX61" s="130">
        <v>0</v>
      </c>
      <c r="BY61" s="130">
        <v>0</v>
      </c>
      <c r="BZ61" s="130">
        <f t="shared" si="24"/>
        <v>0</v>
      </c>
      <c r="CA61" s="130">
        <v>0</v>
      </c>
      <c r="CB61" s="130">
        <v>0</v>
      </c>
      <c r="CC61" s="130">
        <v>0</v>
      </c>
      <c r="CD61" s="130">
        <v>0</v>
      </c>
      <c r="CE61" s="130">
        <v>20792</v>
      </c>
      <c r="CF61" s="130">
        <v>0</v>
      </c>
      <c r="CG61" s="130">
        <v>0</v>
      </c>
      <c r="CH61" s="130">
        <f t="shared" si="25"/>
        <v>1117</v>
      </c>
      <c r="CI61" s="130">
        <f t="shared" si="52"/>
        <v>0</v>
      </c>
      <c r="CJ61" s="130">
        <f t="shared" si="53"/>
        <v>0</v>
      </c>
      <c r="CK61" s="130">
        <f t="shared" si="54"/>
        <v>0</v>
      </c>
      <c r="CL61" s="130">
        <f t="shared" si="55"/>
        <v>0</v>
      </c>
      <c r="CM61" s="130">
        <f t="shared" si="56"/>
        <v>0</v>
      </c>
      <c r="CN61" s="130">
        <f t="shared" si="57"/>
        <v>0</v>
      </c>
      <c r="CO61" s="130">
        <f t="shared" si="58"/>
        <v>0</v>
      </c>
      <c r="CP61" s="130">
        <f t="shared" si="59"/>
        <v>0</v>
      </c>
      <c r="CQ61" s="130">
        <f t="shared" si="60"/>
        <v>14437</v>
      </c>
      <c r="CR61" s="130">
        <f t="shared" si="61"/>
        <v>3722</v>
      </c>
      <c r="CS61" s="130">
        <f t="shared" si="62"/>
        <v>3722</v>
      </c>
      <c r="CT61" s="130">
        <f t="shared" si="63"/>
        <v>0</v>
      </c>
      <c r="CU61" s="130">
        <f t="shared" si="48"/>
        <v>0</v>
      </c>
      <c r="CV61" s="130">
        <f t="shared" si="49"/>
        <v>0</v>
      </c>
      <c r="CW61" s="130">
        <f t="shared" si="50"/>
        <v>0</v>
      </c>
      <c r="CX61" s="130">
        <f t="shared" si="51"/>
        <v>0</v>
      </c>
      <c r="CY61" s="130">
        <f t="shared" si="45"/>
        <v>0</v>
      </c>
      <c r="CZ61" s="130">
        <f t="shared" si="46"/>
        <v>0</v>
      </c>
      <c r="DA61" s="130">
        <f t="shared" si="47"/>
        <v>0</v>
      </c>
      <c r="DB61" s="130">
        <f t="shared" si="44"/>
        <v>10715</v>
      </c>
      <c r="DC61" s="130">
        <f t="shared" si="44"/>
        <v>10320</v>
      </c>
      <c r="DD61" s="130">
        <f t="shared" si="44"/>
        <v>0</v>
      </c>
      <c r="DE61" s="130">
        <f t="shared" si="44"/>
        <v>0</v>
      </c>
      <c r="DF61" s="130">
        <f t="shared" si="44"/>
        <v>395</v>
      </c>
      <c r="DG61" s="130">
        <f t="shared" si="44"/>
        <v>51627</v>
      </c>
      <c r="DH61" s="130">
        <f t="shared" si="44"/>
        <v>0</v>
      </c>
      <c r="DI61" s="130">
        <f t="shared" si="44"/>
        <v>0</v>
      </c>
      <c r="DJ61" s="130">
        <f t="shared" si="44"/>
        <v>14437</v>
      </c>
    </row>
    <row r="62" spans="1:114" s="122" customFormat="1" ht="12" customHeight="1">
      <c r="A62" s="118" t="s">
        <v>209</v>
      </c>
      <c r="B62" s="134" t="s">
        <v>318</v>
      </c>
      <c r="C62" s="118" t="s">
        <v>319</v>
      </c>
      <c r="D62" s="130">
        <f t="shared" si="0"/>
        <v>270198</v>
      </c>
      <c r="E62" s="130">
        <f t="shared" si="1"/>
        <v>62050</v>
      </c>
      <c r="F62" s="130">
        <v>0</v>
      </c>
      <c r="G62" s="130">
        <v>0</v>
      </c>
      <c r="H62" s="130">
        <v>0</v>
      </c>
      <c r="I62" s="130">
        <v>62050</v>
      </c>
      <c r="J62" s="132" t="s">
        <v>206</v>
      </c>
      <c r="K62" s="130">
        <v>0</v>
      </c>
      <c r="L62" s="130">
        <v>208148</v>
      </c>
      <c r="M62" s="130">
        <f t="shared" si="2"/>
        <v>193991</v>
      </c>
      <c r="N62" s="130">
        <f t="shared" si="3"/>
        <v>64517</v>
      </c>
      <c r="O62" s="130">
        <v>8070</v>
      </c>
      <c r="P62" s="130">
        <v>4798</v>
      </c>
      <c r="Q62" s="130">
        <v>0</v>
      </c>
      <c r="R62" s="130">
        <v>32924</v>
      </c>
      <c r="S62" s="132" t="s">
        <v>206</v>
      </c>
      <c r="T62" s="130">
        <v>18725</v>
      </c>
      <c r="U62" s="130">
        <v>129474</v>
      </c>
      <c r="V62" s="130">
        <f t="shared" si="4"/>
        <v>464189</v>
      </c>
      <c r="W62" s="130">
        <f t="shared" si="5"/>
        <v>126567</v>
      </c>
      <c r="X62" s="130">
        <f t="shared" si="6"/>
        <v>8070</v>
      </c>
      <c r="Y62" s="130">
        <f t="shared" si="7"/>
        <v>4798</v>
      </c>
      <c r="Z62" s="130">
        <f t="shared" si="8"/>
        <v>0</v>
      </c>
      <c r="AA62" s="130">
        <f t="shared" si="9"/>
        <v>94974</v>
      </c>
      <c r="AB62" s="132" t="s">
        <v>206</v>
      </c>
      <c r="AC62" s="130">
        <f t="shared" si="10"/>
        <v>18725</v>
      </c>
      <c r="AD62" s="130">
        <f t="shared" si="11"/>
        <v>337622</v>
      </c>
      <c r="AE62" s="130">
        <f t="shared" si="12"/>
        <v>0</v>
      </c>
      <c r="AF62" s="130">
        <f t="shared" si="13"/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f t="shared" si="14"/>
        <v>60832</v>
      </c>
      <c r="AN62" s="130">
        <f t="shared" si="15"/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f t="shared" si="16"/>
        <v>60832</v>
      </c>
      <c r="AT62" s="130">
        <v>60832</v>
      </c>
      <c r="AU62" s="130">
        <v>0</v>
      </c>
      <c r="AV62" s="130">
        <v>0</v>
      </c>
      <c r="AW62" s="130">
        <v>0</v>
      </c>
      <c r="AX62" s="130">
        <f t="shared" si="17"/>
        <v>0</v>
      </c>
      <c r="AY62" s="130">
        <v>0</v>
      </c>
      <c r="AZ62" s="130">
        <v>0</v>
      </c>
      <c r="BA62" s="130">
        <v>0</v>
      </c>
      <c r="BB62" s="130">
        <v>0</v>
      </c>
      <c r="BC62" s="130">
        <v>191881</v>
      </c>
      <c r="BD62" s="130">
        <v>0</v>
      </c>
      <c r="BE62" s="130">
        <v>17485</v>
      </c>
      <c r="BF62" s="130">
        <f t="shared" si="18"/>
        <v>78317</v>
      </c>
      <c r="BG62" s="130">
        <f t="shared" si="19"/>
        <v>0</v>
      </c>
      <c r="BH62" s="130">
        <f t="shared" si="20"/>
        <v>0</v>
      </c>
      <c r="BI62" s="130">
        <v>0</v>
      </c>
      <c r="BJ62" s="130">
        <v>0</v>
      </c>
      <c r="BK62" s="130">
        <v>0</v>
      </c>
      <c r="BL62" s="130">
        <v>0</v>
      </c>
      <c r="BM62" s="130">
        <v>0</v>
      </c>
      <c r="BN62" s="130">
        <v>0</v>
      </c>
      <c r="BO62" s="130">
        <f t="shared" si="21"/>
        <v>13287</v>
      </c>
      <c r="BP62" s="130">
        <f t="shared" si="22"/>
        <v>0</v>
      </c>
      <c r="BQ62" s="130">
        <v>0</v>
      </c>
      <c r="BR62" s="130">
        <v>0</v>
      </c>
      <c r="BS62" s="130">
        <v>0</v>
      </c>
      <c r="BT62" s="130">
        <v>0</v>
      </c>
      <c r="BU62" s="130">
        <f t="shared" si="23"/>
        <v>0</v>
      </c>
      <c r="BV62" s="130">
        <v>0</v>
      </c>
      <c r="BW62" s="130">
        <v>0</v>
      </c>
      <c r="BX62" s="130">
        <v>0</v>
      </c>
      <c r="BY62" s="130">
        <v>0</v>
      </c>
      <c r="BZ62" s="130">
        <f t="shared" si="24"/>
        <v>13287</v>
      </c>
      <c r="CA62" s="130">
        <v>0</v>
      </c>
      <c r="CB62" s="130">
        <v>0</v>
      </c>
      <c r="CC62" s="130">
        <v>0</v>
      </c>
      <c r="CD62" s="130">
        <v>13287</v>
      </c>
      <c r="CE62" s="130">
        <v>142491</v>
      </c>
      <c r="CF62" s="130">
        <v>0</v>
      </c>
      <c r="CG62" s="130">
        <v>38213</v>
      </c>
      <c r="CH62" s="130">
        <f t="shared" si="25"/>
        <v>51500</v>
      </c>
      <c r="CI62" s="130">
        <f t="shared" si="52"/>
        <v>0</v>
      </c>
      <c r="CJ62" s="130">
        <f t="shared" si="53"/>
        <v>0</v>
      </c>
      <c r="CK62" s="130">
        <f t="shared" si="54"/>
        <v>0</v>
      </c>
      <c r="CL62" s="130">
        <f t="shared" si="55"/>
        <v>0</v>
      </c>
      <c r="CM62" s="130">
        <f t="shared" si="56"/>
        <v>0</v>
      </c>
      <c r="CN62" s="130">
        <f t="shared" si="57"/>
        <v>0</v>
      </c>
      <c r="CO62" s="130">
        <f t="shared" si="58"/>
        <v>0</v>
      </c>
      <c r="CP62" s="130">
        <f t="shared" si="59"/>
        <v>0</v>
      </c>
      <c r="CQ62" s="130">
        <f t="shared" si="60"/>
        <v>74119</v>
      </c>
      <c r="CR62" s="130">
        <f t="shared" si="61"/>
        <v>0</v>
      </c>
      <c r="CS62" s="130">
        <f t="shared" si="62"/>
        <v>0</v>
      </c>
      <c r="CT62" s="130">
        <f t="shared" si="63"/>
        <v>0</v>
      </c>
      <c r="CU62" s="130">
        <f t="shared" si="48"/>
        <v>0</v>
      </c>
      <c r="CV62" s="130">
        <f t="shared" si="49"/>
        <v>0</v>
      </c>
      <c r="CW62" s="130">
        <f t="shared" si="50"/>
        <v>60832</v>
      </c>
      <c r="CX62" s="130">
        <f t="shared" si="51"/>
        <v>60832</v>
      </c>
      <c r="CY62" s="130">
        <f t="shared" si="45"/>
        <v>0</v>
      </c>
      <c r="CZ62" s="130">
        <f t="shared" si="46"/>
        <v>0</v>
      </c>
      <c r="DA62" s="130">
        <f t="shared" si="47"/>
        <v>0</v>
      </c>
      <c r="DB62" s="130">
        <f t="shared" si="44"/>
        <v>13287</v>
      </c>
      <c r="DC62" s="130">
        <f t="shared" si="44"/>
        <v>0</v>
      </c>
      <c r="DD62" s="130">
        <f t="shared" si="44"/>
        <v>0</v>
      </c>
      <c r="DE62" s="130">
        <f t="shared" si="44"/>
        <v>0</v>
      </c>
      <c r="DF62" s="130">
        <f t="shared" si="44"/>
        <v>13287</v>
      </c>
      <c r="DG62" s="130">
        <f t="shared" si="44"/>
        <v>334372</v>
      </c>
      <c r="DH62" s="130">
        <f t="shared" si="44"/>
        <v>0</v>
      </c>
      <c r="DI62" s="130">
        <f t="shared" si="44"/>
        <v>55698</v>
      </c>
      <c r="DJ62" s="130">
        <f t="shared" si="44"/>
        <v>129817</v>
      </c>
    </row>
    <row r="63" spans="1:114" s="122" customFormat="1" ht="12" customHeight="1">
      <c r="A63" s="118" t="s">
        <v>209</v>
      </c>
      <c r="B63" s="134" t="s">
        <v>320</v>
      </c>
      <c r="C63" s="118" t="s">
        <v>321</v>
      </c>
      <c r="D63" s="130">
        <f t="shared" si="0"/>
        <v>863183</v>
      </c>
      <c r="E63" s="130">
        <f t="shared" si="1"/>
        <v>42271</v>
      </c>
      <c r="F63" s="130">
        <v>0</v>
      </c>
      <c r="G63" s="130">
        <v>0</v>
      </c>
      <c r="H63" s="130">
        <v>0</v>
      </c>
      <c r="I63" s="130">
        <v>21302</v>
      </c>
      <c r="J63" s="132" t="s">
        <v>206</v>
      </c>
      <c r="K63" s="130">
        <v>20969</v>
      </c>
      <c r="L63" s="130">
        <v>820912</v>
      </c>
      <c r="M63" s="130">
        <f t="shared" si="2"/>
        <v>164739</v>
      </c>
      <c r="N63" s="130">
        <f t="shared" si="3"/>
        <v>10</v>
      </c>
      <c r="O63" s="130">
        <v>0</v>
      </c>
      <c r="P63" s="130">
        <v>0</v>
      </c>
      <c r="Q63" s="130">
        <v>0</v>
      </c>
      <c r="R63" s="130">
        <v>0</v>
      </c>
      <c r="S63" s="132" t="s">
        <v>206</v>
      </c>
      <c r="T63" s="130">
        <v>10</v>
      </c>
      <c r="U63" s="130">
        <v>164729</v>
      </c>
      <c r="V63" s="130">
        <f t="shared" si="4"/>
        <v>1027922</v>
      </c>
      <c r="W63" s="130">
        <f t="shared" si="5"/>
        <v>42281</v>
      </c>
      <c r="X63" s="130">
        <f t="shared" si="6"/>
        <v>0</v>
      </c>
      <c r="Y63" s="130">
        <f t="shared" si="7"/>
        <v>0</v>
      </c>
      <c r="Z63" s="130">
        <f t="shared" si="8"/>
        <v>0</v>
      </c>
      <c r="AA63" s="130">
        <f t="shared" si="9"/>
        <v>21302</v>
      </c>
      <c r="AB63" s="132" t="s">
        <v>206</v>
      </c>
      <c r="AC63" s="130">
        <f t="shared" si="10"/>
        <v>20979</v>
      </c>
      <c r="AD63" s="130">
        <f t="shared" si="11"/>
        <v>985641</v>
      </c>
      <c r="AE63" s="130">
        <f t="shared" si="12"/>
        <v>0</v>
      </c>
      <c r="AF63" s="130">
        <f t="shared" si="13"/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f t="shared" si="14"/>
        <v>352420</v>
      </c>
      <c r="AN63" s="130">
        <f t="shared" si="15"/>
        <v>14653</v>
      </c>
      <c r="AO63" s="130">
        <v>14653</v>
      </c>
      <c r="AP63" s="130">
        <v>0</v>
      </c>
      <c r="AQ63" s="130">
        <v>0</v>
      </c>
      <c r="AR63" s="130">
        <v>0</v>
      </c>
      <c r="AS63" s="130">
        <f t="shared" si="16"/>
        <v>43127</v>
      </c>
      <c r="AT63" s="130">
        <v>0</v>
      </c>
      <c r="AU63" s="130">
        <v>43127</v>
      </c>
      <c r="AV63" s="130">
        <v>0</v>
      </c>
      <c r="AW63" s="130">
        <v>0</v>
      </c>
      <c r="AX63" s="130">
        <f t="shared" si="17"/>
        <v>294640</v>
      </c>
      <c r="AY63" s="130">
        <v>0</v>
      </c>
      <c r="AZ63" s="130">
        <v>252640</v>
      </c>
      <c r="BA63" s="130">
        <v>0</v>
      </c>
      <c r="BB63" s="130">
        <v>42000</v>
      </c>
      <c r="BC63" s="130">
        <v>0</v>
      </c>
      <c r="BD63" s="130">
        <v>0</v>
      </c>
      <c r="BE63" s="130">
        <v>510763</v>
      </c>
      <c r="BF63" s="130">
        <f t="shared" si="18"/>
        <v>863183</v>
      </c>
      <c r="BG63" s="130">
        <f t="shared" si="19"/>
        <v>0</v>
      </c>
      <c r="BH63" s="130">
        <f t="shared" si="20"/>
        <v>0</v>
      </c>
      <c r="BI63" s="130">
        <v>0</v>
      </c>
      <c r="BJ63" s="130">
        <v>0</v>
      </c>
      <c r="BK63" s="130">
        <v>0</v>
      </c>
      <c r="BL63" s="130">
        <v>0</v>
      </c>
      <c r="BM63" s="130">
        <v>0</v>
      </c>
      <c r="BN63" s="130">
        <v>0</v>
      </c>
      <c r="BO63" s="130">
        <f t="shared" si="21"/>
        <v>164739</v>
      </c>
      <c r="BP63" s="130">
        <f t="shared" si="22"/>
        <v>14653</v>
      </c>
      <c r="BQ63" s="130">
        <v>14653</v>
      </c>
      <c r="BR63" s="130">
        <v>0</v>
      </c>
      <c r="BS63" s="130">
        <v>0</v>
      </c>
      <c r="BT63" s="130">
        <v>0</v>
      </c>
      <c r="BU63" s="130">
        <f t="shared" si="23"/>
        <v>101986</v>
      </c>
      <c r="BV63" s="130">
        <v>0</v>
      </c>
      <c r="BW63" s="130">
        <v>101986</v>
      </c>
      <c r="BX63" s="130">
        <v>0</v>
      </c>
      <c r="BY63" s="130">
        <v>0</v>
      </c>
      <c r="BZ63" s="130">
        <f t="shared" si="24"/>
        <v>48100</v>
      </c>
      <c r="CA63" s="130">
        <v>0</v>
      </c>
      <c r="CB63" s="130">
        <v>48100</v>
      </c>
      <c r="CC63" s="130">
        <v>0</v>
      </c>
      <c r="CD63" s="130"/>
      <c r="CE63" s="130">
        <v>0</v>
      </c>
      <c r="CF63" s="130">
        <v>0</v>
      </c>
      <c r="CG63" s="130">
        <v>0</v>
      </c>
      <c r="CH63" s="130">
        <f t="shared" si="25"/>
        <v>164739</v>
      </c>
      <c r="CI63" s="130">
        <f t="shared" si="52"/>
        <v>0</v>
      </c>
      <c r="CJ63" s="130">
        <f t="shared" si="53"/>
        <v>0</v>
      </c>
      <c r="CK63" s="130">
        <f t="shared" si="54"/>
        <v>0</v>
      </c>
      <c r="CL63" s="130">
        <f t="shared" si="55"/>
        <v>0</v>
      </c>
      <c r="CM63" s="130">
        <f t="shared" si="56"/>
        <v>0</v>
      </c>
      <c r="CN63" s="130">
        <f t="shared" si="57"/>
        <v>0</v>
      </c>
      <c r="CO63" s="130">
        <f t="shared" si="58"/>
        <v>0</v>
      </c>
      <c r="CP63" s="130">
        <f t="shared" si="59"/>
        <v>0</v>
      </c>
      <c r="CQ63" s="130">
        <f t="shared" si="60"/>
        <v>517159</v>
      </c>
      <c r="CR63" s="130">
        <f t="shared" si="61"/>
        <v>29306</v>
      </c>
      <c r="CS63" s="130">
        <f t="shared" si="62"/>
        <v>29306</v>
      </c>
      <c r="CT63" s="130">
        <f t="shared" si="63"/>
        <v>0</v>
      </c>
      <c r="CU63" s="130">
        <f t="shared" si="48"/>
        <v>0</v>
      </c>
      <c r="CV63" s="130">
        <f t="shared" si="49"/>
        <v>0</v>
      </c>
      <c r="CW63" s="130">
        <f t="shared" si="50"/>
        <v>145113</v>
      </c>
      <c r="CX63" s="130">
        <f t="shared" si="51"/>
        <v>0</v>
      </c>
      <c r="CY63" s="130">
        <f t="shared" si="45"/>
        <v>145113</v>
      </c>
      <c r="CZ63" s="130">
        <f t="shared" si="46"/>
        <v>0</v>
      </c>
      <c r="DA63" s="130">
        <f t="shared" si="47"/>
        <v>0</v>
      </c>
      <c r="DB63" s="130">
        <f t="shared" si="44"/>
        <v>342740</v>
      </c>
      <c r="DC63" s="130">
        <f t="shared" si="44"/>
        <v>0</v>
      </c>
      <c r="DD63" s="130">
        <f t="shared" si="44"/>
        <v>300740</v>
      </c>
      <c r="DE63" s="130">
        <f t="shared" si="44"/>
        <v>0</v>
      </c>
      <c r="DF63" s="130">
        <f t="shared" si="44"/>
        <v>42000</v>
      </c>
      <c r="DG63" s="130">
        <f t="shared" si="44"/>
        <v>0</v>
      </c>
      <c r="DH63" s="130">
        <f t="shared" si="44"/>
        <v>0</v>
      </c>
      <c r="DI63" s="130">
        <f t="shared" si="44"/>
        <v>510763</v>
      </c>
      <c r="DJ63" s="130">
        <f t="shared" si="44"/>
        <v>1027922</v>
      </c>
    </row>
    <row r="64" spans="1:114" s="122" customFormat="1" ht="12" customHeight="1">
      <c r="A64" s="118" t="s">
        <v>209</v>
      </c>
      <c r="B64" s="134" t="s">
        <v>322</v>
      </c>
      <c r="C64" s="118" t="s">
        <v>323</v>
      </c>
      <c r="D64" s="130">
        <f t="shared" si="0"/>
        <v>320179</v>
      </c>
      <c r="E64" s="130">
        <f t="shared" si="1"/>
        <v>21716</v>
      </c>
      <c r="F64" s="130">
        <v>0</v>
      </c>
      <c r="G64" s="130">
        <v>0</v>
      </c>
      <c r="H64" s="130">
        <v>0</v>
      </c>
      <c r="I64" s="130">
        <v>18197</v>
      </c>
      <c r="J64" s="132" t="s">
        <v>206</v>
      </c>
      <c r="K64" s="130">
        <v>3519</v>
      </c>
      <c r="L64" s="130">
        <v>298463</v>
      </c>
      <c r="M64" s="130">
        <f t="shared" si="2"/>
        <v>102399</v>
      </c>
      <c r="N64" s="130">
        <f t="shared" si="3"/>
        <v>31682</v>
      </c>
      <c r="O64" s="130">
        <v>20974</v>
      </c>
      <c r="P64" s="130">
        <v>10708</v>
      </c>
      <c r="Q64" s="130">
        <v>0</v>
      </c>
      <c r="R64" s="130">
        <v>0</v>
      </c>
      <c r="S64" s="132" t="s">
        <v>206</v>
      </c>
      <c r="T64" s="130">
        <v>0</v>
      </c>
      <c r="U64" s="130">
        <v>70717</v>
      </c>
      <c r="V64" s="130">
        <f t="shared" si="4"/>
        <v>422578</v>
      </c>
      <c r="W64" s="130">
        <f t="shared" si="5"/>
        <v>53398</v>
      </c>
      <c r="X64" s="130">
        <f t="shared" si="6"/>
        <v>20974</v>
      </c>
      <c r="Y64" s="130">
        <f t="shared" si="7"/>
        <v>10708</v>
      </c>
      <c r="Z64" s="130">
        <f t="shared" si="8"/>
        <v>0</v>
      </c>
      <c r="AA64" s="130">
        <f t="shared" si="9"/>
        <v>18197</v>
      </c>
      <c r="AB64" s="132" t="s">
        <v>206</v>
      </c>
      <c r="AC64" s="130">
        <f t="shared" si="10"/>
        <v>3519</v>
      </c>
      <c r="AD64" s="130">
        <f t="shared" si="11"/>
        <v>369180</v>
      </c>
      <c r="AE64" s="130">
        <f t="shared" si="12"/>
        <v>0</v>
      </c>
      <c r="AF64" s="130">
        <f t="shared" si="13"/>
        <v>0</v>
      </c>
      <c r="AG64" s="130"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0">
        <f t="shared" si="14"/>
        <v>170177</v>
      </c>
      <c r="AN64" s="130">
        <f t="shared" si="15"/>
        <v>6999</v>
      </c>
      <c r="AO64" s="130">
        <v>6999</v>
      </c>
      <c r="AP64" s="130">
        <v>0</v>
      </c>
      <c r="AQ64" s="130">
        <v>0</v>
      </c>
      <c r="AR64" s="130">
        <v>0</v>
      </c>
      <c r="AS64" s="130">
        <f t="shared" si="16"/>
        <v>0</v>
      </c>
      <c r="AT64" s="130">
        <v>0</v>
      </c>
      <c r="AU64" s="130">
        <v>0</v>
      </c>
      <c r="AV64" s="130">
        <v>0</v>
      </c>
      <c r="AW64" s="130">
        <v>0</v>
      </c>
      <c r="AX64" s="130">
        <f t="shared" si="17"/>
        <v>163178</v>
      </c>
      <c r="AY64" s="130">
        <v>155589</v>
      </c>
      <c r="AZ64" s="130">
        <v>7438</v>
      </c>
      <c r="BA64" s="130">
        <v>0</v>
      </c>
      <c r="BB64" s="130">
        <v>151</v>
      </c>
      <c r="BC64" s="130">
        <v>150002</v>
      </c>
      <c r="BD64" s="130">
        <v>0</v>
      </c>
      <c r="BE64" s="130">
        <v>0</v>
      </c>
      <c r="BF64" s="130">
        <f t="shared" si="18"/>
        <v>170177</v>
      </c>
      <c r="BG64" s="130">
        <f t="shared" si="19"/>
        <v>0</v>
      </c>
      <c r="BH64" s="130">
        <f t="shared" si="20"/>
        <v>0</v>
      </c>
      <c r="BI64" s="130">
        <v>0</v>
      </c>
      <c r="BJ64" s="130">
        <v>0</v>
      </c>
      <c r="BK64" s="130">
        <v>0</v>
      </c>
      <c r="BL64" s="130">
        <v>0</v>
      </c>
      <c r="BM64" s="130">
        <v>0</v>
      </c>
      <c r="BN64" s="130">
        <v>0</v>
      </c>
      <c r="BO64" s="130">
        <f t="shared" si="21"/>
        <v>4420</v>
      </c>
      <c r="BP64" s="130">
        <f t="shared" si="22"/>
        <v>4420</v>
      </c>
      <c r="BQ64" s="130">
        <v>4420</v>
      </c>
      <c r="BR64" s="130">
        <v>0</v>
      </c>
      <c r="BS64" s="130">
        <v>0</v>
      </c>
      <c r="BT64" s="130">
        <v>0</v>
      </c>
      <c r="BU64" s="130">
        <f t="shared" si="23"/>
        <v>0</v>
      </c>
      <c r="BV64" s="130">
        <v>0</v>
      </c>
      <c r="BW64" s="130">
        <v>0</v>
      </c>
      <c r="BX64" s="130">
        <v>0</v>
      </c>
      <c r="BY64" s="130">
        <v>0</v>
      </c>
      <c r="BZ64" s="130">
        <f t="shared" si="24"/>
        <v>0</v>
      </c>
      <c r="CA64" s="130">
        <v>0</v>
      </c>
      <c r="CB64" s="130">
        <v>0</v>
      </c>
      <c r="CC64" s="130">
        <v>0</v>
      </c>
      <c r="CD64" s="130">
        <v>0</v>
      </c>
      <c r="CE64" s="130">
        <v>97979</v>
      </c>
      <c r="CF64" s="130">
        <v>0</v>
      </c>
      <c r="CG64" s="130">
        <v>0</v>
      </c>
      <c r="CH64" s="130">
        <f t="shared" si="25"/>
        <v>4420</v>
      </c>
      <c r="CI64" s="130">
        <f t="shared" si="52"/>
        <v>0</v>
      </c>
      <c r="CJ64" s="130">
        <f t="shared" si="53"/>
        <v>0</v>
      </c>
      <c r="CK64" s="130">
        <f t="shared" si="54"/>
        <v>0</v>
      </c>
      <c r="CL64" s="130">
        <f t="shared" si="55"/>
        <v>0</v>
      </c>
      <c r="CM64" s="130">
        <f t="shared" si="56"/>
        <v>0</v>
      </c>
      <c r="CN64" s="130">
        <f t="shared" si="57"/>
        <v>0</v>
      </c>
      <c r="CO64" s="130">
        <f t="shared" si="58"/>
        <v>0</v>
      </c>
      <c r="CP64" s="130">
        <f t="shared" si="59"/>
        <v>0</v>
      </c>
      <c r="CQ64" s="130">
        <f t="shared" si="60"/>
        <v>174597</v>
      </c>
      <c r="CR64" s="130">
        <f t="shared" si="61"/>
        <v>11419</v>
      </c>
      <c r="CS64" s="130">
        <f t="shared" si="62"/>
        <v>11419</v>
      </c>
      <c r="CT64" s="130">
        <f t="shared" si="63"/>
        <v>0</v>
      </c>
      <c r="CU64" s="130">
        <f t="shared" si="48"/>
        <v>0</v>
      </c>
      <c r="CV64" s="130">
        <f t="shared" si="49"/>
        <v>0</v>
      </c>
      <c r="CW64" s="130">
        <f t="shared" si="50"/>
        <v>0</v>
      </c>
      <c r="CX64" s="130">
        <f t="shared" si="51"/>
        <v>0</v>
      </c>
      <c r="CY64" s="130">
        <f t="shared" si="45"/>
        <v>0</v>
      </c>
      <c r="CZ64" s="130">
        <f t="shared" si="46"/>
        <v>0</v>
      </c>
      <c r="DA64" s="130">
        <f t="shared" si="47"/>
        <v>0</v>
      </c>
      <c r="DB64" s="130">
        <f t="shared" si="44"/>
        <v>163178</v>
      </c>
      <c r="DC64" s="130">
        <f t="shared" si="44"/>
        <v>155589</v>
      </c>
      <c r="DD64" s="130">
        <f t="shared" si="44"/>
        <v>7438</v>
      </c>
      <c r="DE64" s="130">
        <f t="shared" si="44"/>
        <v>0</v>
      </c>
      <c r="DF64" s="130">
        <f t="shared" si="44"/>
        <v>151</v>
      </c>
      <c r="DG64" s="130">
        <f t="shared" si="44"/>
        <v>247981</v>
      </c>
      <c r="DH64" s="130">
        <f t="shared" si="44"/>
        <v>0</v>
      </c>
      <c r="DI64" s="130">
        <f t="shared" si="44"/>
        <v>0</v>
      </c>
      <c r="DJ64" s="130">
        <f t="shared" si="44"/>
        <v>174597</v>
      </c>
    </row>
    <row r="65" spans="1:114" s="122" customFormat="1" ht="12" customHeight="1">
      <c r="A65" s="118" t="s">
        <v>209</v>
      </c>
      <c r="B65" s="134" t="s">
        <v>324</v>
      </c>
      <c r="C65" s="118" t="s">
        <v>325</v>
      </c>
      <c r="D65" s="130">
        <f t="shared" si="0"/>
        <v>57446</v>
      </c>
      <c r="E65" s="130">
        <f t="shared" si="1"/>
        <v>7</v>
      </c>
      <c r="F65" s="130">
        <v>0</v>
      </c>
      <c r="G65" s="130">
        <v>0</v>
      </c>
      <c r="H65" s="130">
        <v>0</v>
      </c>
      <c r="I65" s="130">
        <v>0</v>
      </c>
      <c r="J65" s="132" t="s">
        <v>206</v>
      </c>
      <c r="K65" s="130">
        <v>7</v>
      </c>
      <c r="L65" s="130">
        <v>57439</v>
      </c>
      <c r="M65" s="130">
        <f t="shared" si="2"/>
        <v>24543</v>
      </c>
      <c r="N65" s="130">
        <f t="shared" si="3"/>
        <v>2</v>
      </c>
      <c r="O65" s="130">
        <v>0</v>
      </c>
      <c r="P65" s="130">
        <v>0</v>
      </c>
      <c r="Q65" s="130">
        <v>0</v>
      </c>
      <c r="R65" s="130">
        <v>0</v>
      </c>
      <c r="S65" s="132" t="s">
        <v>206</v>
      </c>
      <c r="T65" s="130">
        <v>2</v>
      </c>
      <c r="U65" s="130">
        <v>24541</v>
      </c>
      <c r="V65" s="130">
        <f t="shared" si="4"/>
        <v>81989</v>
      </c>
      <c r="W65" s="130">
        <f t="shared" si="5"/>
        <v>9</v>
      </c>
      <c r="X65" s="130">
        <f t="shared" si="6"/>
        <v>0</v>
      </c>
      <c r="Y65" s="130">
        <f t="shared" si="7"/>
        <v>0</v>
      </c>
      <c r="Z65" s="130">
        <f t="shared" si="8"/>
        <v>0</v>
      </c>
      <c r="AA65" s="130">
        <f t="shared" si="9"/>
        <v>0</v>
      </c>
      <c r="AB65" s="132" t="s">
        <v>206</v>
      </c>
      <c r="AC65" s="130">
        <f t="shared" si="10"/>
        <v>9</v>
      </c>
      <c r="AD65" s="130">
        <f t="shared" si="11"/>
        <v>81980</v>
      </c>
      <c r="AE65" s="130">
        <f t="shared" si="12"/>
        <v>0</v>
      </c>
      <c r="AF65" s="130">
        <f t="shared" si="13"/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985</v>
      </c>
      <c r="AM65" s="130">
        <f t="shared" si="14"/>
        <v>8439</v>
      </c>
      <c r="AN65" s="130">
        <f t="shared" si="15"/>
        <v>2051</v>
      </c>
      <c r="AO65" s="130">
        <v>2051</v>
      </c>
      <c r="AP65" s="130">
        <v>0</v>
      </c>
      <c r="AQ65" s="130">
        <v>0</v>
      </c>
      <c r="AR65" s="130">
        <v>0</v>
      </c>
      <c r="AS65" s="130">
        <f t="shared" si="16"/>
        <v>101</v>
      </c>
      <c r="AT65" s="130">
        <v>101</v>
      </c>
      <c r="AU65" s="130">
        <v>0</v>
      </c>
      <c r="AV65" s="130">
        <v>0</v>
      </c>
      <c r="AW65" s="130">
        <v>0</v>
      </c>
      <c r="AX65" s="130">
        <f t="shared" si="17"/>
        <v>6287</v>
      </c>
      <c r="AY65" s="130">
        <v>6287</v>
      </c>
      <c r="AZ65" s="130">
        <v>0</v>
      </c>
      <c r="BA65" s="130">
        <v>0</v>
      </c>
      <c r="BB65" s="130">
        <v>0</v>
      </c>
      <c r="BC65" s="130">
        <v>48022</v>
      </c>
      <c r="BD65" s="130">
        <v>0</v>
      </c>
      <c r="BE65" s="130">
        <v>0</v>
      </c>
      <c r="BF65" s="130">
        <f t="shared" si="18"/>
        <v>8439</v>
      </c>
      <c r="BG65" s="130">
        <f t="shared" si="19"/>
        <v>0</v>
      </c>
      <c r="BH65" s="130">
        <f t="shared" si="20"/>
        <v>0</v>
      </c>
      <c r="BI65" s="130">
        <v>0</v>
      </c>
      <c r="BJ65" s="130">
        <v>0</v>
      </c>
      <c r="BK65" s="130">
        <v>0</v>
      </c>
      <c r="BL65" s="130">
        <v>0</v>
      </c>
      <c r="BM65" s="130">
        <v>0</v>
      </c>
      <c r="BN65" s="130">
        <v>0</v>
      </c>
      <c r="BO65" s="130">
        <f t="shared" si="21"/>
        <v>0</v>
      </c>
      <c r="BP65" s="130">
        <f t="shared" si="22"/>
        <v>0</v>
      </c>
      <c r="BQ65" s="130">
        <v>0</v>
      </c>
      <c r="BR65" s="130">
        <v>0</v>
      </c>
      <c r="BS65" s="130">
        <v>0</v>
      </c>
      <c r="BT65" s="130">
        <v>0</v>
      </c>
      <c r="BU65" s="130">
        <f t="shared" si="23"/>
        <v>0</v>
      </c>
      <c r="BV65" s="130">
        <v>0</v>
      </c>
      <c r="BW65" s="130">
        <v>0</v>
      </c>
      <c r="BX65" s="130">
        <v>0</v>
      </c>
      <c r="BY65" s="130">
        <v>0</v>
      </c>
      <c r="BZ65" s="130">
        <f t="shared" si="24"/>
        <v>0</v>
      </c>
      <c r="CA65" s="130">
        <v>0</v>
      </c>
      <c r="CB65" s="130">
        <v>0</v>
      </c>
      <c r="CC65" s="130">
        <v>0</v>
      </c>
      <c r="CD65" s="130">
        <v>0</v>
      </c>
      <c r="CE65" s="130">
        <v>24543</v>
      </c>
      <c r="CF65" s="130">
        <v>0</v>
      </c>
      <c r="CG65" s="130">
        <v>0</v>
      </c>
      <c r="CH65" s="130">
        <f t="shared" si="25"/>
        <v>0</v>
      </c>
      <c r="CI65" s="130">
        <f t="shared" si="52"/>
        <v>0</v>
      </c>
      <c r="CJ65" s="130">
        <f t="shared" si="53"/>
        <v>0</v>
      </c>
      <c r="CK65" s="130">
        <f t="shared" si="54"/>
        <v>0</v>
      </c>
      <c r="CL65" s="130">
        <f t="shared" si="55"/>
        <v>0</v>
      </c>
      <c r="CM65" s="130">
        <f t="shared" si="56"/>
        <v>0</v>
      </c>
      <c r="CN65" s="130">
        <f t="shared" si="57"/>
        <v>0</v>
      </c>
      <c r="CO65" s="130">
        <f t="shared" si="58"/>
        <v>0</v>
      </c>
      <c r="CP65" s="130">
        <f t="shared" si="59"/>
        <v>985</v>
      </c>
      <c r="CQ65" s="130">
        <f t="shared" si="60"/>
        <v>8439</v>
      </c>
      <c r="CR65" s="130">
        <f t="shared" si="61"/>
        <v>2051</v>
      </c>
      <c r="CS65" s="130">
        <f t="shared" si="62"/>
        <v>2051</v>
      </c>
      <c r="CT65" s="130">
        <f t="shared" si="63"/>
        <v>0</v>
      </c>
      <c r="CU65" s="130">
        <f t="shared" si="48"/>
        <v>0</v>
      </c>
      <c r="CV65" s="130">
        <f t="shared" si="49"/>
        <v>0</v>
      </c>
      <c r="CW65" s="130">
        <f t="shared" si="50"/>
        <v>101</v>
      </c>
      <c r="CX65" s="130">
        <f t="shared" si="51"/>
        <v>101</v>
      </c>
      <c r="CY65" s="130">
        <f t="shared" si="45"/>
        <v>0</v>
      </c>
      <c r="CZ65" s="130">
        <f t="shared" si="46"/>
        <v>0</v>
      </c>
      <c r="DA65" s="130">
        <f t="shared" si="47"/>
        <v>0</v>
      </c>
      <c r="DB65" s="130">
        <f t="shared" si="44"/>
        <v>6287</v>
      </c>
      <c r="DC65" s="130">
        <f t="shared" si="44"/>
        <v>6287</v>
      </c>
      <c r="DD65" s="130">
        <f t="shared" si="44"/>
        <v>0</v>
      </c>
      <c r="DE65" s="130">
        <f t="shared" si="44"/>
        <v>0</v>
      </c>
      <c r="DF65" s="130">
        <f t="shared" si="44"/>
        <v>0</v>
      </c>
      <c r="DG65" s="130">
        <f t="shared" si="44"/>
        <v>72565</v>
      </c>
      <c r="DH65" s="130">
        <f t="shared" si="44"/>
        <v>0</v>
      </c>
      <c r="DI65" s="130">
        <f t="shared" si="44"/>
        <v>0</v>
      </c>
      <c r="DJ65" s="130">
        <f t="shared" si="44"/>
        <v>8439</v>
      </c>
    </row>
    <row r="66" spans="1:114" s="122" customFormat="1" ht="12" customHeight="1">
      <c r="A66" s="118" t="s">
        <v>209</v>
      </c>
      <c r="B66" s="134" t="s">
        <v>326</v>
      </c>
      <c r="C66" s="118" t="s">
        <v>327</v>
      </c>
      <c r="D66" s="130">
        <f t="shared" si="0"/>
        <v>73271</v>
      </c>
      <c r="E66" s="130">
        <f t="shared" si="1"/>
        <v>5520</v>
      </c>
      <c r="F66" s="130">
        <v>0</v>
      </c>
      <c r="G66" s="130">
        <v>0</v>
      </c>
      <c r="H66" s="130">
        <v>0</v>
      </c>
      <c r="I66" s="130">
        <v>5520</v>
      </c>
      <c r="J66" s="132" t="s">
        <v>206</v>
      </c>
      <c r="K66" s="130">
        <v>0</v>
      </c>
      <c r="L66" s="130">
        <v>67751</v>
      </c>
      <c r="M66" s="130">
        <f t="shared" si="2"/>
        <v>27611</v>
      </c>
      <c r="N66" s="130">
        <f t="shared" si="3"/>
        <v>0</v>
      </c>
      <c r="O66" s="130">
        <v>0</v>
      </c>
      <c r="P66" s="130">
        <v>0</v>
      </c>
      <c r="Q66" s="130">
        <v>0</v>
      </c>
      <c r="R66" s="130">
        <v>0</v>
      </c>
      <c r="S66" s="132" t="s">
        <v>206</v>
      </c>
      <c r="T66" s="130">
        <v>0</v>
      </c>
      <c r="U66" s="130">
        <v>27611</v>
      </c>
      <c r="V66" s="130">
        <f t="shared" si="4"/>
        <v>100882</v>
      </c>
      <c r="W66" s="130">
        <f t="shared" si="5"/>
        <v>5520</v>
      </c>
      <c r="X66" s="130">
        <f t="shared" si="6"/>
        <v>0</v>
      </c>
      <c r="Y66" s="130">
        <f t="shared" si="7"/>
        <v>0</v>
      </c>
      <c r="Z66" s="130">
        <f t="shared" si="8"/>
        <v>0</v>
      </c>
      <c r="AA66" s="130">
        <f t="shared" si="9"/>
        <v>5520</v>
      </c>
      <c r="AB66" s="132" t="s">
        <v>206</v>
      </c>
      <c r="AC66" s="130">
        <f t="shared" si="10"/>
        <v>0</v>
      </c>
      <c r="AD66" s="130">
        <f t="shared" si="11"/>
        <v>95362</v>
      </c>
      <c r="AE66" s="130">
        <f t="shared" si="12"/>
        <v>0</v>
      </c>
      <c r="AF66" s="130">
        <f t="shared" si="13"/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1088</v>
      </c>
      <c r="AM66" s="130">
        <f t="shared" si="14"/>
        <v>18901</v>
      </c>
      <c r="AN66" s="130">
        <f t="shared" si="15"/>
        <v>6725</v>
      </c>
      <c r="AO66" s="130">
        <v>800</v>
      </c>
      <c r="AP66" s="130">
        <v>5925</v>
      </c>
      <c r="AQ66" s="130">
        <v>0</v>
      </c>
      <c r="AR66" s="130">
        <v>0</v>
      </c>
      <c r="AS66" s="130">
        <f t="shared" si="16"/>
        <v>6191</v>
      </c>
      <c r="AT66" s="130">
        <v>6191</v>
      </c>
      <c r="AU66" s="130">
        <v>0</v>
      </c>
      <c r="AV66" s="130">
        <v>0</v>
      </c>
      <c r="AW66" s="130">
        <v>0</v>
      </c>
      <c r="AX66" s="130">
        <f t="shared" si="17"/>
        <v>5985</v>
      </c>
      <c r="AY66" s="130">
        <v>5985</v>
      </c>
      <c r="AZ66" s="130">
        <v>0</v>
      </c>
      <c r="BA66" s="130">
        <v>0</v>
      </c>
      <c r="BB66" s="130">
        <v>0</v>
      </c>
      <c r="BC66" s="130">
        <v>53051</v>
      </c>
      <c r="BD66" s="130">
        <v>0</v>
      </c>
      <c r="BE66" s="130">
        <v>231</v>
      </c>
      <c r="BF66" s="130">
        <f t="shared" si="18"/>
        <v>19132</v>
      </c>
      <c r="BG66" s="130">
        <f t="shared" si="19"/>
        <v>0</v>
      </c>
      <c r="BH66" s="130">
        <f t="shared" si="20"/>
        <v>0</v>
      </c>
      <c r="BI66" s="130">
        <v>0</v>
      </c>
      <c r="BJ66" s="130">
        <v>0</v>
      </c>
      <c r="BK66" s="130">
        <v>0</v>
      </c>
      <c r="BL66" s="130">
        <v>0</v>
      </c>
      <c r="BM66" s="130">
        <v>0</v>
      </c>
      <c r="BN66" s="130">
        <v>0</v>
      </c>
      <c r="BO66" s="130">
        <f t="shared" si="21"/>
        <v>0</v>
      </c>
      <c r="BP66" s="130">
        <f t="shared" si="22"/>
        <v>0</v>
      </c>
      <c r="BQ66" s="130">
        <v>0</v>
      </c>
      <c r="BR66" s="130">
        <v>0</v>
      </c>
      <c r="BS66" s="130">
        <v>0</v>
      </c>
      <c r="BT66" s="130">
        <v>0</v>
      </c>
      <c r="BU66" s="130">
        <f t="shared" si="23"/>
        <v>0</v>
      </c>
      <c r="BV66" s="130">
        <v>0</v>
      </c>
      <c r="BW66" s="130">
        <v>0</v>
      </c>
      <c r="BX66" s="130">
        <v>0</v>
      </c>
      <c r="BY66" s="130">
        <v>0</v>
      </c>
      <c r="BZ66" s="130">
        <f t="shared" si="24"/>
        <v>0</v>
      </c>
      <c r="CA66" s="130">
        <v>0</v>
      </c>
      <c r="CB66" s="130">
        <v>0</v>
      </c>
      <c r="CC66" s="130">
        <v>0</v>
      </c>
      <c r="CD66" s="130">
        <v>0</v>
      </c>
      <c r="CE66" s="130">
        <v>27611</v>
      </c>
      <c r="CF66" s="130">
        <v>0</v>
      </c>
      <c r="CG66" s="130">
        <v>0</v>
      </c>
      <c r="CH66" s="130">
        <f t="shared" si="25"/>
        <v>0</v>
      </c>
      <c r="CI66" s="130">
        <f t="shared" si="52"/>
        <v>0</v>
      </c>
      <c r="CJ66" s="130">
        <f t="shared" si="53"/>
        <v>0</v>
      </c>
      <c r="CK66" s="130">
        <f t="shared" si="54"/>
        <v>0</v>
      </c>
      <c r="CL66" s="130">
        <f t="shared" si="55"/>
        <v>0</v>
      </c>
      <c r="CM66" s="130">
        <f t="shared" si="56"/>
        <v>0</v>
      </c>
      <c r="CN66" s="130">
        <f t="shared" si="57"/>
        <v>0</v>
      </c>
      <c r="CO66" s="130">
        <f t="shared" si="58"/>
        <v>0</v>
      </c>
      <c r="CP66" s="130">
        <f t="shared" si="59"/>
        <v>1088</v>
      </c>
      <c r="CQ66" s="130">
        <f t="shared" si="60"/>
        <v>18901</v>
      </c>
      <c r="CR66" s="130">
        <f t="shared" si="61"/>
        <v>6725</v>
      </c>
      <c r="CS66" s="130">
        <f t="shared" si="62"/>
        <v>800</v>
      </c>
      <c r="CT66" s="130">
        <f t="shared" si="63"/>
        <v>5925</v>
      </c>
      <c r="CU66" s="130">
        <f t="shared" si="48"/>
        <v>0</v>
      </c>
      <c r="CV66" s="130">
        <f t="shared" si="49"/>
        <v>0</v>
      </c>
      <c r="CW66" s="130">
        <f t="shared" si="50"/>
        <v>6191</v>
      </c>
      <c r="CX66" s="130">
        <f t="shared" si="51"/>
        <v>6191</v>
      </c>
      <c r="CY66" s="130">
        <f t="shared" si="45"/>
        <v>0</v>
      </c>
      <c r="CZ66" s="130">
        <f t="shared" si="46"/>
        <v>0</v>
      </c>
      <c r="DA66" s="130">
        <f t="shared" si="47"/>
        <v>0</v>
      </c>
      <c r="DB66" s="130">
        <f t="shared" si="44"/>
        <v>5985</v>
      </c>
      <c r="DC66" s="130">
        <f t="shared" si="44"/>
        <v>5985</v>
      </c>
      <c r="DD66" s="130">
        <f t="shared" si="44"/>
        <v>0</v>
      </c>
      <c r="DE66" s="130">
        <f t="shared" si="44"/>
        <v>0</v>
      </c>
      <c r="DF66" s="130">
        <f t="shared" si="44"/>
        <v>0</v>
      </c>
      <c r="DG66" s="130">
        <f t="shared" si="44"/>
        <v>80662</v>
      </c>
      <c r="DH66" s="130">
        <f t="shared" si="44"/>
        <v>0</v>
      </c>
      <c r="DI66" s="130">
        <f t="shared" si="44"/>
        <v>231</v>
      </c>
      <c r="DJ66" s="130">
        <f t="shared" si="44"/>
        <v>19132</v>
      </c>
    </row>
    <row r="67" spans="1:114" s="122" customFormat="1" ht="12" customHeight="1">
      <c r="A67" s="118" t="s">
        <v>209</v>
      </c>
      <c r="B67" s="134" t="s">
        <v>328</v>
      </c>
      <c r="C67" s="118" t="s">
        <v>329</v>
      </c>
      <c r="D67" s="130">
        <f t="shared" si="0"/>
        <v>335040</v>
      </c>
      <c r="E67" s="130">
        <f t="shared" si="1"/>
        <v>32193</v>
      </c>
      <c r="F67" s="130">
        <v>0</v>
      </c>
      <c r="G67" s="130">
        <v>0</v>
      </c>
      <c r="H67" s="130">
        <v>0</v>
      </c>
      <c r="I67" s="130">
        <v>1511</v>
      </c>
      <c r="J67" s="132" t="s">
        <v>206</v>
      </c>
      <c r="K67" s="130">
        <v>30682</v>
      </c>
      <c r="L67" s="130">
        <v>302847</v>
      </c>
      <c r="M67" s="130">
        <f t="shared" si="2"/>
        <v>63872</v>
      </c>
      <c r="N67" s="130">
        <f t="shared" si="3"/>
        <v>0</v>
      </c>
      <c r="O67" s="130">
        <v>0</v>
      </c>
      <c r="P67" s="130">
        <v>0</v>
      </c>
      <c r="Q67" s="130">
        <v>0</v>
      </c>
      <c r="R67" s="130">
        <v>0</v>
      </c>
      <c r="S67" s="132" t="s">
        <v>206</v>
      </c>
      <c r="T67" s="130">
        <v>0</v>
      </c>
      <c r="U67" s="130">
        <v>63872</v>
      </c>
      <c r="V67" s="130">
        <f t="shared" si="4"/>
        <v>398912</v>
      </c>
      <c r="W67" s="130">
        <f t="shared" si="5"/>
        <v>32193</v>
      </c>
      <c r="X67" s="130">
        <f t="shared" si="6"/>
        <v>0</v>
      </c>
      <c r="Y67" s="130">
        <f t="shared" si="7"/>
        <v>0</v>
      </c>
      <c r="Z67" s="130">
        <f t="shared" si="8"/>
        <v>0</v>
      </c>
      <c r="AA67" s="130">
        <f t="shared" si="9"/>
        <v>1511</v>
      </c>
      <c r="AB67" s="132" t="s">
        <v>206</v>
      </c>
      <c r="AC67" s="130">
        <f t="shared" si="10"/>
        <v>30682</v>
      </c>
      <c r="AD67" s="130">
        <f t="shared" si="11"/>
        <v>366719</v>
      </c>
      <c r="AE67" s="130">
        <f t="shared" si="12"/>
        <v>14469</v>
      </c>
      <c r="AF67" s="130">
        <f t="shared" si="13"/>
        <v>14469</v>
      </c>
      <c r="AG67" s="130">
        <v>0</v>
      </c>
      <c r="AH67" s="130">
        <v>0</v>
      </c>
      <c r="AI67" s="130">
        <v>0</v>
      </c>
      <c r="AJ67" s="130">
        <v>14469</v>
      </c>
      <c r="AK67" s="130">
        <v>0</v>
      </c>
      <c r="AL67" s="130">
        <v>0</v>
      </c>
      <c r="AM67" s="130">
        <f t="shared" si="14"/>
        <v>320571</v>
      </c>
      <c r="AN67" s="130">
        <f t="shared" si="15"/>
        <v>57084</v>
      </c>
      <c r="AO67" s="130">
        <v>26630</v>
      </c>
      <c r="AP67" s="130">
        <v>0</v>
      </c>
      <c r="AQ67" s="130">
        <v>30454</v>
      </c>
      <c r="AR67" s="130">
        <v>0</v>
      </c>
      <c r="AS67" s="130">
        <f t="shared" si="16"/>
        <v>117274</v>
      </c>
      <c r="AT67" s="130">
        <v>0</v>
      </c>
      <c r="AU67" s="130">
        <v>116187</v>
      </c>
      <c r="AV67" s="130">
        <v>1087</v>
      </c>
      <c r="AW67" s="130">
        <v>0</v>
      </c>
      <c r="AX67" s="130">
        <f t="shared" si="17"/>
        <v>146213</v>
      </c>
      <c r="AY67" s="130">
        <v>94545</v>
      </c>
      <c r="AZ67" s="130">
        <v>51668</v>
      </c>
      <c r="BA67" s="130">
        <v>0</v>
      </c>
      <c r="BB67" s="130">
        <v>0</v>
      </c>
      <c r="BC67" s="130">
        <v>0</v>
      </c>
      <c r="BD67" s="130">
        <v>0</v>
      </c>
      <c r="BE67" s="130">
        <v>0</v>
      </c>
      <c r="BF67" s="130">
        <f t="shared" si="18"/>
        <v>335040</v>
      </c>
      <c r="BG67" s="130">
        <f t="shared" si="19"/>
        <v>0</v>
      </c>
      <c r="BH67" s="130">
        <f t="shared" si="20"/>
        <v>0</v>
      </c>
      <c r="BI67" s="130">
        <v>0</v>
      </c>
      <c r="BJ67" s="130">
        <v>0</v>
      </c>
      <c r="BK67" s="130">
        <v>0</v>
      </c>
      <c r="BL67" s="130">
        <v>0</v>
      </c>
      <c r="BM67" s="130">
        <v>0</v>
      </c>
      <c r="BN67" s="130">
        <v>0</v>
      </c>
      <c r="BO67" s="130">
        <f t="shared" si="21"/>
        <v>17616</v>
      </c>
      <c r="BP67" s="130">
        <f t="shared" si="22"/>
        <v>15915</v>
      </c>
      <c r="BQ67" s="130">
        <v>0</v>
      </c>
      <c r="BR67" s="130">
        <v>0</v>
      </c>
      <c r="BS67" s="130">
        <v>15915</v>
      </c>
      <c r="BT67" s="130">
        <v>0</v>
      </c>
      <c r="BU67" s="130">
        <f t="shared" si="23"/>
        <v>1701</v>
      </c>
      <c r="BV67" s="130">
        <v>1701</v>
      </c>
      <c r="BW67" s="130">
        <v>0</v>
      </c>
      <c r="BX67" s="130">
        <v>0</v>
      </c>
      <c r="BY67" s="130">
        <v>0</v>
      </c>
      <c r="BZ67" s="130">
        <f t="shared" si="24"/>
        <v>0</v>
      </c>
      <c r="CA67" s="130">
        <v>0</v>
      </c>
      <c r="CB67" s="130">
        <v>0</v>
      </c>
      <c r="CC67" s="130">
        <v>0</v>
      </c>
      <c r="CD67" s="130">
        <v>0</v>
      </c>
      <c r="CE67" s="130">
        <v>46256</v>
      </c>
      <c r="CF67" s="130">
        <v>0</v>
      </c>
      <c r="CG67" s="130">
        <v>0</v>
      </c>
      <c r="CH67" s="130">
        <f t="shared" si="25"/>
        <v>17616</v>
      </c>
      <c r="CI67" s="130">
        <f t="shared" si="52"/>
        <v>14469</v>
      </c>
      <c r="CJ67" s="130">
        <f t="shared" si="53"/>
        <v>14469</v>
      </c>
      <c r="CK67" s="130">
        <f t="shared" si="54"/>
        <v>0</v>
      </c>
      <c r="CL67" s="130">
        <f t="shared" si="55"/>
        <v>0</v>
      </c>
      <c r="CM67" s="130">
        <f t="shared" si="56"/>
        <v>0</v>
      </c>
      <c r="CN67" s="130">
        <f t="shared" si="57"/>
        <v>14469</v>
      </c>
      <c r="CO67" s="130">
        <f t="shared" si="58"/>
        <v>0</v>
      </c>
      <c r="CP67" s="130">
        <f t="shared" si="59"/>
        <v>0</v>
      </c>
      <c r="CQ67" s="130">
        <f t="shared" si="60"/>
        <v>338187</v>
      </c>
      <c r="CR67" s="130">
        <f t="shared" si="61"/>
        <v>72999</v>
      </c>
      <c r="CS67" s="130">
        <f t="shared" si="62"/>
        <v>26630</v>
      </c>
      <c r="CT67" s="130">
        <f t="shared" si="63"/>
        <v>0</v>
      </c>
      <c r="CU67" s="130">
        <f t="shared" si="48"/>
        <v>46369</v>
      </c>
      <c r="CV67" s="130">
        <f t="shared" si="49"/>
        <v>0</v>
      </c>
      <c r="CW67" s="130">
        <f t="shared" si="50"/>
        <v>118975</v>
      </c>
      <c r="CX67" s="130">
        <f t="shared" si="51"/>
        <v>1701</v>
      </c>
      <c r="CY67" s="130">
        <f t="shared" si="45"/>
        <v>116187</v>
      </c>
      <c r="CZ67" s="130">
        <f t="shared" si="46"/>
        <v>1087</v>
      </c>
      <c r="DA67" s="130">
        <f t="shared" si="47"/>
        <v>0</v>
      </c>
      <c r="DB67" s="130">
        <f t="shared" si="44"/>
        <v>146213</v>
      </c>
      <c r="DC67" s="130">
        <f t="shared" si="44"/>
        <v>94545</v>
      </c>
      <c r="DD67" s="130">
        <f t="shared" si="44"/>
        <v>51668</v>
      </c>
      <c r="DE67" s="130">
        <f t="shared" si="44"/>
        <v>0</v>
      </c>
      <c r="DF67" s="130">
        <f t="shared" si="44"/>
        <v>0</v>
      </c>
      <c r="DG67" s="130">
        <f t="shared" si="44"/>
        <v>46256</v>
      </c>
      <c r="DH67" s="130">
        <f t="shared" si="44"/>
        <v>0</v>
      </c>
      <c r="DI67" s="130">
        <f t="shared" si="44"/>
        <v>0</v>
      </c>
      <c r="DJ67" s="130">
        <f t="shared" si="44"/>
        <v>352656</v>
      </c>
    </row>
  </sheetData>
  <sheetProtection/>
  <autoFilter ref="A6:DJ67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3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209</v>
      </c>
      <c r="B7" s="192" t="s">
        <v>210</v>
      </c>
      <c r="C7" s="191" t="s">
        <v>207</v>
      </c>
      <c r="D7" s="193">
        <f>SUM(D8:D53)</f>
        <v>4349864</v>
      </c>
      <c r="E7" s="193">
        <f>SUM(E8:E53)</f>
        <v>3004246</v>
      </c>
      <c r="F7" s="193">
        <f>SUM(F8:F53)</f>
        <v>208733</v>
      </c>
      <c r="G7" s="193">
        <f>SUM(G8:G53)</f>
        <v>0</v>
      </c>
      <c r="H7" s="193">
        <f>SUM(H8:H53)</f>
        <v>352700</v>
      </c>
      <c r="I7" s="193">
        <f>SUM(I8:I53)</f>
        <v>1188455</v>
      </c>
      <c r="J7" s="193">
        <f>SUM(J8:J53)</f>
        <v>13397020</v>
      </c>
      <c r="K7" s="193">
        <f>SUM(K8:K53)</f>
        <v>1254358</v>
      </c>
      <c r="L7" s="193">
        <f>SUM(L8:L53)</f>
        <v>1345618</v>
      </c>
      <c r="M7" s="193">
        <f>SUM(M8:M53)</f>
        <v>508779</v>
      </c>
      <c r="N7" s="193">
        <f>SUM(N8:N53)</f>
        <v>360582</v>
      </c>
      <c r="O7" s="193">
        <f>SUM(O8:O53)</f>
        <v>0</v>
      </c>
      <c r="P7" s="193">
        <f>SUM(P8:P53)</f>
        <v>0</v>
      </c>
      <c r="Q7" s="193">
        <f>SUM(Q8:Q53)</f>
        <v>0</v>
      </c>
      <c r="R7" s="193">
        <f>SUM(R8:R53)</f>
        <v>360314</v>
      </c>
      <c r="S7" s="193">
        <f>SUM(S8:S53)</f>
        <v>2775041</v>
      </c>
      <c r="T7" s="193">
        <f>SUM(T8:T53)</f>
        <v>268</v>
      </c>
      <c r="U7" s="193">
        <f>SUM(U8:U53)</f>
        <v>148197</v>
      </c>
      <c r="V7" s="193">
        <f>SUM(V8:V53)</f>
        <v>4858643</v>
      </c>
      <c r="W7" s="193">
        <f>SUM(W8:W53)</f>
        <v>3364828</v>
      </c>
      <c r="X7" s="193">
        <f>SUM(X8:X53)</f>
        <v>208733</v>
      </c>
      <c r="Y7" s="193">
        <f>SUM(Y8:Y53)</f>
        <v>0</v>
      </c>
      <c r="Z7" s="193">
        <f>SUM(Z8:Z53)</f>
        <v>352700</v>
      </c>
      <c r="AA7" s="193">
        <f>SUM(AA8:AA53)</f>
        <v>1548769</v>
      </c>
      <c r="AB7" s="193">
        <f>SUM(AB8:AB53)</f>
        <v>16172061</v>
      </c>
      <c r="AC7" s="193">
        <f>SUM(AC8:AC53)</f>
        <v>1254626</v>
      </c>
      <c r="AD7" s="193">
        <f>SUM(AD8:AD53)</f>
        <v>1493815</v>
      </c>
      <c r="AE7" s="193">
        <f>SUM(AE8:AE53)</f>
        <v>2161544</v>
      </c>
      <c r="AF7" s="193">
        <f>SUM(AF8:AF53)</f>
        <v>1715683</v>
      </c>
      <c r="AG7" s="193">
        <f>SUM(AG8:AG53)</f>
        <v>0</v>
      </c>
      <c r="AH7" s="193">
        <f>SUM(AH8:AH53)</f>
        <v>519386</v>
      </c>
      <c r="AI7" s="193">
        <f>SUM(AI8:AI53)</f>
        <v>655700</v>
      </c>
      <c r="AJ7" s="193">
        <f>SUM(AJ8:AJ53)</f>
        <v>540597</v>
      </c>
      <c r="AK7" s="193">
        <f>SUM(AK8:AK53)</f>
        <v>445861</v>
      </c>
      <c r="AL7" s="193" t="s">
        <v>206</v>
      </c>
      <c r="AM7" s="193">
        <f>SUM(AM8:AM53)</f>
        <v>13914600</v>
      </c>
      <c r="AN7" s="193">
        <f>SUM(AN8:AN53)</f>
        <v>1231757</v>
      </c>
      <c r="AO7" s="193">
        <f>SUM(AO8:AO53)</f>
        <v>815107</v>
      </c>
      <c r="AP7" s="193">
        <f>SUM(AP8:AP53)</f>
        <v>0</v>
      </c>
      <c r="AQ7" s="193">
        <f>SUM(AQ8:AQ53)</f>
        <v>408755</v>
      </c>
      <c r="AR7" s="193">
        <f>SUM(AR8:AR53)</f>
        <v>7895</v>
      </c>
      <c r="AS7" s="193">
        <f>SUM(AS8:AS53)</f>
        <v>4011697</v>
      </c>
      <c r="AT7" s="193">
        <f>SUM(AT8:AT53)</f>
        <v>121</v>
      </c>
      <c r="AU7" s="193">
        <f>SUM(AU8:AU53)</f>
        <v>3882445</v>
      </c>
      <c r="AV7" s="193">
        <f>SUM(AV8:AV53)</f>
        <v>129131</v>
      </c>
      <c r="AW7" s="193">
        <f>SUM(AW8:AW53)</f>
        <v>0</v>
      </c>
      <c r="AX7" s="193">
        <f>SUM(AX8:AX53)</f>
        <v>8671146</v>
      </c>
      <c r="AY7" s="193">
        <f>SUM(AY8:AY53)</f>
        <v>720954</v>
      </c>
      <c r="AZ7" s="193">
        <f>SUM(AZ8:AZ53)</f>
        <v>6882409</v>
      </c>
      <c r="BA7" s="193">
        <f>SUM(BA8:BA53)</f>
        <v>963629</v>
      </c>
      <c r="BB7" s="193">
        <f>SUM(BB8:BB53)</f>
        <v>104154</v>
      </c>
      <c r="BC7" s="193" t="s">
        <v>206</v>
      </c>
      <c r="BD7" s="193">
        <f>SUM(BD8:BD53)</f>
        <v>0</v>
      </c>
      <c r="BE7" s="193">
        <f>SUM(BE8:BE53)</f>
        <v>1670740</v>
      </c>
      <c r="BF7" s="193">
        <f>SUM(BF8:BF53)</f>
        <v>17746884</v>
      </c>
      <c r="BG7" s="193">
        <f>SUM(BG8:BG53)</f>
        <v>92375</v>
      </c>
      <c r="BH7" s="193">
        <f>SUM(BH8:BH53)</f>
        <v>92375</v>
      </c>
      <c r="BI7" s="193">
        <f>SUM(BI8:BI53)</f>
        <v>0</v>
      </c>
      <c r="BJ7" s="193">
        <f>SUM(BJ8:BJ53)</f>
        <v>92375</v>
      </c>
      <c r="BK7" s="193">
        <f>SUM(BK8:BK53)</f>
        <v>0</v>
      </c>
      <c r="BL7" s="193">
        <f>SUM(BL8:BL53)</f>
        <v>0</v>
      </c>
      <c r="BM7" s="193">
        <f>SUM(BM8:BM53)</f>
        <v>0</v>
      </c>
      <c r="BN7" s="193" t="s">
        <v>206</v>
      </c>
      <c r="BO7" s="193">
        <f>SUM(BO8:BO53)</f>
        <v>2993418</v>
      </c>
      <c r="BP7" s="193">
        <f>SUM(BP8:BP53)</f>
        <v>800666</v>
      </c>
      <c r="BQ7" s="193">
        <f>SUM(BQ8:BQ53)</f>
        <v>317007</v>
      </c>
      <c r="BR7" s="193">
        <f>SUM(BR8:BR53)</f>
        <v>0</v>
      </c>
      <c r="BS7" s="193">
        <f>SUM(BS8:BS53)</f>
        <v>483659</v>
      </c>
      <c r="BT7" s="193">
        <f>SUM(BT8:BT53)</f>
        <v>0</v>
      </c>
      <c r="BU7" s="193">
        <f>SUM(BU8:BU53)</f>
        <v>1397153</v>
      </c>
      <c r="BV7" s="193">
        <f>SUM(BV8:BV53)</f>
        <v>0</v>
      </c>
      <c r="BW7" s="193">
        <f>SUM(BW8:BW53)</f>
        <v>1397153</v>
      </c>
      <c r="BX7" s="193">
        <f>SUM(BX8:BX53)</f>
        <v>0</v>
      </c>
      <c r="BY7" s="193">
        <f>SUM(BY8:BY53)</f>
        <v>0</v>
      </c>
      <c r="BZ7" s="193">
        <f>SUM(BZ8:BZ53)</f>
        <v>795599</v>
      </c>
      <c r="CA7" s="193">
        <f>SUM(CA8:CA53)</f>
        <v>340524</v>
      </c>
      <c r="CB7" s="193">
        <f>SUM(CB8:CB53)</f>
        <v>373118</v>
      </c>
      <c r="CC7" s="193">
        <f>SUM(CC8:CC53)</f>
        <v>77296</v>
      </c>
      <c r="CD7" s="193">
        <f>SUM(CD8:CD53)</f>
        <v>4661</v>
      </c>
      <c r="CE7" s="193" t="s">
        <v>206</v>
      </c>
      <c r="CF7" s="193">
        <f>SUM(CF8:CF53)</f>
        <v>0</v>
      </c>
      <c r="CG7" s="193">
        <f>SUM(CG8:CG53)</f>
        <v>198027</v>
      </c>
      <c r="CH7" s="193">
        <f>SUM(CH8:CH53)</f>
        <v>3283820</v>
      </c>
      <c r="CI7" s="193">
        <f>SUM(CI8:CI53)</f>
        <v>2253919</v>
      </c>
      <c r="CJ7" s="193">
        <f>SUM(CJ8:CJ53)</f>
        <v>1808058</v>
      </c>
      <c r="CK7" s="193">
        <f>SUM(CK8:CK53)</f>
        <v>0</v>
      </c>
      <c r="CL7" s="193">
        <f>SUM(CL8:CL53)</f>
        <v>611761</v>
      </c>
      <c r="CM7" s="193">
        <f>SUM(CM8:CM53)</f>
        <v>655700</v>
      </c>
      <c r="CN7" s="193">
        <f>SUM(CN8:CN53)</f>
        <v>540597</v>
      </c>
      <c r="CO7" s="193">
        <f>SUM(CO8:CO53)</f>
        <v>445861</v>
      </c>
      <c r="CP7" s="193" t="s">
        <v>206</v>
      </c>
      <c r="CQ7" s="193">
        <f>SUM(CQ8:CQ53)</f>
        <v>16908018</v>
      </c>
      <c r="CR7" s="193">
        <f>SUM(CR8:CR53)</f>
        <v>2032423</v>
      </c>
      <c r="CS7" s="193">
        <f>SUM(CS8:CS53)</f>
        <v>1132114</v>
      </c>
      <c r="CT7" s="193">
        <f>SUM(CT8:CT53)</f>
        <v>0</v>
      </c>
      <c r="CU7" s="193">
        <f>SUM(CU8:CU53)</f>
        <v>892414</v>
      </c>
      <c r="CV7" s="193">
        <f>SUM(CV8:CV53)</f>
        <v>7895</v>
      </c>
      <c r="CW7" s="193">
        <f>SUM(CW8:CW53)</f>
        <v>5408850</v>
      </c>
      <c r="CX7" s="193">
        <f>SUM(CX8:CX53)</f>
        <v>121</v>
      </c>
      <c r="CY7" s="193">
        <f>SUM(CY8:CY53)</f>
        <v>5279598</v>
      </c>
      <c r="CZ7" s="193">
        <f>SUM(CZ8:CZ53)</f>
        <v>129131</v>
      </c>
      <c r="DA7" s="193">
        <f>SUM(DA8:DA53)</f>
        <v>0</v>
      </c>
      <c r="DB7" s="193">
        <f>SUM(DB8:DB53)</f>
        <v>9466745</v>
      </c>
      <c r="DC7" s="193">
        <f>SUM(DC8:DC53)</f>
        <v>1061478</v>
      </c>
      <c r="DD7" s="193">
        <f>SUM(DD8:DD53)</f>
        <v>7255527</v>
      </c>
      <c r="DE7" s="193">
        <f>SUM(DE8:DE53)</f>
        <v>1040925</v>
      </c>
      <c r="DF7" s="193">
        <f>SUM(DF8:DF53)</f>
        <v>108815</v>
      </c>
      <c r="DG7" s="193" t="s">
        <v>206</v>
      </c>
      <c r="DH7" s="193">
        <f>SUM(DH8:DH53)</f>
        <v>0</v>
      </c>
      <c r="DI7" s="193">
        <f>SUM(DI8:DI53)</f>
        <v>1868767</v>
      </c>
      <c r="DJ7" s="193">
        <f>SUM(DJ8:DJ53)</f>
        <v>21030704</v>
      </c>
    </row>
    <row r="8" spans="1:114" s="122" customFormat="1" ht="12" customHeight="1">
      <c r="A8" s="118" t="s">
        <v>209</v>
      </c>
      <c r="B8" s="134" t="s">
        <v>331</v>
      </c>
      <c r="C8" s="118" t="s">
        <v>332</v>
      </c>
      <c r="D8" s="120">
        <f aca="true" t="shared" si="0" ref="D8:D32">SUM(E8,+L8)</f>
        <v>0</v>
      </c>
      <c r="E8" s="120">
        <f aca="true" t="shared" si="1" ref="E8:E32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32">SUM(N8,+U8)</f>
        <v>1455</v>
      </c>
      <c r="N8" s="120">
        <f aca="true" t="shared" si="3" ref="N8:N32">SUM(O8:R8)+T8</f>
        <v>1455</v>
      </c>
      <c r="O8" s="120">
        <v>0</v>
      </c>
      <c r="P8" s="120">
        <v>0</v>
      </c>
      <c r="Q8" s="120">
        <v>0</v>
      </c>
      <c r="R8" s="120">
        <v>1455</v>
      </c>
      <c r="S8" s="120">
        <v>52154</v>
      </c>
      <c r="T8" s="120"/>
      <c r="U8" s="120"/>
      <c r="V8" s="120">
        <f aca="true" t="shared" si="4" ref="V8:V32">+SUM(D8,M8)</f>
        <v>1455</v>
      </c>
      <c r="W8" s="120">
        <f aca="true" t="shared" si="5" ref="W8:W32">+SUM(E8,N8)</f>
        <v>1455</v>
      </c>
      <c r="X8" s="120">
        <f aca="true" t="shared" si="6" ref="X8:X32">+SUM(F8,O8)</f>
        <v>0</v>
      </c>
      <c r="Y8" s="120">
        <f aca="true" t="shared" si="7" ref="Y8:Y32">+SUM(G8,P8)</f>
        <v>0</v>
      </c>
      <c r="Z8" s="120">
        <f aca="true" t="shared" si="8" ref="Z8:Z32">+SUM(H8,Q8)</f>
        <v>0</v>
      </c>
      <c r="AA8" s="120">
        <f aca="true" t="shared" si="9" ref="AA8:AA32">+SUM(I8,R8)</f>
        <v>1455</v>
      </c>
      <c r="AB8" s="120">
        <f aca="true" t="shared" si="10" ref="AB8:AB32">+SUM(J8,S8)</f>
        <v>52154</v>
      </c>
      <c r="AC8" s="120">
        <f aca="true" t="shared" si="11" ref="AC8:AC32">+SUM(K8,T8)</f>
        <v>0</v>
      </c>
      <c r="AD8" s="120">
        <f aca="true" t="shared" si="12" ref="AD8:AD32">+SUM(L8,U8)</f>
        <v>0</v>
      </c>
      <c r="AE8" s="120">
        <f aca="true" t="shared" si="13" ref="AE8:AE32">SUM(AF8,+AK8)</f>
        <v>0</v>
      </c>
      <c r="AF8" s="120">
        <f aca="true" t="shared" si="14" ref="AF8:AF32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 aca="true" t="shared" si="15" ref="AM8:AM32">SUM(AN8,AS8,AW8,AX8,BD8)</f>
        <v>0</v>
      </c>
      <c r="AN8" s="120">
        <f aca="true" t="shared" si="16" ref="AN8:AN32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32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32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206</v>
      </c>
      <c r="BD8" s="120">
        <v>0</v>
      </c>
      <c r="BE8" s="120">
        <v>0</v>
      </c>
      <c r="BF8" s="120">
        <f aca="true" t="shared" si="19" ref="BF8:BF32">SUM(AE8,+AM8,+BE8)</f>
        <v>0</v>
      </c>
      <c r="BG8" s="120">
        <f aca="true" t="shared" si="20" ref="BG8:BG32">SUM(BH8,+BM8)</f>
        <v>0</v>
      </c>
      <c r="BH8" s="120">
        <f aca="true" t="shared" si="21" ref="BH8:BH32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206</v>
      </c>
      <c r="BO8" s="120">
        <f aca="true" t="shared" si="22" ref="BO8:BO32">SUM(BP8,BU8,BY8,BZ8,CF8)</f>
        <v>52154</v>
      </c>
      <c r="BP8" s="120">
        <f aca="true" t="shared" si="23" ref="BP8:BP32">SUM(BQ8:BT8)</f>
        <v>9969</v>
      </c>
      <c r="BQ8" s="120">
        <v>9969</v>
      </c>
      <c r="BR8" s="120">
        <v>0</v>
      </c>
      <c r="BS8" s="120">
        <v>0</v>
      </c>
      <c r="BT8" s="120">
        <v>0</v>
      </c>
      <c r="BU8" s="120">
        <f aca="true" t="shared" si="24" ref="BU8:BU32">SUM(BV8:BX8)</f>
        <v>42185</v>
      </c>
      <c r="BV8" s="120">
        <v>0</v>
      </c>
      <c r="BW8" s="120">
        <v>42185</v>
      </c>
      <c r="BX8" s="120">
        <v>0</v>
      </c>
      <c r="BY8" s="120">
        <v>0</v>
      </c>
      <c r="BZ8" s="120">
        <f aca="true" t="shared" si="25" ref="BZ8:BZ32">SUM(CA8:CD8)</f>
        <v>0</v>
      </c>
      <c r="CA8" s="120">
        <v>0</v>
      </c>
      <c r="CB8" s="120">
        <v>0</v>
      </c>
      <c r="CC8" s="120">
        <v>0</v>
      </c>
      <c r="CD8" s="120">
        <v>0</v>
      </c>
      <c r="CE8" s="121" t="s">
        <v>206</v>
      </c>
      <c r="CF8" s="120">
        <v>0</v>
      </c>
      <c r="CG8" s="120">
        <v>1455</v>
      </c>
      <c r="CH8" s="120">
        <f aca="true" t="shared" si="26" ref="CH8:CH32">SUM(BG8,+BO8,+CG8)</f>
        <v>53609</v>
      </c>
      <c r="CI8" s="120">
        <f aca="true" t="shared" si="27" ref="CI8:CI32">SUM(AE8,+BG8)</f>
        <v>0</v>
      </c>
      <c r="CJ8" s="120">
        <f aca="true" t="shared" si="28" ref="CJ8:CJ32">SUM(AF8,+BH8)</f>
        <v>0</v>
      </c>
      <c r="CK8" s="120">
        <f aca="true" t="shared" si="29" ref="CK8:CK32">SUM(AG8,+BI8)</f>
        <v>0</v>
      </c>
      <c r="CL8" s="120">
        <f aca="true" t="shared" si="30" ref="CL8:CL32">SUM(AH8,+BJ8)</f>
        <v>0</v>
      </c>
      <c r="CM8" s="120">
        <f aca="true" t="shared" si="31" ref="CM8:CM32">SUM(AI8,+BK8)</f>
        <v>0</v>
      </c>
      <c r="CN8" s="120">
        <f aca="true" t="shared" si="32" ref="CN8:CN32">SUM(AJ8,+BL8)</f>
        <v>0</v>
      </c>
      <c r="CO8" s="120">
        <f aca="true" t="shared" si="33" ref="CO8:CO32">SUM(AK8,+BM8)</f>
        <v>0</v>
      </c>
      <c r="CP8" s="121" t="s">
        <v>206</v>
      </c>
      <c r="CQ8" s="120">
        <f aca="true" t="shared" si="34" ref="CQ8:DF23">SUM(AM8,+BO8)</f>
        <v>52154</v>
      </c>
      <c r="CR8" s="120">
        <f t="shared" si="34"/>
        <v>9969</v>
      </c>
      <c r="CS8" s="120">
        <f t="shared" si="34"/>
        <v>9969</v>
      </c>
      <c r="CT8" s="120">
        <f t="shared" si="34"/>
        <v>0</v>
      </c>
      <c r="CU8" s="120">
        <f t="shared" si="34"/>
        <v>0</v>
      </c>
      <c r="CV8" s="120">
        <f t="shared" si="34"/>
        <v>0</v>
      </c>
      <c r="CW8" s="120">
        <f t="shared" si="34"/>
        <v>42185</v>
      </c>
      <c r="CX8" s="120">
        <f t="shared" si="34"/>
        <v>0</v>
      </c>
      <c r="CY8" s="120">
        <f t="shared" si="34"/>
        <v>42185</v>
      </c>
      <c r="CZ8" s="120">
        <f t="shared" si="34"/>
        <v>0</v>
      </c>
      <c r="DA8" s="120">
        <f t="shared" si="34"/>
        <v>0</v>
      </c>
      <c r="DB8" s="120">
        <f t="shared" si="34"/>
        <v>0</v>
      </c>
      <c r="DC8" s="120">
        <f t="shared" si="34"/>
        <v>0</v>
      </c>
      <c r="DD8" s="120">
        <f t="shared" si="34"/>
        <v>0</v>
      </c>
      <c r="DE8" s="120">
        <f t="shared" si="34"/>
        <v>0</v>
      </c>
      <c r="DF8" s="120">
        <f t="shared" si="34"/>
        <v>0</v>
      </c>
      <c r="DG8" s="121" t="s">
        <v>206</v>
      </c>
      <c r="DH8" s="120">
        <f aca="true" t="shared" si="35" ref="DH8:DH32">SUM(BD8,+CF8)</f>
        <v>0</v>
      </c>
      <c r="DI8" s="120">
        <f aca="true" t="shared" si="36" ref="DI8:DI32">SUM(BE8,+CG8)</f>
        <v>1455</v>
      </c>
      <c r="DJ8" s="120">
        <f aca="true" t="shared" si="37" ref="DJ8:DJ32">SUM(BF8,+CH8)</f>
        <v>53609</v>
      </c>
    </row>
    <row r="9" spans="1:114" s="122" customFormat="1" ht="12" customHeight="1">
      <c r="A9" s="118" t="s">
        <v>209</v>
      </c>
      <c r="B9" s="134" t="s">
        <v>333</v>
      </c>
      <c r="C9" s="118" t="s">
        <v>334</v>
      </c>
      <c r="D9" s="120">
        <f t="shared" si="0"/>
        <v>528201</v>
      </c>
      <c r="E9" s="120">
        <f t="shared" si="1"/>
        <v>522317</v>
      </c>
      <c r="F9" s="120">
        <v>0</v>
      </c>
      <c r="G9" s="120">
        <v>0</v>
      </c>
      <c r="H9" s="120">
        <v>0</v>
      </c>
      <c r="I9" s="120">
        <v>164169</v>
      </c>
      <c r="J9" s="120">
        <v>1988198</v>
      </c>
      <c r="K9" s="120">
        <v>358148</v>
      </c>
      <c r="L9" s="120">
        <v>5884</v>
      </c>
      <c r="M9" s="120">
        <f t="shared" si="2"/>
        <v>0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f t="shared" si="4"/>
        <v>528201</v>
      </c>
      <c r="W9" s="120">
        <f t="shared" si="5"/>
        <v>522317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164169</v>
      </c>
      <c r="AB9" s="120">
        <f t="shared" si="10"/>
        <v>1988198</v>
      </c>
      <c r="AC9" s="120">
        <f t="shared" si="11"/>
        <v>358148</v>
      </c>
      <c r="AD9" s="120">
        <f t="shared" si="12"/>
        <v>5884</v>
      </c>
      <c r="AE9" s="120">
        <f t="shared" si="13"/>
        <v>6552</v>
      </c>
      <c r="AF9" s="120">
        <f t="shared" si="14"/>
        <v>6552</v>
      </c>
      <c r="AG9" s="120">
        <v>0</v>
      </c>
      <c r="AH9" s="120">
        <v>3833</v>
      </c>
      <c r="AI9" s="120">
        <v>1522</v>
      </c>
      <c r="AJ9" s="120">
        <v>1197</v>
      </c>
      <c r="AK9" s="120">
        <v>0</v>
      </c>
      <c r="AL9" s="121" t="s">
        <v>206</v>
      </c>
      <c r="AM9" s="120">
        <f t="shared" si="15"/>
        <v>2254388</v>
      </c>
      <c r="AN9" s="120">
        <f t="shared" si="16"/>
        <v>183518</v>
      </c>
      <c r="AO9" s="120">
        <v>183518</v>
      </c>
      <c r="AP9" s="120">
        <v>0</v>
      </c>
      <c r="AQ9" s="120">
        <v>0</v>
      </c>
      <c r="AR9" s="120">
        <v>0</v>
      </c>
      <c r="AS9" s="120">
        <f t="shared" si="17"/>
        <v>476695</v>
      </c>
      <c r="AT9" s="120">
        <v>0</v>
      </c>
      <c r="AU9" s="120">
        <v>471524</v>
      </c>
      <c r="AV9" s="120">
        <v>5171</v>
      </c>
      <c r="AW9" s="120">
        <v>0</v>
      </c>
      <c r="AX9" s="120">
        <f t="shared" si="18"/>
        <v>1594175</v>
      </c>
      <c r="AY9" s="120">
        <v>0</v>
      </c>
      <c r="AZ9" s="120">
        <v>1445724</v>
      </c>
      <c r="BA9" s="120">
        <v>148451</v>
      </c>
      <c r="BB9" s="120">
        <v>0</v>
      </c>
      <c r="BC9" s="121" t="s">
        <v>206</v>
      </c>
      <c r="BD9" s="120">
        <v>0</v>
      </c>
      <c r="BE9" s="120">
        <v>255459</v>
      </c>
      <c r="BF9" s="120">
        <f t="shared" si="19"/>
        <v>2516399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 t="shared" si="22"/>
        <v>0</v>
      </c>
      <c r="BP9" s="120">
        <f t="shared" si="23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4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5"/>
        <v>0</v>
      </c>
      <c r="CA9" s="120">
        <v>0</v>
      </c>
      <c r="CB9" s="120">
        <v>0</v>
      </c>
      <c r="CC9" s="120">
        <v>0</v>
      </c>
      <c r="CD9" s="120">
        <v>0</v>
      </c>
      <c r="CE9" s="121" t="s">
        <v>206</v>
      </c>
      <c r="CF9" s="120">
        <v>0</v>
      </c>
      <c r="CG9" s="120">
        <v>0</v>
      </c>
      <c r="CH9" s="120">
        <f t="shared" si="26"/>
        <v>0</v>
      </c>
      <c r="CI9" s="120">
        <f t="shared" si="27"/>
        <v>6552</v>
      </c>
      <c r="CJ9" s="120">
        <f t="shared" si="28"/>
        <v>6552</v>
      </c>
      <c r="CK9" s="120">
        <f t="shared" si="29"/>
        <v>0</v>
      </c>
      <c r="CL9" s="120">
        <f t="shared" si="30"/>
        <v>3833</v>
      </c>
      <c r="CM9" s="120">
        <f t="shared" si="31"/>
        <v>1522</v>
      </c>
      <c r="CN9" s="120">
        <f t="shared" si="32"/>
        <v>1197</v>
      </c>
      <c r="CO9" s="120">
        <f t="shared" si="33"/>
        <v>0</v>
      </c>
      <c r="CP9" s="121" t="s">
        <v>206</v>
      </c>
      <c r="CQ9" s="120">
        <f t="shared" si="34"/>
        <v>2254388</v>
      </c>
      <c r="CR9" s="120">
        <f t="shared" si="34"/>
        <v>183518</v>
      </c>
      <c r="CS9" s="120">
        <f t="shared" si="34"/>
        <v>183518</v>
      </c>
      <c r="CT9" s="120">
        <f t="shared" si="34"/>
        <v>0</v>
      </c>
      <c r="CU9" s="120">
        <f t="shared" si="34"/>
        <v>0</v>
      </c>
      <c r="CV9" s="120">
        <f t="shared" si="34"/>
        <v>0</v>
      </c>
      <c r="CW9" s="120">
        <f t="shared" si="34"/>
        <v>476695</v>
      </c>
      <c r="CX9" s="120">
        <f t="shared" si="34"/>
        <v>0</v>
      </c>
      <c r="CY9" s="120">
        <f t="shared" si="34"/>
        <v>471524</v>
      </c>
      <c r="CZ9" s="120">
        <f t="shared" si="34"/>
        <v>5171</v>
      </c>
      <c r="DA9" s="120">
        <f t="shared" si="34"/>
        <v>0</v>
      </c>
      <c r="DB9" s="120">
        <f t="shared" si="34"/>
        <v>1594175</v>
      </c>
      <c r="DC9" s="120">
        <f t="shared" si="34"/>
        <v>0</v>
      </c>
      <c r="DD9" s="120">
        <f t="shared" si="34"/>
        <v>1445724</v>
      </c>
      <c r="DE9" s="120">
        <f t="shared" si="34"/>
        <v>148451</v>
      </c>
      <c r="DF9" s="120">
        <f t="shared" si="34"/>
        <v>0</v>
      </c>
      <c r="DG9" s="121" t="s">
        <v>206</v>
      </c>
      <c r="DH9" s="120">
        <f t="shared" si="35"/>
        <v>0</v>
      </c>
      <c r="DI9" s="120">
        <f t="shared" si="36"/>
        <v>255459</v>
      </c>
      <c r="DJ9" s="120">
        <f t="shared" si="37"/>
        <v>2516399</v>
      </c>
    </row>
    <row r="10" spans="1:114" s="122" customFormat="1" ht="12" customHeight="1">
      <c r="A10" s="118" t="s">
        <v>209</v>
      </c>
      <c r="B10" s="134" t="s">
        <v>335</v>
      </c>
      <c r="C10" s="118" t="s">
        <v>336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261249</v>
      </c>
      <c r="T10" s="120">
        <v>0</v>
      </c>
      <c r="U10" s="120">
        <v>0</v>
      </c>
      <c r="V10" s="120">
        <f t="shared" si="4"/>
        <v>0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0">
        <f t="shared" si="10"/>
        <v>261249</v>
      </c>
      <c r="AC10" s="120">
        <f t="shared" si="11"/>
        <v>0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206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38955</v>
      </c>
      <c r="BH10" s="120">
        <f t="shared" si="21"/>
        <v>38955</v>
      </c>
      <c r="BI10" s="120">
        <v>0</v>
      </c>
      <c r="BJ10" s="120">
        <v>38955</v>
      </c>
      <c r="BK10" s="120">
        <v>0</v>
      </c>
      <c r="BL10" s="120">
        <v>0</v>
      </c>
      <c r="BM10" s="120">
        <v>0</v>
      </c>
      <c r="BN10" s="121" t="s">
        <v>206</v>
      </c>
      <c r="BO10" s="120">
        <f t="shared" si="22"/>
        <v>222294</v>
      </c>
      <c r="BP10" s="120">
        <f t="shared" si="23"/>
        <v>83114</v>
      </c>
      <c r="BQ10" s="120">
        <v>0</v>
      </c>
      <c r="BR10" s="120">
        <v>0</v>
      </c>
      <c r="BS10" s="120">
        <v>83114</v>
      </c>
      <c r="BT10" s="120">
        <v>0</v>
      </c>
      <c r="BU10" s="120">
        <f t="shared" si="24"/>
        <v>111487</v>
      </c>
      <c r="BV10" s="120">
        <v>0</v>
      </c>
      <c r="BW10" s="120">
        <v>111487</v>
      </c>
      <c r="BX10" s="120">
        <v>0</v>
      </c>
      <c r="BY10" s="120">
        <v>0</v>
      </c>
      <c r="BZ10" s="120">
        <f t="shared" si="25"/>
        <v>27693</v>
      </c>
      <c r="CA10" s="120">
        <v>0</v>
      </c>
      <c r="CB10" s="120">
        <v>26331</v>
      </c>
      <c r="CC10" s="120">
        <v>1362</v>
      </c>
      <c r="CD10" s="120">
        <v>0</v>
      </c>
      <c r="CE10" s="121" t="s">
        <v>206</v>
      </c>
      <c r="CF10" s="120">
        <v>0</v>
      </c>
      <c r="CG10" s="120">
        <v>0</v>
      </c>
      <c r="CH10" s="120">
        <f t="shared" si="26"/>
        <v>261249</v>
      </c>
      <c r="CI10" s="120">
        <f t="shared" si="27"/>
        <v>38955</v>
      </c>
      <c r="CJ10" s="120">
        <f t="shared" si="28"/>
        <v>38955</v>
      </c>
      <c r="CK10" s="120">
        <f t="shared" si="29"/>
        <v>0</v>
      </c>
      <c r="CL10" s="120">
        <f t="shared" si="30"/>
        <v>38955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206</v>
      </c>
      <c r="CQ10" s="120">
        <f t="shared" si="34"/>
        <v>222294</v>
      </c>
      <c r="CR10" s="120">
        <f t="shared" si="34"/>
        <v>83114</v>
      </c>
      <c r="CS10" s="120">
        <f t="shared" si="34"/>
        <v>0</v>
      </c>
      <c r="CT10" s="120">
        <f t="shared" si="34"/>
        <v>0</v>
      </c>
      <c r="CU10" s="120">
        <f t="shared" si="34"/>
        <v>83114</v>
      </c>
      <c r="CV10" s="120">
        <f t="shared" si="34"/>
        <v>0</v>
      </c>
      <c r="CW10" s="120">
        <f t="shared" si="34"/>
        <v>111487</v>
      </c>
      <c r="CX10" s="120">
        <f t="shared" si="34"/>
        <v>0</v>
      </c>
      <c r="CY10" s="120">
        <f t="shared" si="34"/>
        <v>111487</v>
      </c>
      <c r="CZ10" s="120">
        <f t="shared" si="34"/>
        <v>0</v>
      </c>
      <c r="DA10" s="120">
        <f t="shared" si="34"/>
        <v>0</v>
      </c>
      <c r="DB10" s="120">
        <f t="shared" si="34"/>
        <v>27693</v>
      </c>
      <c r="DC10" s="120">
        <f t="shared" si="34"/>
        <v>0</v>
      </c>
      <c r="DD10" s="120">
        <f t="shared" si="34"/>
        <v>26331</v>
      </c>
      <c r="DE10" s="120">
        <f t="shared" si="34"/>
        <v>1362</v>
      </c>
      <c r="DF10" s="120">
        <f t="shared" si="34"/>
        <v>0</v>
      </c>
      <c r="DG10" s="121" t="s">
        <v>206</v>
      </c>
      <c r="DH10" s="120">
        <f t="shared" si="35"/>
        <v>0</v>
      </c>
      <c r="DI10" s="120">
        <f t="shared" si="36"/>
        <v>0</v>
      </c>
      <c r="DJ10" s="120">
        <f t="shared" si="37"/>
        <v>261249</v>
      </c>
    </row>
    <row r="11" spans="1:114" s="122" customFormat="1" ht="12" customHeight="1">
      <c r="A11" s="118" t="s">
        <v>209</v>
      </c>
      <c r="B11" s="134" t="s">
        <v>337</v>
      </c>
      <c r="C11" s="118" t="s">
        <v>338</v>
      </c>
      <c r="D11" s="120">
        <f t="shared" si="0"/>
        <v>37502</v>
      </c>
      <c r="E11" s="120">
        <f t="shared" si="1"/>
        <v>37502</v>
      </c>
      <c r="F11" s="120">
        <v>0</v>
      </c>
      <c r="G11" s="120">
        <v>0</v>
      </c>
      <c r="H11" s="120">
        <v>0</v>
      </c>
      <c r="I11" s="120">
        <v>36913</v>
      </c>
      <c r="J11" s="120">
        <v>508132</v>
      </c>
      <c r="K11" s="120">
        <v>589</v>
      </c>
      <c r="L11" s="120">
        <v>0</v>
      </c>
      <c r="M11" s="120">
        <f t="shared" si="2"/>
        <v>8008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139134</v>
      </c>
      <c r="T11" s="120">
        <v>0</v>
      </c>
      <c r="U11" s="120">
        <v>8008</v>
      </c>
      <c r="V11" s="120">
        <f t="shared" si="4"/>
        <v>45510</v>
      </c>
      <c r="W11" s="120">
        <f t="shared" si="5"/>
        <v>37502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36913</v>
      </c>
      <c r="AB11" s="120">
        <f t="shared" si="10"/>
        <v>647266</v>
      </c>
      <c r="AC11" s="120">
        <f t="shared" si="11"/>
        <v>589</v>
      </c>
      <c r="AD11" s="120">
        <f t="shared" si="12"/>
        <v>8008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206</v>
      </c>
      <c r="AM11" s="120">
        <f t="shared" si="15"/>
        <v>542991</v>
      </c>
      <c r="AN11" s="120">
        <f t="shared" si="16"/>
        <v>33444</v>
      </c>
      <c r="AO11" s="120">
        <v>6962</v>
      </c>
      <c r="AP11" s="120">
        <v>0</v>
      </c>
      <c r="AQ11" s="120">
        <v>26482</v>
      </c>
      <c r="AR11" s="120">
        <v>0</v>
      </c>
      <c r="AS11" s="120">
        <f t="shared" si="17"/>
        <v>222151</v>
      </c>
      <c r="AT11" s="120">
        <v>0</v>
      </c>
      <c r="AU11" s="120">
        <v>222151</v>
      </c>
      <c r="AV11" s="120">
        <v>0</v>
      </c>
      <c r="AW11" s="120">
        <v>0</v>
      </c>
      <c r="AX11" s="120">
        <f t="shared" si="18"/>
        <v>287396</v>
      </c>
      <c r="AY11" s="120">
        <v>0</v>
      </c>
      <c r="AZ11" s="120">
        <v>287396</v>
      </c>
      <c r="BA11" s="120">
        <v>0</v>
      </c>
      <c r="BB11" s="120">
        <v>0</v>
      </c>
      <c r="BC11" s="121" t="s">
        <v>206</v>
      </c>
      <c r="BD11" s="120">
        <v>0</v>
      </c>
      <c r="BE11" s="120">
        <v>2643</v>
      </c>
      <c r="BF11" s="120">
        <f t="shared" si="19"/>
        <v>545634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 t="shared" si="22"/>
        <v>144499</v>
      </c>
      <c r="BP11" s="120">
        <f t="shared" si="23"/>
        <v>14388</v>
      </c>
      <c r="BQ11" s="120">
        <v>6962</v>
      </c>
      <c r="BR11" s="120">
        <v>0</v>
      </c>
      <c r="BS11" s="120">
        <v>7426</v>
      </c>
      <c r="BT11" s="120">
        <v>0</v>
      </c>
      <c r="BU11" s="120">
        <f t="shared" si="24"/>
        <v>78149</v>
      </c>
      <c r="BV11" s="120">
        <v>0</v>
      </c>
      <c r="BW11" s="120">
        <v>78149</v>
      </c>
      <c r="BX11" s="120">
        <v>0</v>
      </c>
      <c r="BY11" s="120">
        <v>0</v>
      </c>
      <c r="BZ11" s="120">
        <f t="shared" si="25"/>
        <v>51962</v>
      </c>
      <c r="CA11" s="120">
        <v>0</v>
      </c>
      <c r="CB11" s="120">
        <v>45638</v>
      </c>
      <c r="CC11" s="120">
        <v>6324</v>
      </c>
      <c r="CD11" s="120">
        <v>0</v>
      </c>
      <c r="CE11" s="121" t="s">
        <v>206</v>
      </c>
      <c r="CF11" s="120">
        <v>0</v>
      </c>
      <c r="CG11" s="120">
        <v>2643</v>
      </c>
      <c r="CH11" s="120">
        <f t="shared" si="26"/>
        <v>147142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206</v>
      </c>
      <c r="CQ11" s="120">
        <f t="shared" si="34"/>
        <v>687490</v>
      </c>
      <c r="CR11" s="120">
        <f t="shared" si="34"/>
        <v>47832</v>
      </c>
      <c r="CS11" s="120">
        <f t="shared" si="34"/>
        <v>13924</v>
      </c>
      <c r="CT11" s="120">
        <f t="shared" si="34"/>
        <v>0</v>
      </c>
      <c r="CU11" s="120">
        <f t="shared" si="34"/>
        <v>33908</v>
      </c>
      <c r="CV11" s="120">
        <f t="shared" si="34"/>
        <v>0</v>
      </c>
      <c r="CW11" s="120">
        <f t="shared" si="34"/>
        <v>300300</v>
      </c>
      <c r="CX11" s="120">
        <f t="shared" si="34"/>
        <v>0</v>
      </c>
      <c r="CY11" s="120">
        <f t="shared" si="34"/>
        <v>300300</v>
      </c>
      <c r="CZ11" s="120">
        <f t="shared" si="34"/>
        <v>0</v>
      </c>
      <c r="DA11" s="120">
        <f t="shared" si="34"/>
        <v>0</v>
      </c>
      <c r="DB11" s="120">
        <f t="shared" si="34"/>
        <v>339358</v>
      </c>
      <c r="DC11" s="120">
        <f t="shared" si="34"/>
        <v>0</v>
      </c>
      <c r="DD11" s="120">
        <f t="shared" si="34"/>
        <v>333034</v>
      </c>
      <c r="DE11" s="120">
        <f t="shared" si="34"/>
        <v>6324</v>
      </c>
      <c r="DF11" s="120">
        <f t="shared" si="34"/>
        <v>0</v>
      </c>
      <c r="DG11" s="121" t="s">
        <v>206</v>
      </c>
      <c r="DH11" s="120">
        <f t="shared" si="35"/>
        <v>0</v>
      </c>
      <c r="DI11" s="120">
        <f t="shared" si="36"/>
        <v>5286</v>
      </c>
      <c r="DJ11" s="120">
        <f t="shared" si="37"/>
        <v>692776</v>
      </c>
    </row>
    <row r="12" spans="1:114" s="122" customFormat="1" ht="12" customHeight="1">
      <c r="A12" s="118" t="s">
        <v>209</v>
      </c>
      <c r="B12" s="134" t="s">
        <v>339</v>
      </c>
      <c r="C12" s="118" t="s">
        <v>340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8625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253059</v>
      </c>
      <c r="T12" s="130">
        <v>0</v>
      </c>
      <c r="U12" s="130">
        <v>8625</v>
      </c>
      <c r="V12" s="130">
        <f t="shared" si="4"/>
        <v>8625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0">
        <f t="shared" si="10"/>
        <v>253059</v>
      </c>
      <c r="AC12" s="130">
        <f t="shared" si="11"/>
        <v>0</v>
      </c>
      <c r="AD12" s="130">
        <f t="shared" si="12"/>
        <v>8625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2" t="s">
        <v>206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2" t="s">
        <v>206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2" t="s">
        <v>206</v>
      </c>
      <c r="BO12" s="130">
        <f t="shared" si="22"/>
        <v>261684</v>
      </c>
      <c r="BP12" s="130">
        <f t="shared" si="23"/>
        <v>200156</v>
      </c>
      <c r="BQ12" s="130">
        <v>68349</v>
      </c>
      <c r="BR12" s="130">
        <v>0</v>
      </c>
      <c r="BS12" s="130">
        <v>131807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61528</v>
      </c>
      <c r="CA12" s="130">
        <v>0</v>
      </c>
      <c r="CB12" s="130">
        <v>0</v>
      </c>
      <c r="CC12" s="130">
        <v>61528</v>
      </c>
      <c r="CD12" s="130">
        <v>0</v>
      </c>
      <c r="CE12" s="132" t="s">
        <v>206</v>
      </c>
      <c r="CF12" s="130">
        <v>0</v>
      </c>
      <c r="CG12" s="130">
        <v>0</v>
      </c>
      <c r="CH12" s="130">
        <f t="shared" si="26"/>
        <v>261684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2" t="s">
        <v>206</v>
      </c>
      <c r="CQ12" s="130">
        <f t="shared" si="34"/>
        <v>261684</v>
      </c>
      <c r="CR12" s="130">
        <f t="shared" si="34"/>
        <v>200156</v>
      </c>
      <c r="CS12" s="130">
        <f t="shared" si="34"/>
        <v>68349</v>
      </c>
      <c r="CT12" s="130">
        <f t="shared" si="34"/>
        <v>0</v>
      </c>
      <c r="CU12" s="130">
        <f t="shared" si="34"/>
        <v>131807</v>
      </c>
      <c r="CV12" s="130">
        <f t="shared" si="34"/>
        <v>0</v>
      </c>
      <c r="CW12" s="130">
        <f t="shared" si="34"/>
        <v>0</v>
      </c>
      <c r="CX12" s="130">
        <f t="shared" si="34"/>
        <v>0</v>
      </c>
      <c r="CY12" s="130">
        <f t="shared" si="34"/>
        <v>0</v>
      </c>
      <c r="CZ12" s="130">
        <f t="shared" si="34"/>
        <v>0</v>
      </c>
      <c r="DA12" s="130">
        <f t="shared" si="34"/>
        <v>0</v>
      </c>
      <c r="DB12" s="130">
        <f t="shared" si="34"/>
        <v>61528</v>
      </c>
      <c r="DC12" s="130">
        <f t="shared" si="34"/>
        <v>0</v>
      </c>
      <c r="DD12" s="130">
        <f t="shared" si="34"/>
        <v>0</v>
      </c>
      <c r="DE12" s="130">
        <f t="shared" si="34"/>
        <v>61528</v>
      </c>
      <c r="DF12" s="130">
        <f t="shared" si="34"/>
        <v>0</v>
      </c>
      <c r="DG12" s="132" t="s">
        <v>206</v>
      </c>
      <c r="DH12" s="130">
        <f t="shared" si="35"/>
        <v>0</v>
      </c>
      <c r="DI12" s="130">
        <f t="shared" si="36"/>
        <v>0</v>
      </c>
      <c r="DJ12" s="130">
        <f t="shared" si="37"/>
        <v>261684</v>
      </c>
    </row>
    <row r="13" spans="1:114" s="122" customFormat="1" ht="12" customHeight="1">
      <c r="A13" s="118" t="s">
        <v>209</v>
      </c>
      <c r="B13" s="134" t="s">
        <v>341</v>
      </c>
      <c r="C13" s="118" t="s">
        <v>342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27858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140505</v>
      </c>
      <c r="T13" s="130">
        <v>0</v>
      </c>
      <c r="U13" s="130">
        <v>27858</v>
      </c>
      <c r="V13" s="130">
        <f t="shared" si="4"/>
        <v>27858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0">
        <f t="shared" si="10"/>
        <v>140505</v>
      </c>
      <c r="AC13" s="130">
        <f t="shared" si="11"/>
        <v>0</v>
      </c>
      <c r="AD13" s="130">
        <f t="shared" si="12"/>
        <v>27858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2" t="s">
        <v>206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2" t="s">
        <v>206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2" t="s">
        <v>206</v>
      </c>
      <c r="BO13" s="130">
        <f t="shared" si="22"/>
        <v>168363</v>
      </c>
      <c r="BP13" s="130">
        <f t="shared" si="23"/>
        <v>164854</v>
      </c>
      <c r="BQ13" s="130">
        <v>103148</v>
      </c>
      <c r="BR13" s="130">
        <v>0</v>
      </c>
      <c r="BS13" s="130">
        <v>61706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3509</v>
      </c>
      <c r="CA13" s="130">
        <v>0</v>
      </c>
      <c r="CB13" s="130">
        <v>3509</v>
      </c>
      <c r="CC13" s="130">
        <v>0</v>
      </c>
      <c r="CD13" s="130">
        <v>0</v>
      </c>
      <c r="CE13" s="132" t="s">
        <v>206</v>
      </c>
      <c r="CF13" s="130">
        <v>0</v>
      </c>
      <c r="CG13" s="130">
        <v>0</v>
      </c>
      <c r="CH13" s="130">
        <f t="shared" si="26"/>
        <v>168363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2" t="s">
        <v>206</v>
      </c>
      <c r="CQ13" s="130">
        <f t="shared" si="34"/>
        <v>168363</v>
      </c>
      <c r="CR13" s="130">
        <f t="shared" si="34"/>
        <v>164854</v>
      </c>
      <c r="CS13" s="130">
        <f t="shared" si="34"/>
        <v>103148</v>
      </c>
      <c r="CT13" s="130">
        <f t="shared" si="34"/>
        <v>0</v>
      </c>
      <c r="CU13" s="130">
        <f t="shared" si="34"/>
        <v>61706</v>
      </c>
      <c r="CV13" s="130">
        <f t="shared" si="34"/>
        <v>0</v>
      </c>
      <c r="CW13" s="130">
        <f t="shared" si="34"/>
        <v>0</v>
      </c>
      <c r="CX13" s="130">
        <f t="shared" si="34"/>
        <v>0</v>
      </c>
      <c r="CY13" s="130">
        <f t="shared" si="34"/>
        <v>0</v>
      </c>
      <c r="CZ13" s="130">
        <f t="shared" si="34"/>
        <v>0</v>
      </c>
      <c r="DA13" s="130">
        <f t="shared" si="34"/>
        <v>0</v>
      </c>
      <c r="DB13" s="130">
        <f t="shared" si="34"/>
        <v>3509</v>
      </c>
      <c r="DC13" s="130">
        <f t="shared" si="34"/>
        <v>0</v>
      </c>
      <c r="DD13" s="130">
        <f t="shared" si="34"/>
        <v>3509</v>
      </c>
      <c r="DE13" s="130">
        <f t="shared" si="34"/>
        <v>0</v>
      </c>
      <c r="DF13" s="130">
        <f t="shared" si="34"/>
        <v>0</v>
      </c>
      <c r="DG13" s="132" t="s">
        <v>206</v>
      </c>
      <c r="DH13" s="130">
        <f t="shared" si="35"/>
        <v>0</v>
      </c>
      <c r="DI13" s="130">
        <f t="shared" si="36"/>
        <v>0</v>
      </c>
      <c r="DJ13" s="130">
        <f t="shared" si="37"/>
        <v>168363</v>
      </c>
    </row>
    <row r="14" spans="1:114" s="122" customFormat="1" ht="12" customHeight="1">
      <c r="A14" s="118" t="s">
        <v>209</v>
      </c>
      <c r="B14" s="134" t="s">
        <v>343</v>
      </c>
      <c r="C14" s="118" t="s">
        <v>344</v>
      </c>
      <c r="D14" s="130">
        <f t="shared" si="0"/>
        <v>54850</v>
      </c>
      <c r="E14" s="130">
        <f t="shared" si="1"/>
        <v>1710</v>
      </c>
      <c r="F14" s="130">
        <v>0</v>
      </c>
      <c r="G14" s="130">
        <v>0</v>
      </c>
      <c r="H14" s="130">
        <v>0</v>
      </c>
      <c r="I14" s="130">
        <v>1710</v>
      </c>
      <c r="J14" s="130">
        <v>405641</v>
      </c>
      <c r="K14" s="130">
        <v>0</v>
      </c>
      <c r="L14" s="130">
        <v>53140</v>
      </c>
      <c r="M14" s="130">
        <f t="shared" si="2"/>
        <v>21298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185683</v>
      </c>
      <c r="T14" s="130">
        <v>0</v>
      </c>
      <c r="U14" s="130">
        <v>21298</v>
      </c>
      <c r="V14" s="130">
        <f t="shared" si="4"/>
        <v>76148</v>
      </c>
      <c r="W14" s="130">
        <f t="shared" si="5"/>
        <v>1710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1710</v>
      </c>
      <c r="AB14" s="130">
        <f t="shared" si="10"/>
        <v>591324</v>
      </c>
      <c r="AC14" s="130">
        <f t="shared" si="11"/>
        <v>0</v>
      </c>
      <c r="AD14" s="130">
        <f t="shared" si="12"/>
        <v>74438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2" t="s">
        <v>206</v>
      </c>
      <c r="AM14" s="130">
        <f t="shared" si="15"/>
        <v>460491</v>
      </c>
      <c r="AN14" s="130">
        <f t="shared" si="16"/>
        <v>40913</v>
      </c>
      <c r="AO14" s="130">
        <v>40913</v>
      </c>
      <c r="AP14" s="130">
        <v>0</v>
      </c>
      <c r="AQ14" s="130">
        <v>0</v>
      </c>
      <c r="AR14" s="130">
        <v>0</v>
      </c>
      <c r="AS14" s="130">
        <f t="shared" si="17"/>
        <v>223765</v>
      </c>
      <c r="AT14" s="130">
        <v>0</v>
      </c>
      <c r="AU14" s="130">
        <v>223765</v>
      </c>
      <c r="AV14" s="130">
        <v>0</v>
      </c>
      <c r="AW14" s="130">
        <v>0</v>
      </c>
      <c r="AX14" s="130">
        <f t="shared" si="18"/>
        <v>195813</v>
      </c>
      <c r="AY14" s="130">
        <v>0</v>
      </c>
      <c r="AZ14" s="130">
        <v>106740</v>
      </c>
      <c r="BA14" s="130">
        <v>89073</v>
      </c>
      <c r="BB14" s="130">
        <v>0</v>
      </c>
      <c r="BC14" s="132" t="s">
        <v>206</v>
      </c>
      <c r="BD14" s="130">
        <v>0</v>
      </c>
      <c r="BE14" s="130">
        <v>0</v>
      </c>
      <c r="BF14" s="130">
        <f t="shared" si="19"/>
        <v>460491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2" t="s">
        <v>206</v>
      </c>
      <c r="BO14" s="130">
        <f t="shared" si="22"/>
        <v>206981</v>
      </c>
      <c r="BP14" s="130">
        <f t="shared" si="23"/>
        <v>35883</v>
      </c>
      <c r="BQ14" s="130">
        <v>11961</v>
      </c>
      <c r="BR14" s="130">
        <v>0</v>
      </c>
      <c r="BS14" s="130">
        <v>23922</v>
      </c>
      <c r="BT14" s="130">
        <v>0</v>
      </c>
      <c r="BU14" s="130">
        <f t="shared" si="24"/>
        <v>165351</v>
      </c>
      <c r="BV14" s="130">
        <v>0</v>
      </c>
      <c r="BW14" s="130">
        <v>165351</v>
      </c>
      <c r="BX14" s="130">
        <v>0</v>
      </c>
      <c r="BY14" s="130">
        <v>0</v>
      </c>
      <c r="BZ14" s="130">
        <f t="shared" si="25"/>
        <v>5747</v>
      </c>
      <c r="CA14" s="130">
        <v>0</v>
      </c>
      <c r="CB14" s="130">
        <v>5747</v>
      </c>
      <c r="CC14" s="130">
        <v>0</v>
      </c>
      <c r="CD14" s="130">
        <v>0</v>
      </c>
      <c r="CE14" s="132" t="s">
        <v>206</v>
      </c>
      <c r="CF14" s="130">
        <v>0</v>
      </c>
      <c r="CG14" s="130">
        <v>0</v>
      </c>
      <c r="CH14" s="130">
        <f t="shared" si="26"/>
        <v>206981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2" t="s">
        <v>206</v>
      </c>
      <c r="CQ14" s="130">
        <f t="shared" si="34"/>
        <v>667472</v>
      </c>
      <c r="CR14" s="130">
        <f t="shared" si="34"/>
        <v>76796</v>
      </c>
      <c r="CS14" s="130">
        <f t="shared" si="34"/>
        <v>52874</v>
      </c>
      <c r="CT14" s="130">
        <f t="shared" si="34"/>
        <v>0</v>
      </c>
      <c r="CU14" s="130">
        <f t="shared" si="34"/>
        <v>23922</v>
      </c>
      <c r="CV14" s="130">
        <f t="shared" si="34"/>
        <v>0</v>
      </c>
      <c r="CW14" s="130">
        <f t="shared" si="34"/>
        <v>389116</v>
      </c>
      <c r="CX14" s="130">
        <f t="shared" si="34"/>
        <v>0</v>
      </c>
      <c r="CY14" s="130">
        <f t="shared" si="34"/>
        <v>389116</v>
      </c>
      <c r="CZ14" s="130">
        <f t="shared" si="34"/>
        <v>0</v>
      </c>
      <c r="DA14" s="130">
        <f t="shared" si="34"/>
        <v>0</v>
      </c>
      <c r="DB14" s="130">
        <f t="shared" si="34"/>
        <v>201560</v>
      </c>
      <c r="DC14" s="130">
        <f t="shared" si="34"/>
        <v>0</v>
      </c>
      <c r="DD14" s="130">
        <f t="shared" si="34"/>
        <v>112487</v>
      </c>
      <c r="DE14" s="130">
        <f t="shared" si="34"/>
        <v>89073</v>
      </c>
      <c r="DF14" s="130">
        <f t="shared" si="34"/>
        <v>0</v>
      </c>
      <c r="DG14" s="132" t="s">
        <v>206</v>
      </c>
      <c r="DH14" s="130">
        <f t="shared" si="35"/>
        <v>0</v>
      </c>
      <c r="DI14" s="130">
        <f t="shared" si="36"/>
        <v>0</v>
      </c>
      <c r="DJ14" s="130">
        <f t="shared" si="37"/>
        <v>667472</v>
      </c>
    </row>
    <row r="15" spans="1:114" s="122" customFormat="1" ht="12" customHeight="1">
      <c r="A15" s="118" t="s">
        <v>209</v>
      </c>
      <c r="B15" s="134" t="s">
        <v>345</v>
      </c>
      <c r="C15" s="118" t="s">
        <v>346</v>
      </c>
      <c r="D15" s="130">
        <f t="shared" si="0"/>
        <v>126196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480574</v>
      </c>
      <c r="K15" s="130">
        <v>0</v>
      </c>
      <c r="L15" s="130">
        <v>126196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126196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0">
        <f t="shared" si="10"/>
        <v>480574</v>
      </c>
      <c r="AC15" s="130">
        <f t="shared" si="11"/>
        <v>0</v>
      </c>
      <c r="AD15" s="130">
        <f t="shared" si="12"/>
        <v>126196</v>
      </c>
      <c r="AE15" s="130">
        <f t="shared" si="13"/>
        <v>38472</v>
      </c>
      <c r="AF15" s="130">
        <f t="shared" si="14"/>
        <v>38472</v>
      </c>
      <c r="AG15" s="130">
        <v>0</v>
      </c>
      <c r="AH15" s="130">
        <v>0</v>
      </c>
      <c r="AI15" s="130">
        <v>0</v>
      </c>
      <c r="AJ15" s="130">
        <v>38472</v>
      </c>
      <c r="AK15" s="130">
        <v>0</v>
      </c>
      <c r="AL15" s="132" t="s">
        <v>206</v>
      </c>
      <c r="AM15" s="130">
        <f t="shared" si="15"/>
        <v>395264</v>
      </c>
      <c r="AN15" s="130">
        <f t="shared" si="16"/>
        <v>55243</v>
      </c>
      <c r="AO15" s="130">
        <v>25689</v>
      </c>
      <c r="AP15" s="130">
        <v>0</v>
      </c>
      <c r="AQ15" s="130">
        <v>29554</v>
      </c>
      <c r="AR15" s="130">
        <v>0</v>
      </c>
      <c r="AS15" s="130">
        <f t="shared" si="17"/>
        <v>152986</v>
      </c>
      <c r="AT15" s="130">
        <v>0</v>
      </c>
      <c r="AU15" s="130">
        <v>138449</v>
      </c>
      <c r="AV15" s="130">
        <v>14537</v>
      </c>
      <c r="AW15" s="130">
        <v>0</v>
      </c>
      <c r="AX15" s="130">
        <f t="shared" si="18"/>
        <v>187035</v>
      </c>
      <c r="AY15" s="130">
        <v>0</v>
      </c>
      <c r="AZ15" s="130">
        <v>141212</v>
      </c>
      <c r="BA15" s="130">
        <v>45823</v>
      </c>
      <c r="BB15" s="130">
        <v>0</v>
      </c>
      <c r="BC15" s="132" t="s">
        <v>206</v>
      </c>
      <c r="BD15" s="130">
        <v>0</v>
      </c>
      <c r="BE15" s="130">
        <v>173034</v>
      </c>
      <c r="BF15" s="130">
        <f t="shared" si="19"/>
        <v>606770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2" t="s">
        <v>206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2" t="s">
        <v>206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38472</v>
      </c>
      <c r="CJ15" s="130">
        <f t="shared" si="28"/>
        <v>38472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38472</v>
      </c>
      <c r="CO15" s="130">
        <f t="shared" si="33"/>
        <v>0</v>
      </c>
      <c r="CP15" s="132" t="s">
        <v>206</v>
      </c>
      <c r="CQ15" s="130">
        <f t="shared" si="34"/>
        <v>395264</v>
      </c>
      <c r="CR15" s="130">
        <f t="shared" si="34"/>
        <v>55243</v>
      </c>
      <c r="CS15" s="130">
        <f t="shared" si="34"/>
        <v>25689</v>
      </c>
      <c r="CT15" s="130">
        <f t="shared" si="34"/>
        <v>0</v>
      </c>
      <c r="CU15" s="130">
        <f t="shared" si="34"/>
        <v>29554</v>
      </c>
      <c r="CV15" s="130">
        <f t="shared" si="34"/>
        <v>0</v>
      </c>
      <c r="CW15" s="130">
        <f t="shared" si="34"/>
        <v>152986</v>
      </c>
      <c r="CX15" s="130">
        <f t="shared" si="34"/>
        <v>0</v>
      </c>
      <c r="CY15" s="130">
        <f t="shared" si="34"/>
        <v>138449</v>
      </c>
      <c r="CZ15" s="130">
        <f t="shared" si="34"/>
        <v>14537</v>
      </c>
      <c r="DA15" s="130">
        <f t="shared" si="34"/>
        <v>0</v>
      </c>
      <c r="DB15" s="130">
        <f t="shared" si="34"/>
        <v>187035</v>
      </c>
      <c r="DC15" s="130">
        <f t="shared" si="34"/>
        <v>0</v>
      </c>
      <c r="DD15" s="130">
        <f t="shared" si="34"/>
        <v>141212</v>
      </c>
      <c r="DE15" s="130">
        <f t="shared" si="34"/>
        <v>45823</v>
      </c>
      <c r="DF15" s="130">
        <f t="shared" si="34"/>
        <v>0</v>
      </c>
      <c r="DG15" s="132" t="s">
        <v>206</v>
      </c>
      <c r="DH15" s="130">
        <f t="shared" si="35"/>
        <v>0</v>
      </c>
      <c r="DI15" s="130">
        <f t="shared" si="36"/>
        <v>173034</v>
      </c>
      <c r="DJ15" s="130">
        <f t="shared" si="37"/>
        <v>606770</v>
      </c>
    </row>
    <row r="16" spans="1:114" s="122" customFormat="1" ht="12" customHeight="1">
      <c r="A16" s="118" t="s">
        <v>209</v>
      </c>
      <c r="B16" s="134" t="s">
        <v>347</v>
      </c>
      <c r="C16" s="118" t="s">
        <v>348</v>
      </c>
      <c r="D16" s="130">
        <f t="shared" si="0"/>
        <v>491236</v>
      </c>
      <c r="E16" s="130">
        <f t="shared" si="1"/>
        <v>740164</v>
      </c>
      <c r="F16" s="130">
        <v>167533</v>
      </c>
      <c r="G16" s="130">
        <v>0</v>
      </c>
      <c r="H16" s="130">
        <v>329500</v>
      </c>
      <c r="I16" s="130">
        <v>145714</v>
      </c>
      <c r="J16" s="130">
        <v>1289217</v>
      </c>
      <c r="K16" s="130">
        <v>97417</v>
      </c>
      <c r="L16" s="130">
        <v>-248928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491236</v>
      </c>
      <c r="W16" s="130">
        <f t="shared" si="5"/>
        <v>740164</v>
      </c>
      <c r="X16" s="130">
        <f t="shared" si="6"/>
        <v>167533</v>
      </c>
      <c r="Y16" s="130">
        <f t="shared" si="7"/>
        <v>0</v>
      </c>
      <c r="Z16" s="130">
        <f t="shared" si="8"/>
        <v>329500</v>
      </c>
      <c r="AA16" s="130">
        <f t="shared" si="9"/>
        <v>145714</v>
      </c>
      <c r="AB16" s="130">
        <f t="shared" si="10"/>
        <v>1289217</v>
      </c>
      <c r="AC16" s="130">
        <f t="shared" si="11"/>
        <v>97417</v>
      </c>
      <c r="AD16" s="130">
        <f t="shared" si="12"/>
        <v>-248928</v>
      </c>
      <c r="AE16" s="130">
        <f t="shared" si="13"/>
        <v>620021</v>
      </c>
      <c r="AF16" s="130">
        <f t="shared" si="14"/>
        <v>617186</v>
      </c>
      <c r="AG16" s="130">
        <v>0</v>
      </c>
      <c r="AH16" s="130">
        <v>0</v>
      </c>
      <c r="AI16" s="130">
        <v>617186</v>
      </c>
      <c r="AJ16" s="130">
        <v>0</v>
      </c>
      <c r="AK16" s="130">
        <v>2835</v>
      </c>
      <c r="AL16" s="132" t="s">
        <v>206</v>
      </c>
      <c r="AM16" s="130">
        <f t="shared" si="15"/>
        <v>1098226</v>
      </c>
      <c r="AN16" s="130">
        <f t="shared" si="16"/>
        <v>123906</v>
      </c>
      <c r="AO16" s="130">
        <v>67080</v>
      </c>
      <c r="AP16" s="130">
        <v>0</v>
      </c>
      <c r="AQ16" s="130">
        <v>56826</v>
      </c>
      <c r="AR16" s="130">
        <v>0</v>
      </c>
      <c r="AS16" s="130">
        <f t="shared" si="17"/>
        <v>622297</v>
      </c>
      <c r="AT16" s="130">
        <v>0</v>
      </c>
      <c r="AU16" s="130">
        <v>587432</v>
      </c>
      <c r="AV16" s="130">
        <v>34865</v>
      </c>
      <c r="AW16" s="130">
        <v>0</v>
      </c>
      <c r="AX16" s="130">
        <f t="shared" si="18"/>
        <v>352023</v>
      </c>
      <c r="AY16" s="130">
        <v>0</v>
      </c>
      <c r="AZ16" s="130">
        <v>296177</v>
      </c>
      <c r="BA16" s="130">
        <v>9135</v>
      </c>
      <c r="BB16" s="130">
        <v>46711</v>
      </c>
      <c r="BC16" s="132" t="s">
        <v>206</v>
      </c>
      <c r="BD16" s="130">
        <v>0</v>
      </c>
      <c r="BE16" s="130">
        <v>62206</v>
      </c>
      <c r="BF16" s="130">
        <f t="shared" si="19"/>
        <v>1780453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2" t="s">
        <v>206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2" t="s">
        <v>206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620021</v>
      </c>
      <c r="CJ16" s="130">
        <f t="shared" si="28"/>
        <v>617186</v>
      </c>
      <c r="CK16" s="130">
        <f t="shared" si="29"/>
        <v>0</v>
      </c>
      <c r="CL16" s="130">
        <f t="shared" si="30"/>
        <v>0</v>
      </c>
      <c r="CM16" s="130">
        <f t="shared" si="31"/>
        <v>617186</v>
      </c>
      <c r="CN16" s="130">
        <f t="shared" si="32"/>
        <v>0</v>
      </c>
      <c r="CO16" s="130">
        <f t="shared" si="33"/>
        <v>2835</v>
      </c>
      <c r="CP16" s="132" t="s">
        <v>206</v>
      </c>
      <c r="CQ16" s="130">
        <f t="shared" si="34"/>
        <v>1098226</v>
      </c>
      <c r="CR16" s="130">
        <f t="shared" si="34"/>
        <v>123906</v>
      </c>
      <c r="CS16" s="130">
        <f t="shared" si="34"/>
        <v>67080</v>
      </c>
      <c r="CT16" s="130">
        <f t="shared" si="34"/>
        <v>0</v>
      </c>
      <c r="CU16" s="130">
        <f t="shared" si="34"/>
        <v>56826</v>
      </c>
      <c r="CV16" s="130">
        <f t="shared" si="34"/>
        <v>0</v>
      </c>
      <c r="CW16" s="130">
        <f t="shared" si="34"/>
        <v>622297</v>
      </c>
      <c r="CX16" s="130">
        <f t="shared" si="34"/>
        <v>0</v>
      </c>
      <c r="CY16" s="130">
        <f t="shared" si="34"/>
        <v>587432</v>
      </c>
      <c r="CZ16" s="130">
        <f t="shared" si="34"/>
        <v>34865</v>
      </c>
      <c r="DA16" s="130">
        <f t="shared" si="34"/>
        <v>0</v>
      </c>
      <c r="DB16" s="130">
        <f t="shared" si="34"/>
        <v>352023</v>
      </c>
      <c r="DC16" s="130">
        <f t="shared" si="34"/>
        <v>0</v>
      </c>
      <c r="DD16" s="130">
        <f t="shared" si="34"/>
        <v>296177</v>
      </c>
      <c r="DE16" s="130">
        <f t="shared" si="34"/>
        <v>9135</v>
      </c>
      <c r="DF16" s="130">
        <f t="shared" si="34"/>
        <v>46711</v>
      </c>
      <c r="DG16" s="132" t="s">
        <v>206</v>
      </c>
      <c r="DH16" s="130">
        <f t="shared" si="35"/>
        <v>0</v>
      </c>
      <c r="DI16" s="130">
        <f t="shared" si="36"/>
        <v>62206</v>
      </c>
      <c r="DJ16" s="130">
        <f t="shared" si="37"/>
        <v>1780453</v>
      </c>
    </row>
    <row r="17" spans="1:114" s="122" customFormat="1" ht="12" customHeight="1">
      <c r="A17" s="118" t="s">
        <v>209</v>
      </c>
      <c r="B17" s="134" t="s">
        <v>349</v>
      </c>
      <c r="C17" s="118" t="s">
        <v>350</v>
      </c>
      <c r="D17" s="130">
        <f t="shared" si="0"/>
        <v>11574</v>
      </c>
      <c r="E17" s="130">
        <f t="shared" si="1"/>
        <v>11574</v>
      </c>
      <c r="F17" s="130">
        <v>0</v>
      </c>
      <c r="G17" s="130">
        <v>0</v>
      </c>
      <c r="H17" s="130">
        <v>0</v>
      </c>
      <c r="I17" s="130">
        <v>11574</v>
      </c>
      <c r="J17" s="130">
        <v>229430</v>
      </c>
      <c r="K17" s="130">
        <v>0</v>
      </c>
      <c r="L17" s="130">
        <v>0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154696</v>
      </c>
      <c r="T17" s="130">
        <v>0</v>
      </c>
      <c r="U17" s="130">
        <v>0</v>
      </c>
      <c r="V17" s="130">
        <f t="shared" si="4"/>
        <v>11574</v>
      </c>
      <c r="W17" s="130">
        <f t="shared" si="5"/>
        <v>11574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11574</v>
      </c>
      <c r="AB17" s="130">
        <f t="shared" si="10"/>
        <v>384126</v>
      </c>
      <c r="AC17" s="130">
        <f t="shared" si="11"/>
        <v>0</v>
      </c>
      <c r="AD17" s="130">
        <f t="shared" si="12"/>
        <v>0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2" t="s">
        <v>206</v>
      </c>
      <c r="AM17" s="130">
        <f t="shared" si="15"/>
        <v>229085</v>
      </c>
      <c r="AN17" s="130">
        <f t="shared" si="16"/>
        <v>91572</v>
      </c>
      <c r="AO17" s="130">
        <v>41103</v>
      </c>
      <c r="AP17" s="130">
        <v>0</v>
      </c>
      <c r="AQ17" s="130">
        <v>50469</v>
      </c>
      <c r="AR17" s="130">
        <v>0</v>
      </c>
      <c r="AS17" s="130">
        <f t="shared" si="17"/>
        <v>137513</v>
      </c>
      <c r="AT17" s="130">
        <v>0</v>
      </c>
      <c r="AU17" s="130">
        <v>125513</v>
      </c>
      <c r="AV17" s="130">
        <v>12000</v>
      </c>
      <c r="AW17" s="130">
        <v>0</v>
      </c>
      <c r="AX17" s="130">
        <f t="shared" si="18"/>
        <v>0</v>
      </c>
      <c r="AY17" s="130">
        <v>0</v>
      </c>
      <c r="AZ17" s="130">
        <v>0</v>
      </c>
      <c r="BA17" s="130">
        <v>0</v>
      </c>
      <c r="BB17" s="130">
        <v>0</v>
      </c>
      <c r="BC17" s="132" t="s">
        <v>206</v>
      </c>
      <c r="BD17" s="130">
        <v>0</v>
      </c>
      <c r="BE17" s="130">
        <v>11919</v>
      </c>
      <c r="BF17" s="130">
        <f t="shared" si="19"/>
        <v>241004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2" t="s">
        <v>206</v>
      </c>
      <c r="BO17" s="130">
        <f t="shared" si="22"/>
        <v>154696</v>
      </c>
      <c r="BP17" s="130">
        <f t="shared" si="23"/>
        <v>26180</v>
      </c>
      <c r="BQ17" s="130">
        <v>0</v>
      </c>
      <c r="BR17" s="130">
        <v>0</v>
      </c>
      <c r="BS17" s="130">
        <v>26180</v>
      </c>
      <c r="BT17" s="130">
        <v>0</v>
      </c>
      <c r="BU17" s="130">
        <f t="shared" si="24"/>
        <v>128516</v>
      </c>
      <c r="BV17" s="130">
        <v>0</v>
      </c>
      <c r="BW17" s="130">
        <v>128516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2" t="s">
        <v>206</v>
      </c>
      <c r="CF17" s="130">
        <v>0</v>
      </c>
      <c r="CG17" s="130">
        <v>0</v>
      </c>
      <c r="CH17" s="130">
        <f t="shared" si="26"/>
        <v>154696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2" t="s">
        <v>206</v>
      </c>
      <c r="CQ17" s="130">
        <f t="shared" si="34"/>
        <v>383781</v>
      </c>
      <c r="CR17" s="130">
        <f t="shared" si="34"/>
        <v>117752</v>
      </c>
      <c r="CS17" s="130">
        <f t="shared" si="34"/>
        <v>41103</v>
      </c>
      <c r="CT17" s="130">
        <f t="shared" si="34"/>
        <v>0</v>
      </c>
      <c r="CU17" s="130">
        <f t="shared" si="34"/>
        <v>76649</v>
      </c>
      <c r="CV17" s="130">
        <f t="shared" si="34"/>
        <v>0</v>
      </c>
      <c r="CW17" s="130">
        <f t="shared" si="34"/>
        <v>266029</v>
      </c>
      <c r="CX17" s="130">
        <f t="shared" si="34"/>
        <v>0</v>
      </c>
      <c r="CY17" s="130">
        <f t="shared" si="34"/>
        <v>254029</v>
      </c>
      <c r="CZ17" s="130">
        <f t="shared" si="34"/>
        <v>12000</v>
      </c>
      <c r="DA17" s="130">
        <f t="shared" si="34"/>
        <v>0</v>
      </c>
      <c r="DB17" s="130">
        <f t="shared" si="34"/>
        <v>0</v>
      </c>
      <c r="DC17" s="130">
        <f t="shared" si="34"/>
        <v>0</v>
      </c>
      <c r="DD17" s="130">
        <f t="shared" si="34"/>
        <v>0</v>
      </c>
      <c r="DE17" s="130">
        <f t="shared" si="34"/>
        <v>0</v>
      </c>
      <c r="DF17" s="130">
        <f t="shared" si="34"/>
        <v>0</v>
      </c>
      <c r="DG17" s="132" t="s">
        <v>206</v>
      </c>
      <c r="DH17" s="130">
        <f t="shared" si="35"/>
        <v>0</v>
      </c>
      <c r="DI17" s="130">
        <f t="shared" si="36"/>
        <v>11919</v>
      </c>
      <c r="DJ17" s="130">
        <f t="shared" si="37"/>
        <v>395700</v>
      </c>
    </row>
    <row r="18" spans="1:114" s="122" customFormat="1" ht="12" customHeight="1">
      <c r="A18" s="118" t="s">
        <v>209</v>
      </c>
      <c r="B18" s="134" t="s">
        <v>351</v>
      </c>
      <c r="C18" s="118" t="s">
        <v>352</v>
      </c>
      <c r="D18" s="130">
        <f t="shared" si="0"/>
        <v>75672</v>
      </c>
      <c r="E18" s="130">
        <f t="shared" si="1"/>
        <v>313</v>
      </c>
      <c r="F18" s="130">
        <v>0</v>
      </c>
      <c r="G18" s="130">
        <v>0</v>
      </c>
      <c r="H18" s="130">
        <v>0</v>
      </c>
      <c r="I18" s="130">
        <v>60</v>
      </c>
      <c r="J18" s="130">
        <v>496595</v>
      </c>
      <c r="K18" s="130">
        <v>253</v>
      </c>
      <c r="L18" s="130">
        <v>75359</v>
      </c>
      <c r="M18" s="130">
        <f t="shared" si="2"/>
        <v>3031</v>
      </c>
      <c r="N18" s="130">
        <f t="shared" si="3"/>
        <v>165</v>
      </c>
      <c r="O18" s="130">
        <v>0</v>
      </c>
      <c r="P18" s="130">
        <v>0</v>
      </c>
      <c r="Q18" s="130">
        <v>0</v>
      </c>
      <c r="R18" s="130">
        <v>0</v>
      </c>
      <c r="S18" s="130">
        <v>175499</v>
      </c>
      <c r="T18" s="130">
        <v>165</v>
      </c>
      <c r="U18" s="130">
        <v>2866</v>
      </c>
      <c r="V18" s="130">
        <f t="shared" si="4"/>
        <v>78703</v>
      </c>
      <c r="W18" s="130">
        <f t="shared" si="5"/>
        <v>478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60</v>
      </c>
      <c r="AB18" s="130">
        <f t="shared" si="10"/>
        <v>672094</v>
      </c>
      <c r="AC18" s="130">
        <f t="shared" si="11"/>
        <v>418</v>
      </c>
      <c r="AD18" s="130">
        <f t="shared" si="12"/>
        <v>78225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2" t="s">
        <v>206</v>
      </c>
      <c r="AM18" s="130">
        <f t="shared" si="15"/>
        <v>498261</v>
      </c>
      <c r="AN18" s="130">
        <f t="shared" si="16"/>
        <v>38369</v>
      </c>
      <c r="AO18" s="130">
        <v>38369</v>
      </c>
      <c r="AP18" s="130">
        <v>0</v>
      </c>
      <c r="AQ18" s="130">
        <v>0</v>
      </c>
      <c r="AR18" s="130">
        <v>0</v>
      </c>
      <c r="AS18" s="130">
        <f t="shared" si="17"/>
        <v>249685</v>
      </c>
      <c r="AT18" s="130">
        <v>0</v>
      </c>
      <c r="AU18" s="130">
        <v>249685</v>
      </c>
      <c r="AV18" s="130">
        <v>0</v>
      </c>
      <c r="AW18" s="130">
        <v>0</v>
      </c>
      <c r="AX18" s="130">
        <f t="shared" si="18"/>
        <v>210207</v>
      </c>
      <c r="AY18" s="130">
        <v>0</v>
      </c>
      <c r="AZ18" s="130">
        <v>210207</v>
      </c>
      <c r="BA18" s="130">
        <v>0</v>
      </c>
      <c r="BB18" s="130">
        <v>0</v>
      </c>
      <c r="BC18" s="132" t="s">
        <v>206</v>
      </c>
      <c r="BD18" s="130">
        <v>0</v>
      </c>
      <c r="BE18" s="130">
        <v>74006</v>
      </c>
      <c r="BF18" s="130">
        <f t="shared" si="19"/>
        <v>572267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2" t="s">
        <v>206</v>
      </c>
      <c r="BO18" s="130">
        <f t="shared" si="22"/>
        <v>140691</v>
      </c>
      <c r="BP18" s="130">
        <f t="shared" si="23"/>
        <v>5749</v>
      </c>
      <c r="BQ18" s="130">
        <v>5749</v>
      </c>
      <c r="BR18" s="130">
        <v>0</v>
      </c>
      <c r="BS18" s="130">
        <v>0</v>
      </c>
      <c r="BT18" s="130">
        <v>0</v>
      </c>
      <c r="BU18" s="130">
        <f t="shared" si="24"/>
        <v>90933</v>
      </c>
      <c r="BV18" s="130">
        <v>0</v>
      </c>
      <c r="BW18" s="130">
        <v>90933</v>
      </c>
      <c r="BX18" s="130">
        <v>0</v>
      </c>
      <c r="BY18" s="130">
        <v>0</v>
      </c>
      <c r="BZ18" s="130">
        <f t="shared" si="25"/>
        <v>44009</v>
      </c>
      <c r="CA18" s="130">
        <v>0</v>
      </c>
      <c r="CB18" s="130">
        <v>44009</v>
      </c>
      <c r="CC18" s="130">
        <v>0</v>
      </c>
      <c r="CD18" s="130">
        <v>0</v>
      </c>
      <c r="CE18" s="132" t="s">
        <v>206</v>
      </c>
      <c r="CF18" s="130">
        <v>0</v>
      </c>
      <c r="CG18" s="130">
        <v>37839</v>
      </c>
      <c r="CH18" s="130">
        <f t="shared" si="26"/>
        <v>178530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2" t="s">
        <v>206</v>
      </c>
      <c r="CQ18" s="130">
        <f t="shared" si="34"/>
        <v>638952</v>
      </c>
      <c r="CR18" s="130">
        <f t="shared" si="34"/>
        <v>44118</v>
      </c>
      <c r="CS18" s="130">
        <f t="shared" si="34"/>
        <v>44118</v>
      </c>
      <c r="CT18" s="130">
        <f t="shared" si="34"/>
        <v>0</v>
      </c>
      <c r="CU18" s="130">
        <f t="shared" si="34"/>
        <v>0</v>
      </c>
      <c r="CV18" s="130">
        <f t="shared" si="34"/>
        <v>0</v>
      </c>
      <c r="CW18" s="130">
        <f t="shared" si="34"/>
        <v>340618</v>
      </c>
      <c r="CX18" s="130">
        <f t="shared" si="34"/>
        <v>0</v>
      </c>
      <c r="CY18" s="130">
        <f t="shared" si="34"/>
        <v>340618</v>
      </c>
      <c r="CZ18" s="130">
        <f t="shared" si="34"/>
        <v>0</v>
      </c>
      <c r="DA18" s="130">
        <f t="shared" si="34"/>
        <v>0</v>
      </c>
      <c r="DB18" s="130">
        <f t="shared" si="34"/>
        <v>254216</v>
      </c>
      <c r="DC18" s="130">
        <f t="shared" si="34"/>
        <v>0</v>
      </c>
      <c r="DD18" s="130">
        <f t="shared" si="34"/>
        <v>254216</v>
      </c>
      <c r="DE18" s="130">
        <f t="shared" si="34"/>
        <v>0</v>
      </c>
      <c r="DF18" s="130">
        <f t="shared" si="34"/>
        <v>0</v>
      </c>
      <c r="DG18" s="132" t="s">
        <v>206</v>
      </c>
      <c r="DH18" s="130">
        <f t="shared" si="35"/>
        <v>0</v>
      </c>
      <c r="DI18" s="130">
        <f t="shared" si="36"/>
        <v>111845</v>
      </c>
      <c r="DJ18" s="130">
        <f t="shared" si="37"/>
        <v>750797</v>
      </c>
    </row>
    <row r="19" spans="1:114" s="122" customFormat="1" ht="12" customHeight="1">
      <c r="A19" s="118" t="s">
        <v>209</v>
      </c>
      <c r="B19" s="134" t="s">
        <v>353</v>
      </c>
      <c r="C19" s="118" t="s">
        <v>354</v>
      </c>
      <c r="D19" s="130">
        <f t="shared" si="0"/>
        <v>91711</v>
      </c>
      <c r="E19" s="130">
        <f t="shared" si="1"/>
        <v>81004</v>
      </c>
      <c r="F19" s="130">
        <v>0</v>
      </c>
      <c r="G19" s="130">
        <v>0</v>
      </c>
      <c r="H19" s="130">
        <v>0</v>
      </c>
      <c r="I19" s="130">
        <v>44809</v>
      </c>
      <c r="J19" s="130">
        <v>248856</v>
      </c>
      <c r="K19" s="130">
        <v>36195</v>
      </c>
      <c r="L19" s="130">
        <v>10707</v>
      </c>
      <c r="M19" s="130">
        <f t="shared" si="2"/>
        <v>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f t="shared" si="4"/>
        <v>91711</v>
      </c>
      <c r="W19" s="130">
        <f t="shared" si="5"/>
        <v>81004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44809</v>
      </c>
      <c r="AB19" s="130">
        <f t="shared" si="10"/>
        <v>248856</v>
      </c>
      <c r="AC19" s="130">
        <f t="shared" si="11"/>
        <v>36195</v>
      </c>
      <c r="AD19" s="130">
        <f t="shared" si="12"/>
        <v>10707</v>
      </c>
      <c r="AE19" s="130">
        <f t="shared" si="13"/>
        <v>778</v>
      </c>
      <c r="AF19" s="130">
        <f t="shared" si="14"/>
        <v>778</v>
      </c>
      <c r="AG19" s="130">
        <v>0</v>
      </c>
      <c r="AH19" s="130">
        <v>778</v>
      </c>
      <c r="AI19" s="130">
        <v>0</v>
      </c>
      <c r="AJ19" s="130">
        <v>0</v>
      </c>
      <c r="AK19" s="130">
        <v>0</v>
      </c>
      <c r="AL19" s="132" t="s">
        <v>206</v>
      </c>
      <c r="AM19" s="130">
        <f t="shared" si="15"/>
        <v>287278</v>
      </c>
      <c r="AN19" s="130">
        <f t="shared" si="16"/>
        <v>97626</v>
      </c>
      <c r="AO19" s="130">
        <v>40027</v>
      </c>
      <c r="AP19" s="130">
        <v>0</v>
      </c>
      <c r="AQ19" s="130">
        <v>57599</v>
      </c>
      <c r="AR19" s="130">
        <v>0</v>
      </c>
      <c r="AS19" s="130">
        <f t="shared" si="17"/>
        <v>85191</v>
      </c>
      <c r="AT19" s="130">
        <v>0</v>
      </c>
      <c r="AU19" s="130">
        <v>83112</v>
      </c>
      <c r="AV19" s="130">
        <v>2079</v>
      </c>
      <c r="AW19" s="130">
        <v>0</v>
      </c>
      <c r="AX19" s="130">
        <f t="shared" si="18"/>
        <v>104461</v>
      </c>
      <c r="AY19" s="130">
        <v>0</v>
      </c>
      <c r="AZ19" s="130">
        <v>103329</v>
      </c>
      <c r="BA19" s="130">
        <v>817</v>
      </c>
      <c r="BB19" s="130">
        <v>315</v>
      </c>
      <c r="BC19" s="132" t="s">
        <v>206</v>
      </c>
      <c r="BD19" s="130">
        <v>0</v>
      </c>
      <c r="BE19" s="130">
        <v>52511</v>
      </c>
      <c r="BF19" s="130">
        <f t="shared" si="19"/>
        <v>340567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2" t="s">
        <v>206</v>
      </c>
      <c r="BO19" s="130">
        <f t="shared" si="22"/>
        <v>0</v>
      </c>
      <c r="BP19" s="130">
        <f t="shared" si="23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4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5"/>
        <v>0</v>
      </c>
      <c r="CA19" s="130">
        <v>0</v>
      </c>
      <c r="CB19" s="130">
        <v>0</v>
      </c>
      <c r="CC19" s="130">
        <v>0</v>
      </c>
      <c r="CD19" s="130">
        <v>0</v>
      </c>
      <c r="CE19" s="132" t="s">
        <v>206</v>
      </c>
      <c r="CF19" s="130">
        <v>0</v>
      </c>
      <c r="CG19" s="130">
        <v>0</v>
      </c>
      <c r="CH19" s="130">
        <f t="shared" si="26"/>
        <v>0</v>
      </c>
      <c r="CI19" s="130">
        <f t="shared" si="27"/>
        <v>778</v>
      </c>
      <c r="CJ19" s="130">
        <f t="shared" si="28"/>
        <v>778</v>
      </c>
      <c r="CK19" s="130">
        <f t="shared" si="29"/>
        <v>0</v>
      </c>
      <c r="CL19" s="130">
        <f t="shared" si="30"/>
        <v>778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2" t="s">
        <v>206</v>
      </c>
      <c r="CQ19" s="130">
        <f t="shared" si="34"/>
        <v>287278</v>
      </c>
      <c r="CR19" s="130">
        <f t="shared" si="34"/>
        <v>97626</v>
      </c>
      <c r="CS19" s="130">
        <f t="shared" si="34"/>
        <v>40027</v>
      </c>
      <c r="CT19" s="130">
        <f t="shared" si="34"/>
        <v>0</v>
      </c>
      <c r="CU19" s="130">
        <f t="shared" si="34"/>
        <v>57599</v>
      </c>
      <c r="CV19" s="130">
        <f t="shared" si="34"/>
        <v>0</v>
      </c>
      <c r="CW19" s="130">
        <f t="shared" si="34"/>
        <v>85191</v>
      </c>
      <c r="CX19" s="130">
        <f t="shared" si="34"/>
        <v>0</v>
      </c>
      <c r="CY19" s="130">
        <f t="shared" si="34"/>
        <v>83112</v>
      </c>
      <c r="CZ19" s="130">
        <f t="shared" si="34"/>
        <v>2079</v>
      </c>
      <c r="DA19" s="130">
        <f t="shared" si="34"/>
        <v>0</v>
      </c>
      <c r="DB19" s="130">
        <f t="shared" si="34"/>
        <v>104461</v>
      </c>
      <c r="DC19" s="130">
        <f t="shared" si="34"/>
        <v>0</v>
      </c>
      <c r="DD19" s="130">
        <f t="shared" si="34"/>
        <v>103329</v>
      </c>
      <c r="DE19" s="130">
        <f t="shared" si="34"/>
        <v>817</v>
      </c>
      <c r="DF19" s="130">
        <f t="shared" si="34"/>
        <v>315</v>
      </c>
      <c r="DG19" s="132" t="s">
        <v>206</v>
      </c>
      <c r="DH19" s="130">
        <f t="shared" si="35"/>
        <v>0</v>
      </c>
      <c r="DI19" s="130">
        <f t="shared" si="36"/>
        <v>52511</v>
      </c>
      <c r="DJ19" s="130">
        <f t="shared" si="37"/>
        <v>340567</v>
      </c>
    </row>
    <row r="20" spans="1:114" s="122" customFormat="1" ht="12" customHeight="1">
      <c r="A20" s="118" t="s">
        <v>209</v>
      </c>
      <c r="B20" s="134" t="s">
        <v>355</v>
      </c>
      <c r="C20" s="118" t="s">
        <v>356</v>
      </c>
      <c r="D20" s="130">
        <f t="shared" si="0"/>
        <v>134061</v>
      </c>
      <c r="E20" s="130">
        <f t="shared" si="1"/>
        <v>82451</v>
      </c>
      <c r="F20" s="130">
        <v>0</v>
      </c>
      <c r="G20" s="130">
        <v>0</v>
      </c>
      <c r="H20" s="130">
        <v>0</v>
      </c>
      <c r="I20" s="130">
        <v>117464</v>
      </c>
      <c r="J20" s="130">
        <v>593558</v>
      </c>
      <c r="K20" s="130">
        <v>-35013</v>
      </c>
      <c r="L20" s="130">
        <v>51610</v>
      </c>
      <c r="M20" s="130">
        <f t="shared" si="2"/>
        <v>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f t="shared" si="4"/>
        <v>134061</v>
      </c>
      <c r="W20" s="130">
        <f t="shared" si="5"/>
        <v>82451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117464</v>
      </c>
      <c r="AB20" s="130">
        <f t="shared" si="10"/>
        <v>593558</v>
      </c>
      <c r="AC20" s="130">
        <f t="shared" si="11"/>
        <v>-35013</v>
      </c>
      <c r="AD20" s="130">
        <f t="shared" si="12"/>
        <v>51610</v>
      </c>
      <c r="AE20" s="130">
        <f t="shared" si="13"/>
        <v>0</v>
      </c>
      <c r="AF20" s="130">
        <f t="shared" si="14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2" t="s">
        <v>206</v>
      </c>
      <c r="AM20" s="130">
        <f t="shared" si="15"/>
        <v>668920</v>
      </c>
      <c r="AN20" s="130">
        <f t="shared" si="16"/>
        <v>13277</v>
      </c>
      <c r="AO20" s="130">
        <v>13277</v>
      </c>
      <c r="AP20" s="130">
        <v>0</v>
      </c>
      <c r="AQ20" s="130">
        <v>0</v>
      </c>
      <c r="AR20" s="130">
        <v>0</v>
      </c>
      <c r="AS20" s="130">
        <f t="shared" si="17"/>
        <v>27333</v>
      </c>
      <c r="AT20" s="130">
        <v>0</v>
      </c>
      <c r="AU20" s="130">
        <v>27333</v>
      </c>
      <c r="AV20" s="130">
        <v>0</v>
      </c>
      <c r="AW20" s="130">
        <v>0</v>
      </c>
      <c r="AX20" s="130">
        <f t="shared" si="18"/>
        <v>628310</v>
      </c>
      <c r="AY20" s="130">
        <v>42303</v>
      </c>
      <c r="AZ20" s="130">
        <v>61880</v>
      </c>
      <c r="BA20" s="130">
        <v>522724</v>
      </c>
      <c r="BB20" s="130">
        <v>1403</v>
      </c>
      <c r="BC20" s="132" t="s">
        <v>206</v>
      </c>
      <c r="BD20" s="130">
        <v>0</v>
      </c>
      <c r="BE20" s="130">
        <v>58699</v>
      </c>
      <c r="BF20" s="130">
        <f t="shared" si="19"/>
        <v>727619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2" t="s">
        <v>206</v>
      </c>
      <c r="BO20" s="130">
        <f t="shared" si="22"/>
        <v>0</v>
      </c>
      <c r="BP20" s="130">
        <f t="shared" si="23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4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5"/>
        <v>0</v>
      </c>
      <c r="CA20" s="130">
        <v>0</v>
      </c>
      <c r="CB20" s="130">
        <v>0</v>
      </c>
      <c r="CC20" s="130">
        <v>0</v>
      </c>
      <c r="CD20" s="130">
        <v>0</v>
      </c>
      <c r="CE20" s="132" t="s">
        <v>206</v>
      </c>
      <c r="CF20" s="130">
        <v>0</v>
      </c>
      <c r="CG20" s="130">
        <v>0</v>
      </c>
      <c r="CH20" s="130">
        <f t="shared" si="26"/>
        <v>0</v>
      </c>
      <c r="CI20" s="130">
        <f t="shared" si="27"/>
        <v>0</v>
      </c>
      <c r="CJ20" s="130">
        <f t="shared" si="28"/>
        <v>0</v>
      </c>
      <c r="CK20" s="130">
        <f t="shared" si="29"/>
        <v>0</v>
      </c>
      <c r="CL20" s="130">
        <f t="shared" si="30"/>
        <v>0</v>
      </c>
      <c r="CM20" s="130">
        <f t="shared" si="31"/>
        <v>0</v>
      </c>
      <c r="CN20" s="130">
        <f t="shared" si="32"/>
        <v>0</v>
      </c>
      <c r="CO20" s="130">
        <f t="shared" si="33"/>
        <v>0</v>
      </c>
      <c r="CP20" s="132" t="s">
        <v>206</v>
      </c>
      <c r="CQ20" s="130">
        <f t="shared" si="34"/>
        <v>668920</v>
      </c>
      <c r="CR20" s="130">
        <f t="shared" si="34"/>
        <v>13277</v>
      </c>
      <c r="CS20" s="130">
        <f t="shared" si="34"/>
        <v>13277</v>
      </c>
      <c r="CT20" s="130">
        <f t="shared" si="34"/>
        <v>0</v>
      </c>
      <c r="CU20" s="130">
        <f t="shared" si="34"/>
        <v>0</v>
      </c>
      <c r="CV20" s="130">
        <f t="shared" si="34"/>
        <v>0</v>
      </c>
      <c r="CW20" s="130">
        <f t="shared" si="34"/>
        <v>27333</v>
      </c>
      <c r="CX20" s="130">
        <f t="shared" si="34"/>
        <v>0</v>
      </c>
      <c r="CY20" s="130">
        <f t="shared" si="34"/>
        <v>27333</v>
      </c>
      <c r="CZ20" s="130">
        <f t="shared" si="34"/>
        <v>0</v>
      </c>
      <c r="DA20" s="130">
        <f t="shared" si="34"/>
        <v>0</v>
      </c>
      <c r="DB20" s="130">
        <f t="shared" si="34"/>
        <v>628310</v>
      </c>
      <c r="DC20" s="130">
        <f t="shared" si="34"/>
        <v>42303</v>
      </c>
      <c r="DD20" s="130">
        <f t="shared" si="34"/>
        <v>61880</v>
      </c>
      <c r="DE20" s="130">
        <f t="shared" si="34"/>
        <v>522724</v>
      </c>
      <c r="DF20" s="130">
        <f t="shared" si="34"/>
        <v>1403</v>
      </c>
      <c r="DG20" s="132" t="s">
        <v>206</v>
      </c>
      <c r="DH20" s="130">
        <f t="shared" si="35"/>
        <v>0</v>
      </c>
      <c r="DI20" s="130">
        <f t="shared" si="36"/>
        <v>58699</v>
      </c>
      <c r="DJ20" s="130">
        <f t="shared" si="37"/>
        <v>727619</v>
      </c>
    </row>
    <row r="21" spans="1:114" s="122" customFormat="1" ht="12" customHeight="1">
      <c r="A21" s="118" t="s">
        <v>209</v>
      </c>
      <c r="B21" s="134" t="s">
        <v>357</v>
      </c>
      <c r="C21" s="118" t="s">
        <v>358</v>
      </c>
      <c r="D21" s="130">
        <f t="shared" si="0"/>
        <v>114127</v>
      </c>
      <c r="E21" s="130">
        <f t="shared" si="1"/>
        <v>114127</v>
      </c>
      <c r="F21" s="130">
        <v>0</v>
      </c>
      <c r="G21" s="130">
        <v>0</v>
      </c>
      <c r="H21" s="130">
        <v>0</v>
      </c>
      <c r="I21" s="130">
        <v>56890</v>
      </c>
      <c r="J21" s="130">
        <v>724813</v>
      </c>
      <c r="K21" s="130">
        <v>57237</v>
      </c>
      <c r="L21" s="130">
        <v>0</v>
      </c>
      <c r="M21" s="130">
        <f t="shared" si="2"/>
        <v>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f t="shared" si="4"/>
        <v>114127</v>
      </c>
      <c r="W21" s="130">
        <f t="shared" si="5"/>
        <v>114127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56890</v>
      </c>
      <c r="AB21" s="130">
        <f t="shared" si="10"/>
        <v>724813</v>
      </c>
      <c r="AC21" s="130">
        <f t="shared" si="11"/>
        <v>57237</v>
      </c>
      <c r="AD21" s="130">
        <f t="shared" si="12"/>
        <v>0</v>
      </c>
      <c r="AE21" s="130">
        <f t="shared" si="13"/>
        <v>4794</v>
      </c>
      <c r="AF21" s="130">
        <f t="shared" si="14"/>
        <v>4794</v>
      </c>
      <c r="AG21" s="130">
        <v>0</v>
      </c>
      <c r="AH21" s="130">
        <v>0</v>
      </c>
      <c r="AI21" s="130">
        <v>726</v>
      </c>
      <c r="AJ21" s="130">
        <v>4068</v>
      </c>
      <c r="AK21" s="130">
        <v>0</v>
      </c>
      <c r="AL21" s="132" t="s">
        <v>206</v>
      </c>
      <c r="AM21" s="130">
        <f t="shared" si="15"/>
        <v>793965</v>
      </c>
      <c r="AN21" s="130">
        <f t="shared" si="16"/>
        <v>5683</v>
      </c>
      <c r="AO21" s="130">
        <v>5683</v>
      </c>
      <c r="AP21" s="130">
        <v>0</v>
      </c>
      <c r="AQ21" s="130">
        <v>0</v>
      </c>
      <c r="AR21" s="130">
        <v>0</v>
      </c>
      <c r="AS21" s="130">
        <f t="shared" si="17"/>
        <v>24213</v>
      </c>
      <c r="AT21" s="130">
        <v>0</v>
      </c>
      <c r="AU21" s="130">
        <v>20814</v>
      </c>
      <c r="AV21" s="130">
        <v>3399</v>
      </c>
      <c r="AW21" s="130">
        <v>0</v>
      </c>
      <c r="AX21" s="130">
        <f t="shared" si="18"/>
        <v>764069</v>
      </c>
      <c r="AY21" s="130">
        <v>0</v>
      </c>
      <c r="AZ21" s="130">
        <v>699696</v>
      </c>
      <c r="BA21" s="130">
        <v>46503</v>
      </c>
      <c r="BB21" s="130">
        <v>17870</v>
      </c>
      <c r="BC21" s="132" t="s">
        <v>206</v>
      </c>
      <c r="BD21" s="130">
        <v>0</v>
      </c>
      <c r="BE21" s="130">
        <v>40181</v>
      </c>
      <c r="BF21" s="130">
        <f t="shared" si="19"/>
        <v>838940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2" t="s">
        <v>206</v>
      </c>
      <c r="BO21" s="130">
        <f t="shared" si="22"/>
        <v>0</v>
      </c>
      <c r="BP21" s="130">
        <f t="shared" si="23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4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5"/>
        <v>0</v>
      </c>
      <c r="CA21" s="130">
        <v>0</v>
      </c>
      <c r="CB21" s="130">
        <v>0</v>
      </c>
      <c r="CC21" s="130">
        <v>0</v>
      </c>
      <c r="CD21" s="130">
        <v>0</v>
      </c>
      <c r="CE21" s="132" t="s">
        <v>206</v>
      </c>
      <c r="CF21" s="130">
        <v>0</v>
      </c>
      <c r="CG21" s="130">
        <v>0</v>
      </c>
      <c r="CH21" s="130">
        <f t="shared" si="26"/>
        <v>0</v>
      </c>
      <c r="CI21" s="130">
        <f t="shared" si="27"/>
        <v>4794</v>
      </c>
      <c r="CJ21" s="130">
        <f t="shared" si="28"/>
        <v>4794</v>
      </c>
      <c r="CK21" s="130">
        <f t="shared" si="29"/>
        <v>0</v>
      </c>
      <c r="CL21" s="130">
        <f t="shared" si="30"/>
        <v>0</v>
      </c>
      <c r="CM21" s="130">
        <f t="shared" si="31"/>
        <v>726</v>
      </c>
      <c r="CN21" s="130">
        <f t="shared" si="32"/>
        <v>4068</v>
      </c>
      <c r="CO21" s="130">
        <f t="shared" si="33"/>
        <v>0</v>
      </c>
      <c r="CP21" s="132" t="s">
        <v>206</v>
      </c>
      <c r="CQ21" s="130">
        <f t="shared" si="34"/>
        <v>793965</v>
      </c>
      <c r="CR21" s="130">
        <f t="shared" si="34"/>
        <v>5683</v>
      </c>
      <c r="CS21" s="130">
        <f t="shared" si="34"/>
        <v>5683</v>
      </c>
      <c r="CT21" s="130">
        <f t="shared" si="34"/>
        <v>0</v>
      </c>
      <c r="CU21" s="130">
        <f t="shared" si="34"/>
        <v>0</v>
      </c>
      <c r="CV21" s="130">
        <f t="shared" si="34"/>
        <v>0</v>
      </c>
      <c r="CW21" s="130">
        <f t="shared" si="34"/>
        <v>24213</v>
      </c>
      <c r="CX21" s="130">
        <f t="shared" si="34"/>
        <v>0</v>
      </c>
      <c r="CY21" s="130">
        <f t="shared" si="34"/>
        <v>20814</v>
      </c>
      <c r="CZ21" s="130">
        <f t="shared" si="34"/>
        <v>3399</v>
      </c>
      <c r="DA21" s="130">
        <f t="shared" si="34"/>
        <v>0</v>
      </c>
      <c r="DB21" s="130">
        <f t="shared" si="34"/>
        <v>764069</v>
      </c>
      <c r="DC21" s="130">
        <f t="shared" si="34"/>
        <v>0</v>
      </c>
      <c r="DD21" s="130">
        <f t="shared" si="34"/>
        <v>699696</v>
      </c>
      <c r="DE21" s="130">
        <f t="shared" si="34"/>
        <v>46503</v>
      </c>
      <c r="DF21" s="130">
        <f t="shared" si="34"/>
        <v>17870</v>
      </c>
      <c r="DG21" s="132" t="s">
        <v>206</v>
      </c>
      <c r="DH21" s="130">
        <f t="shared" si="35"/>
        <v>0</v>
      </c>
      <c r="DI21" s="130">
        <f t="shared" si="36"/>
        <v>40181</v>
      </c>
      <c r="DJ21" s="130">
        <f t="shared" si="37"/>
        <v>838940</v>
      </c>
    </row>
    <row r="22" spans="1:114" s="122" customFormat="1" ht="12" customHeight="1">
      <c r="A22" s="118" t="s">
        <v>209</v>
      </c>
      <c r="B22" s="134" t="s">
        <v>359</v>
      </c>
      <c r="C22" s="118" t="s">
        <v>360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f t="shared" si="2"/>
        <v>2348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137034</v>
      </c>
      <c r="T22" s="130">
        <v>0</v>
      </c>
      <c r="U22" s="130">
        <v>2348</v>
      </c>
      <c r="V22" s="130">
        <f t="shared" si="4"/>
        <v>2348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0">
        <f t="shared" si="10"/>
        <v>137034</v>
      </c>
      <c r="AC22" s="130">
        <f t="shared" si="11"/>
        <v>0</v>
      </c>
      <c r="AD22" s="130">
        <f t="shared" si="12"/>
        <v>2348</v>
      </c>
      <c r="AE22" s="130">
        <f t="shared" si="13"/>
        <v>0</v>
      </c>
      <c r="AF22" s="130">
        <f t="shared" si="14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2" t="s">
        <v>206</v>
      </c>
      <c r="AM22" s="130">
        <f t="shared" si="15"/>
        <v>0</v>
      </c>
      <c r="AN22" s="130">
        <f t="shared" si="16"/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f t="shared" si="17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8"/>
        <v>0</v>
      </c>
      <c r="AY22" s="130">
        <v>0</v>
      </c>
      <c r="AZ22" s="130">
        <v>0</v>
      </c>
      <c r="BA22" s="130">
        <v>0</v>
      </c>
      <c r="BB22" s="130">
        <v>0</v>
      </c>
      <c r="BC22" s="132" t="s">
        <v>206</v>
      </c>
      <c r="BD22" s="130">
        <v>0</v>
      </c>
      <c r="BE22" s="130">
        <v>0</v>
      </c>
      <c r="BF22" s="130">
        <f t="shared" si="19"/>
        <v>0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2" t="s">
        <v>206</v>
      </c>
      <c r="BO22" s="130">
        <f t="shared" si="22"/>
        <v>139382</v>
      </c>
      <c r="BP22" s="130">
        <f t="shared" si="23"/>
        <v>20376</v>
      </c>
      <c r="BQ22" s="130">
        <v>20376</v>
      </c>
      <c r="BR22" s="130">
        <v>0</v>
      </c>
      <c r="BS22" s="130">
        <v>0</v>
      </c>
      <c r="BT22" s="130">
        <v>0</v>
      </c>
      <c r="BU22" s="130">
        <f t="shared" si="24"/>
        <v>64192</v>
      </c>
      <c r="BV22" s="130">
        <v>0</v>
      </c>
      <c r="BW22" s="130">
        <v>64192</v>
      </c>
      <c r="BX22" s="130">
        <v>0</v>
      </c>
      <c r="BY22" s="130">
        <v>0</v>
      </c>
      <c r="BZ22" s="130">
        <f t="shared" si="25"/>
        <v>54814</v>
      </c>
      <c r="CA22" s="130">
        <v>0</v>
      </c>
      <c r="CB22" s="130">
        <v>47775</v>
      </c>
      <c r="CC22" s="130">
        <v>7039</v>
      </c>
      <c r="CD22" s="130">
        <v>0</v>
      </c>
      <c r="CE22" s="132" t="s">
        <v>206</v>
      </c>
      <c r="CF22" s="130">
        <v>0</v>
      </c>
      <c r="CG22" s="130">
        <v>0</v>
      </c>
      <c r="CH22" s="130">
        <f t="shared" si="26"/>
        <v>139382</v>
      </c>
      <c r="CI22" s="130">
        <f t="shared" si="27"/>
        <v>0</v>
      </c>
      <c r="CJ22" s="130">
        <f t="shared" si="28"/>
        <v>0</v>
      </c>
      <c r="CK22" s="130">
        <f t="shared" si="29"/>
        <v>0</v>
      </c>
      <c r="CL22" s="130">
        <f t="shared" si="30"/>
        <v>0</v>
      </c>
      <c r="CM22" s="130">
        <f t="shared" si="31"/>
        <v>0</v>
      </c>
      <c r="CN22" s="130">
        <f t="shared" si="32"/>
        <v>0</v>
      </c>
      <c r="CO22" s="130">
        <f t="shared" si="33"/>
        <v>0</v>
      </c>
      <c r="CP22" s="132" t="s">
        <v>206</v>
      </c>
      <c r="CQ22" s="130">
        <f t="shared" si="34"/>
        <v>139382</v>
      </c>
      <c r="CR22" s="130">
        <f t="shared" si="34"/>
        <v>20376</v>
      </c>
      <c r="CS22" s="130">
        <f t="shared" si="34"/>
        <v>20376</v>
      </c>
      <c r="CT22" s="130">
        <f t="shared" si="34"/>
        <v>0</v>
      </c>
      <c r="CU22" s="130">
        <f t="shared" si="34"/>
        <v>0</v>
      </c>
      <c r="CV22" s="130">
        <f t="shared" si="34"/>
        <v>0</v>
      </c>
      <c r="CW22" s="130">
        <f t="shared" si="34"/>
        <v>64192</v>
      </c>
      <c r="CX22" s="130">
        <f t="shared" si="34"/>
        <v>0</v>
      </c>
      <c r="CY22" s="130">
        <f t="shared" si="34"/>
        <v>64192</v>
      </c>
      <c r="CZ22" s="130">
        <f t="shared" si="34"/>
        <v>0</v>
      </c>
      <c r="DA22" s="130">
        <f t="shared" si="34"/>
        <v>0</v>
      </c>
      <c r="DB22" s="130">
        <f t="shared" si="34"/>
        <v>54814</v>
      </c>
      <c r="DC22" s="130">
        <f t="shared" si="34"/>
        <v>0</v>
      </c>
      <c r="DD22" s="130">
        <f t="shared" si="34"/>
        <v>47775</v>
      </c>
      <c r="DE22" s="130">
        <f t="shared" si="34"/>
        <v>7039</v>
      </c>
      <c r="DF22" s="130">
        <f t="shared" si="34"/>
        <v>0</v>
      </c>
      <c r="DG22" s="132" t="s">
        <v>206</v>
      </c>
      <c r="DH22" s="130">
        <f t="shared" si="35"/>
        <v>0</v>
      </c>
      <c r="DI22" s="130">
        <f t="shared" si="36"/>
        <v>0</v>
      </c>
      <c r="DJ22" s="130">
        <f t="shared" si="37"/>
        <v>139382</v>
      </c>
    </row>
    <row r="23" spans="1:114" s="122" customFormat="1" ht="12" customHeight="1">
      <c r="A23" s="118" t="s">
        <v>209</v>
      </c>
      <c r="B23" s="134" t="s">
        <v>361</v>
      </c>
      <c r="C23" s="118" t="s">
        <v>362</v>
      </c>
      <c r="D23" s="130">
        <f t="shared" si="0"/>
        <v>193492</v>
      </c>
      <c r="E23" s="130">
        <f t="shared" si="1"/>
        <v>16905</v>
      </c>
      <c r="F23" s="130">
        <v>0</v>
      </c>
      <c r="G23" s="130">
        <v>0</v>
      </c>
      <c r="H23" s="130">
        <v>0</v>
      </c>
      <c r="I23" s="130">
        <v>16905</v>
      </c>
      <c r="J23" s="130">
        <v>990289</v>
      </c>
      <c r="K23" s="130">
        <v>0</v>
      </c>
      <c r="L23" s="130">
        <v>176587</v>
      </c>
      <c r="M23" s="130">
        <f t="shared" si="2"/>
        <v>0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f t="shared" si="4"/>
        <v>193492</v>
      </c>
      <c r="W23" s="130">
        <f t="shared" si="5"/>
        <v>16905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16905</v>
      </c>
      <c r="AB23" s="130">
        <f t="shared" si="10"/>
        <v>990289</v>
      </c>
      <c r="AC23" s="130">
        <f t="shared" si="11"/>
        <v>0</v>
      </c>
      <c r="AD23" s="130">
        <f t="shared" si="12"/>
        <v>176587</v>
      </c>
      <c r="AE23" s="130">
        <f t="shared" si="13"/>
        <v>378533</v>
      </c>
      <c r="AF23" s="130">
        <f t="shared" si="14"/>
        <v>378533</v>
      </c>
      <c r="AG23" s="130">
        <v>0</v>
      </c>
      <c r="AH23" s="130">
        <v>378533</v>
      </c>
      <c r="AI23" s="130">
        <v>0</v>
      </c>
      <c r="AJ23" s="130">
        <v>0</v>
      </c>
      <c r="AK23" s="130">
        <v>0</v>
      </c>
      <c r="AL23" s="132" t="s">
        <v>206</v>
      </c>
      <c r="AM23" s="130">
        <f t="shared" si="15"/>
        <v>703704</v>
      </c>
      <c r="AN23" s="130">
        <f t="shared" si="16"/>
        <v>105033</v>
      </c>
      <c r="AO23" s="130">
        <v>56714</v>
      </c>
      <c r="AP23" s="130">
        <v>0</v>
      </c>
      <c r="AQ23" s="130">
        <v>48319</v>
      </c>
      <c r="AR23" s="130">
        <v>0</v>
      </c>
      <c r="AS23" s="130">
        <f t="shared" si="17"/>
        <v>316971</v>
      </c>
      <c r="AT23" s="130">
        <v>0</v>
      </c>
      <c r="AU23" s="130">
        <v>316971</v>
      </c>
      <c r="AV23" s="130">
        <v>0</v>
      </c>
      <c r="AW23" s="130">
        <v>0</v>
      </c>
      <c r="AX23" s="130">
        <f t="shared" si="18"/>
        <v>281700</v>
      </c>
      <c r="AY23" s="130">
        <v>0</v>
      </c>
      <c r="AZ23" s="130">
        <v>281700</v>
      </c>
      <c r="BA23" s="130">
        <v>0</v>
      </c>
      <c r="BB23" s="130">
        <v>0</v>
      </c>
      <c r="BC23" s="132" t="s">
        <v>206</v>
      </c>
      <c r="BD23" s="130">
        <v>0</v>
      </c>
      <c r="BE23" s="130">
        <v>101544</v>
      </c>
      <c r="BF23" s="130">
        <f t="shared" si="19"/>
        <v>1183781</v>
      </c>
      <c r="BG23" s="130">
        <f t="shared" si="20"/>
        <v>0</v>
      </c>
      <c r="BH23" s="130">
        <f t="shared" si="21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2" t="s">
        <v>206</v>
      </c>
      <c r="BO23" s="130">
        <f t="shared" si="22"/>
        <v>0</v>
      </c>
      <c r="BP23" s="130">
        <f t="shared" si="23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4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5"/>
        <v>0</v>
      </c>
      <c r="CA23" s="130">
        <v>0</v>
      </c>
      <c r="CB23" s="130">
        <v>0</v>
      </c>
      <c r="CC23" s="130">
        <v>0</v>
      </c>
      <c r="CD23" s="130">
        <v>0</v>
      </c>
      <c r="CE23" s="132" t="s">
        <v>206</v>
      </c>
      <c r="CF23" s="130">
        <v>0</v>
      </c>
      <c r="CG23" s="130">
        <v>0</v>
      </c>
      <c r="CH23" s="130">
        <f t="shared" si="26"/>
        <v>0</v>
      </c>
      <c r="CI23" s="130">
        <f t="shared" si="27"/>
        <v>378533</v>
      </c>
      <c r="CJ23" s="130">
        <f t="shared" si="28"/>
        <v>378533</v>
      </c>
      <c r="CK23" s="130">
        <f t="shared" si="29"/>
        <v>0</v>
      </c>
      <c r="CL23" s="130">
        <f t="shared" si="30"/>
        <v>378533</v>
      </c>
      <c r="CM23" s="130">
        <f t="shared" si="31"/>
        <v>0</v>
      </c>
      <c r="CN23" s="130">
        <f t="shared" si="32"/>
        <v>0</v>
      </c>
      <c r="CO23" s="130">
        <f t="shared" si="33"/>
        <v>0</v>
      </c>
      <c r="CP23" s="132" t="s">
        <v>206</v>
      </c>
      <c r="CQ23" s="130">
        <f t="shared" si="34"/>
        <v>703704</v>
      </c>
      <c r="CR23" s="130">
        <f t="shared" si="34"/>
        <v>105033</v>
      </c>
      <c r="CS23" s="130">
        <f t="shared" si="34"/>
        <v>56714</v>
      </c>
      <c r="CT23" s="130">
        <f t="shared" si="34"/>
        <v>0</v>
      </c>
      <c r="CU23" s="130">
        <f t="shared" si="34"/>
        <v>48319</v>
      </c>
      <c r="CV23" s="130">
        <f t="shared" si="34"/>
        <v>0</v>
      </c>
      <c r="CW23" s="130">
        <f t="shared" si="34"/>
        <v>316971</v>
      </c>
      <c r="CX23" s="130">
        <f t="shared" si="34"/>
        <v>0</v>
      </c>
      <c r="CY23" s="130">
        <f t="shared" si="34"/>
        <v>316971</v>
      </c>
      <c r="CZ23" s="130">
        <f t="shared" si="34"/>
        <v>0</v>
      </c>
      <c r="DA23" s="130">
        <f t="shared" si="34"/>
        <v>0</v>
      </c>
      <c r="DB23" s="130">
        <f t="shared" si="34"/>
        <v>281700</v>
      </c>
      <c r="DC23" s="130">
        <f t="shared" si="34"/>
        <v>0</v>
      </c>
      <c r="DD23" s="130">
        <f t="shared" si="34"/>
        <v>281700</v>
      </c>
      <c r="DE23" s="130">
        <f t="shared" si="34"/>
        <v>0</v>
      </c>
      <c r="DF23" s="130">
        <f aca="true" t="shared" si="38" ref="DF23:DF32">SUM(BB23,+CD23)</f>
        <v>0</v>
      </c>
      <c r="DG23" s="132" t="s">
        <v>206</v>
      </c>
      <c r="DH23" s="130">
        <f t="shared" si="35"/>
        <v>0</v>
      </c>
      <c r="DI23" s="130">
        <f t="shared" si="36"/>
        <v>101544</v>
      </c>
      <c r="DJ23" s="130">
        <f t="shared" si="37"/>
        <v>1183781</v>
      </c>
    </row>
    <row r="24" spans="1:114" s="122" customFormat="1" ht="12" customHeight="1">
      <c r="A24" s="118" t="s">
        <v>209</v>
      </c>
      <c r="B24" s="134" t="s">
        <v>363</v>
      </c>
      <c r="C24" s="118" t="s">
        <v>364</v>
      </c>
      <c r="D24" s="130">
        <f t="shared" si="0"/>
        <v>957612</v>
      </c>
      <c r="E24" s="130">
        <f t="shared" si="1"/>
        <v>546850</v>
      </c>
      <c r="F24" s="130">
        <v>0</v>
      </c>
      <c r="G24" s="130">
        <v>0</v>
      </c>
      <c r="H24" s="130">
        <v>0</v>
      </c>
      <c r="I24" s="130">
        <v>9150</v>
      </c>
      <c r="J24" s="130">
        <v>927042</v>
      </c>
      <c r="K24" s="130">
        <v>537700</v>
      </c>
      <c r="L24" s="130">
        <v>410762</v>
      </c>
      <c r="M24" s="130">
        <f t="shared" si="2"/>
        <v>12877</v>
      </c>
      <c r="N24" s="130">
        <f t="shared" si="3"/>
        <v>103</v>
      </c>
      <c r="O24" s="130">
        <v>0</v>
      </c>
      <c r="P24" s="130">
        <v>0</v>
      </c>
      <c r="Q24" s="130">
        <v>0</v>
      </c>
      <c r="R24" s="130">
        <v>0</v>
      </c>
      <c r="S24" s="130">
        <v>138150</v>
      </c>
      <c r="T24" s="130">
        <v>103</v>
      </c>
      <c r="U24" s="130">
        <v>12774</v>
      </c>
      <c r="V24" s="130">
        <f t="shared" si="4"/>
        <v>970489</v>
      </c>
      <c r="W24" s="130">
        <f t="shared" si="5"/>
        <v>546953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9150</v>
      </c>
      <c r="AB24" s="130">
        <f t="shared" si="10"/>
        <v>1065192</v>
      </c>
      <c r="AC24" s="130">
        <f t="shared" si="11"/>
        <v>537803</v>
      </c>
      <c r="AD24" s="130">
        <f t="shared" si="12"/>
        <v>423536</v>
      </c>
      <c r="AE24" s="130">
        <f t="shared" si="13"/>
        <v>507296</v>
      </c>
      <c r="AF24" s="130">
        <f t="shared" si="14"/>
        <v>507296</v>
      </c>
      <c r="AG24" s="130">
        <v>0</v>
      </c>
      <c r="AH24" s="130">
        <v>0</v>
      </c>
      <c r="AI24" s="130">
        <v>10436</v>
      </c>
      <c r="AJ24" s="130">
        <v>496860</v>
      </c>
      <c r="AK24" s="130">
        <v>0</v>
      </c>
      <c r="AL24" s="132" t="s">
        <v>206</v>
      </c>
      <c r="AM24" s="130">
        <f t="shared" si="15"/>
        <v>1223543</v>
      </c>
      <c r="AN24" s="130">
        <f t="shared" si="16"/>
        <v>76519</v>
      </c>
      <c r="AO24" s="130">
        <v>76519</v>
      </c>
      <c r="AP24" s="130">
        <v>0</v>
      </c>
      <c r="AQ24" s="130">
        <v>0</v>
      </c>
      <c r="AR24" s="130">
        <v>0</v>
      </c>
      <c r="AS24" s="130">
        <f t="shared" si="17"/>
        <v>533979</v>
      </c>
      <c r="AT24" s="130">
        <v>121</v>
      </c>
      <c r="AU24" s="130">
        <v>506099</v>
      </c>
      <c r="AV24" s="130">
        <v>27759</v>
      </c>
      <c r="AW24" s="130">
        <v>0</v>
      </c>
      <c r="AX24" s="130">
        <f t="shared" si="18"/>
        <v>613045</v>
      </c>
      <c r="AY24" s="130">
        <v>45813</v>
      </c>
      <c r="AZ24" s="130">
        <v>567232</v>
      </c>
      <c r="BA24" s="130">
        <v>0</v>
      </c>
      <c r="BB24" s="130">
        <v>0</v>
      </c>
      <c r="BC24" s="132" t="s">
        <v>206</v>
      </c>
      <c r="BD24" s="130">
        <v>0</v>
      </c>
      <c r="BE24" s="130">
        <v>153815</v>
      </c>
      <c r="BF24" s="130">
        <f t="shared" si="19"/>
        <v>1884654</v>
      </c>
      <c r="BG24" s="130">
        <f t="shared" si="20"/>
        <v>26560</v>
      </c>
      <c r="BH24" s="130">
        <f t="shared" si="21"/>
        <v>26560</v>
      </c>
      <c r="BI24" s="130">
        <v>0</v>
      </c>
      <c r="BJ24" s="130">
        <v>26560</v>
      </c>
      <c r="BK24" s="130">
        <v>0</v>
      </c>
      <c r="BL24" s="130">
        <v>0</v>
      </c>
      <c r="BM24" s="130">
        <v>0</v>
      </c>
      <c r="BN24" s="132" t="s">
        <v>206</v>
      </c>
      <c r="BO24" s="130">
        <f t="shared" si="22"/>
        <v>116446</v>
      </c>
      <c r="BP24" s="130">
        <f t="shared" si="23"/>
        <v>10766</v>
      </c>
      <c r="BQ24" s="130">
        <v>10766</v>
      </c>
      <c r="BR24" s="130">
        <v>0</v>
      </c>
      <c r="BS24" s="130">
        <v>0</v>
      </c>
      <c r="BT24" s="130">
        <v>0</v>
      </c>
      <c r="BU24" s="130">
        <f t="shared" si="24"/>
        <v>51752</v>
      </c>
      <c r="BV24" s="130">
        <v>0</v>
      </c>
      <c r="BW24" s="130">
        <v>51752</v>
      </c>
      <c r="BX24" s="130">
        <v>0</v>
      </c>
      <c r="BY24" s="130">
        <v>0</v>
      </c>
      <c r="BZ24" s="130">
        <f t="shared" si="25"/>
        <v>53928</v>
      </c>
      <c r="CA24" s="130">
        <v>694</v>
      </c>
      <c r="CB24" s="130">
        <v>53234</v>
      </c>
      <c r="CC24" s="130">
        <v>0</v>
      </c>
      <c r="CD24" s="130">
        <v>0</v>
      </c>
      <c r="CE24" s="132" t="s">
        <v>206</v>
      </c>
      <c r="CF24" s="130">
        <v>0</v>
      </c>
      <c r="CG24" s="130">
        <v>8021</v>
      </c>
      <c r="CH24" s="130">
        <f t="shared" si="26"/>
        <v>151027</v>
      </c>
      <c r="CI24" s="130">
        <f t="shared" si="27"/>
        <v>533856</v>
      </c>
      <c r="CJ24" s="130">
        <f t="shared" si="28"/>
        <v>533856</v>
      </c>
      <c r="CK24" s="130">
        <f t="shared" si="29"/>
        <v>0</v>
      </c>
      <c r="CL24" s="130">
        <f t="shared" si="30"/>
        <v>26560</v>
      </c>
      <c r="CM24" s="130">
        <f t="shared" si="31"/>
        <v>10436</v>
      </c>
      <c r="CN24" s="130">
        <f t="shared" si="32"/>
        <v>496860</v>
      </c>
      <c r="CO24" s="130">
        <f t="shared" si="33"/>
        <v>0</v>
      </c>
      <c r="CP24" s="132" t="s">
        <v>206</v>
      </c>
      <c r="CQ24" s="130">
        <f aca="true" t="shared" si="39" ref="CQ24:CQ32">SUM(AM24,+BO24)</f>
        <v>1339989</v>
      </c>
      <c r="CR24" s="130">
        <f aca="true" t="shared" si="40" ref="CR24:CR32">SUM(AN24,+BP24)</f>
        <v>87285</v>
      </c>
      <c r="CS24" s="130">
        <f aca="true" t="shared" si="41" ref="CS24:CS32">SUM(AO24,+BQ24)</f>
        <v>87285</v>
      </c>
      <c r="CT24" s="130">
        <f aca="true" t="shared" si="42" ref="CT24:CT32">SUM(AP24,+BR24)</f>
        <v>0</v>
      </c>
      <c r="CU24" s="130">
        <f aca="true" t="shared" si="43" ref="CU24:CU32">SUM(AQ24,+BS24)</f>
        <v>0</v>
      </c>
      <c r="CV24" s="130">
        <f aca="true" t="shared" si="44" ref="CV24:CV32">SUM(AR24,+BT24)</f>
        <v>0</v>
      </c>
      <c r="CW24" s="130">
        <f aca="true" t="shared" si="45" ref="CW24:CW32">SUM(AS24,+BU24)</f>
        <v>585731</v>
      </c>
      <c r="CX24" s="130">
        <f aca="true" t="shared" si="46" ref="CX24:CX32">SUM(AT24,+BV24)</f>
        <v>121</v>
      </c>
      <c r="CY24" s="130">
        <f aca="true" t="shared" si="47" ref="CY24:CY32">SUM(AU24,+BW24)</f>
        <v>557851</v>
      </c>
      <c r="CZ24" s="130">
        <f aca="true" t="shared" si="48" ref="CZ24:CZ32">SUM(AV24,+BX24)</f>
        <v>27759</v>
      </c>
      <c r="DA24" s="130">
        <f aca="true" t="shared" si="49" ref="DA24:DA32">SUM(AW24,+BY24)</f>
        <v>0</v>
      </c>
      <c r="DB24" s="130">
        <f aca="true" t="shared" si="50" ref="DB24:DB32">SUM(AX24,+BZ24)</f>
        <v>666973</v>
      </c>
      <c r="DC24" s="130">
        <f aca="true" t="shared" si="51" ref="DC24:DC32">SUM(AY24,+CA24)</f>
        <v>46507</v>
      </c>
      <c r="DD24" s="130">
        <f aca="true" t="shared" si="52" ref="DD24:DD32">SUM(AZ24,+CB24)</f>
        <v>620466</v>
      </c>
      <c r="DE24" s="130">
        <f aca="true" t="shared" si="53" ref="DE24:DE32">SUM(BA24,+CC24)</f>
        <v>0</v>
      </c>
      <c r="DF24" s="130">
        <f t="shared" si="38"/>
        <v>0</v>
      </c>
      <c r="DG24" s="132" t="s">
        <v>206</v>
      </c>
      <c r="DH24" s="130">
        <f t="shared" si="35"/>
        <v>0</v>
      </c>
      <c r="DI24" s="130">
        <f t="shared" si="36"/>
        <v>161836</v>
      </c>
      <c r="DJ24" s="130">
        <f t="shared" si="37"/>
        <v>2035681</v>
      </c>
    </row>
    <row r="25" spans="1:114" s="122" customFormat="1" ht="12" customHeight="1">
      <c r="A25" s="118" t="s">
        <v>209</v>
      </c>
      <c r="B25" s="134" t="s">
        <v>365</v>
      </c>
      <c r="C25" s="118" t="s">
        <v>366</v>
      </c>
      <c r="D25" s="130">
        <f t="shared" si="0"/>
        <v>639753</v>
      </c>
      <c r="E25" s="130">
        <f t="shared" si="1"/>
        <v>501886</v>
      </c>
      <c r="F25" s="130">
        <v>0</v>
      </c>
      <c r="G25" s="130">
        <v>0</v>
      </c>
      <c r="H25" s="130">
        <v>0</v>
      </c>
      <c r="I25" s="130">
        <v>501886</v>
      </c>
      <c r="J25" s="130">
        <v>1334186</v>
      </c>
      <c r="K25" s="130">
        <v>0</v>
      </c>
      <c r="L25" s="130">
        <v>137867</v>
      </c>
      <c r="M25" s="130">
        <f t="shared" si="2"/>
        <v>382609</v>
      </c>
      <c r="N25" s="130">
        <f t="shared" si="3"/>
        <v>358859</v>
      </c>
      <c r="O25" s="130">
        <v>0</v>
      </c>
      <c r="P25" s="130">
        <v>0</v>
      </c>
      <c r="Q25" s="130">
        <v>0</v>
      </c>
      <c r="R25" s="130">
        <v>358859</v>
      </c>
      <c r="S25" s="130">
        <v>287876</v>
      </c>
      <c r="T25" s="130">
        <v>0</v>
      </c>
      <c r="U25" s="130">
        <v>23750</v>
      </c>
      <c r="V25" s="130">
        <f t="shared" si="4"/>
        <v>1022362</v>
      </c>
      <c r="W25" s="130">
        <f t="shared" si="5"/>
        <v>860745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860745</v>
      </c>
      <c r="AB25" s="130">
        <f t="shared" si="10"/>
        <v>1622062</v>
      </c>
      <c r="AC25" s="130">
        <f t="shared" si="11"/>
        <v>0</v>
      </c>
      <c r="AD25" s="130">
        <f t="shared" si="12"/>
        <v>161617</v>
      </c>
      <c r="AE25" s="130">
        <f t="shared" si="13"/>
        <v>0</v>
      </c>
      <c r="AF25" s="130">
        <f t="shared" si="14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2" t="s">
        <v>206</v>
      </c>
      <c r="AM25" s="130">
        <f t="shared" si="15"/>
        <v>1973939</v>
      </c>
      <c r="AN25" s="130">
        <f t="shared" si="16"/>
        <v>45862</v>
      </c>
      <c r="AO25" s="130">
        <v>30575</v>
      </c>
      <c r="AP25" s="130">
        <v>0</v>
      </c>
      <c r="AQ25" s="130">
        <v>15287</v>
      </c>
      <c r="AR25" s="130">
        <v>0</v>
      </c>
      <c r="AS25" s="130">
        <f t="shared" si="17"/>
        <v>223361</v>
      </c>
      <c r="AT25" s="130">
        <v>0</v>
      </c>
      <c r="AU25" s="130">
        <v>209310</v>
      </c>
      <c r="AV25" s="130">
        <v>14051</v>
      </c>
      <c r="AW25" s="130">
        <v>0</v>
      </c>
      <c r="AX25" s="130">
        <f t="shared" si="18"/>
        <v>1704716</v>
      </c>
      <c r="AY25" s="130">
        <v>631797</v>
      </c>
      <c r="AZ25" s="130">
        <v>1030646</v>
      </c>
      <c r="BA25" s="130">
        <v>36869</v>
      </c>
      <c r="BB25" s="130">
        <v>5404</v>
      </c>
      <c r="BC25" s="132" t="s">
        <v>206</v>
      </c>
      <c r="BD25" s="130">
        <v>0</v>
      </c>
      <c r="BE25" s="130">
        <v>0</v>
      </c>
      <c r="BF25" s="130">
        <f t="shared" si="19"/>
        <v>1973939</v>
      </c>
      <c r="BG25" s="130">
        <f t="shared" si="20"/>
        <v>0</v>
      </c>
      <c r="BH25" s="130">
        <f t="shared" si="21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2" t="s">
        <v>206</v>
      </c>
      <c r="BO25" s="130">
        <f t="shared" si="22"/>
        <v>670485</v>
      </c>
      <c r="BP25" s="130">
        <f t="shared" si="23"/>
        <v>88266</v>
      </c>
      <c r="BQ25" s="130">
        <v>19615</v>
      </c>
      <c r="BR25" s="130">
        <v>0</v>
      </c>
      <c r="BS25" s="130">
        <v>68651</v>
      </c>
      <c r="BT25" s="130">
        <v>0</v>
      </c>
      <c r="BU25" s="130">
        <f t="shared" si="24"/>
        <v>242725</v>
      </c>
      <c r="BV25" s="130">
        <v>0</v>
      </c>
      <c r="BW25" s="130">
        <v>242725</v>
      </c>
      <c r="BX25" s="130">
        <v>0</v>
      </c>
      <c r="BY25" s="130">
        <v>0</v>
      </c>
      <c r="BZ25" s="130">
        <f t="shared" si="25"/>
        <v>339494</v>
      </c>
      <c r="CA25" s="130">
        <v>339494</v>
      </c>
      <c r="CB25" s="130">
        <v>0</v>
      </c>
      <c r="CC25" s="130">
        <v>0</v>
      </c>
      <c r="CD25" s="130">
        <v>0</v>
      </c>
      <c r="CE25" s="132" t="s">
        <v>206</v>
      </c>
      <c r="CF25" s="130">
        <v>0</v>
      </c>
      <c r="CG25" s="130">
        <v>0</v>
      </c>
      <c r="CH25" s="130">
        <f t="shared" si="26"/>
        <v>670485</v>
      </c>
      <c r="CI25" s="130">
        <f t="shared" si="27"/>
        <v>0</v>
      </c>
      <c r="CJ25" s="130">
        <f t="shared" si="28"/>
        <v>0</v>
      </c>
      <c r="CK25" s="130">
        <f t="shared" si="29"/>
        <v>0</v>
      </c>
      <c r="CL25" s="130">
        <f t="shared" si="30"/>
        <v>0</v>
      </c>
      <c r="CM25" s="130">
        <f t="shared" si="31"/>
        <v>0</v>
      </c>
      <c r="CN25" s="130">
        <f t="shared" si="32"/>
        <v>0</v>
      </c>
      <c r="CO25" s="130">
        <f t="shared" si="33"/>
        <v>0</v>
      </c>
      <c r="CP25" s="132" t="s">
        <v>206</v>
      </c>
      <c r="CQ25" s="130">
        <f t="shared" si="39"/>
        <v>2644424</v>
      </c>
      <c r="CR25" s="130">
        <f t="shared" si="40"/>
        <v>134128</v>
      </c>
      <c r="CS25" s="130">
        <f t="shared" si="41"/>
        <v>50190</v>
      </c>
      <c r="CT25" s="130">
        <f t="shared" si="42"/>
        <v>0</v>
      </c>
      <c r="CU25" s="130">
        <f t="shared" si="43"/>
        <v>83938</v>
      </c>
      <c r="CV25" s="130">
        <f t="shared" si="44"/>
        <v>0</v>
      </c>
      <c r="CW25" s="130">
        <f t="shared" si="45"/>
        <v>466086</v>
      </c>
      <c r="CX25" s="130">
        <f t="shared" si="46"/>
        <v>0</v>
      </c>
      <c r="CY25" s="130">
        <f t="shared" si="47"/>
        <v>452035</v>
      </c>
      <c r="CZ25" s="130">
        <f t="shared" si="48"/>
        <v>14051</v>
      </c>
      <c r="DA25" s="130">
        <f t="shared" si="49"/>
        <v>0</v>
      </c>
      <c r="DB25" s="130">
        <f t="shared" si="50"/>
        <v>2044210</v>
      </c>
      <c r="DC25" s="130">
        <f t="shared" si="51"/>
        <v>971291</v>
      </c>
      <c r="DD25" s="130">
        <f t="shared" si="52"/>
        <v>1030646</v>
      </c>
      <c r="DE25" s="130">
        <f t="shared" si="53"/>
        <v>36869</v>
      </c>
      <c r="DF25" s="130">
        <f t="shared" si="38"/>
        <v>5404</v>
      </c>
      <c r="DG25" s="132" t="s">
        <v>206</v>
      </c>
      <c r="DH25" s="130">
        <f t="shared" si="35"/>
        <v>0</v>
      </c>
      <c r="DI25" s="130">
        <f t="shared" si="36"/>
        <v>0</v>
      </c>
      <c r="DJ25" s="130">
        <f t="shared" si="37"/>
        <v>2644424</v>
      </c>
    </row>
    <row r="26" spans="1:114" s="122" customFormat="1" ht="12" customHeight="1">
      <c r="A26" s="118" t="s">
        <v>209</v>
      </c>
      <c r="B26" s="134" t="s">
        <v>367</v>
      </c>
      <c r="C26" s="118" t="s">
        <v>368</v>
      </c>
      <c r="D26" s="130">
        <f t="shared" si="0"/>
        <v>231235</v>
      </c>
      <c r="E26" s="130">
        <f t="shared" si="1"/>
        <v>72966</v>
      </c>
      <c r="F26" s="130">
        <v>0</v>
      </c>
      <c r="G26" s="130">
        <v>0</v>
      </c>
      <c r="H26" s="130">
        <v>0</v>
      </c>
      <c r="I26" s="130">
        <v>72966</v>
      </c>
      <c r="J26" s="130">
        <v>824406</v>
      </c>
      <c r="K26" s="130">
        <v>0</v>
      </c>
      <c r="L26" s="130">
        <v>158269</v>
      </c>
      <c r="M26" s="130">
        <f t="shared" si="2"/>
        <v>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f t="shared" si="4"/>
        <v>231235</v>
      </c>
      <c r="W26" s="130">
        <f t="shared" si="5"/>
        <v>72966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72966</v>
      </c>
      <c r="AB26" s="130">
        <f t="shared" si="10"/>
        <v>824406</v>
      </c>
      <c r="AC26" s="130">
        <f t="shared" si="11"/>
        <v>0</v>
      </c>
      <c r="AD26" s="130">
        <f t="shared" si="12"/>
        <v>158269</v>
      </c>
      <c r="AE26" s="130">
        <f t="shared" si="13"/>
        <v>0</v>
      </c>
      <c r="AF26" s="130">
        <f t="shared" si="14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2" t="s">
        <v>206</v>
      </c>
      <c r="AM26" s="130">
        <f t="shared" si="15"/>
        <v>933796</v>
      </c>
      <c r="AN26" s="130">
        <f t="shared" si="16"/>
        <v>58839</v>
      </c>
      <c r="AO26" s="130">
        <v>58839</v>
      </c>
      <c r="AP26" s="130">
        <v>0</v>
      </c>
      <c r="AQ26" s="130">
        <v>0</v>
      </c>
      <c r="AR26" s="130">
        <v>0</v>
      </c>
      <c r="AS26" s="130">
        <f t="shared" si="17"/>
        <v>42508</v>
      </c>
      <c r="AT26" s="130">
        <v>0</v>
      </c>
      <c r="AU26" s="130">
        <v>42508</v>
      </c>
      <c r="AV26" s="130">
        <v>0</v>
      </c>
      <c r="AW26" s="130">
        <v>0</v>
      </c>
      <c r="AX26" s="130">
        <f t="shared" si="18"/>
        <v>832449</v>
      </c>
      <c r="AY26" s="130">
        <v>0</v>
      </c>
      <c r="AZ26" s="130">
        <v>832449</v>
      </c>
      <c r="BA26" s="130">
        <v>0</v>
      </c>
      <c r="BB26" s="130">
        <v>0</v>
      </c>
      <c r="BC26" s="132" t="s">
        <v>206</v>
      </c>
      <c r="BD26" s="130">
        <v>0</v>
      </c>
      <c r="BE26" s="130">
        <v>121845</v>
      </c>
      <c r="BF26" s="130">
        <f t="shared" si="19"/>
        <v>1055641</v>
      </c>
      <c r="BG26" s="130">
        <f t="shared" si="20"/>
        <v>0</v>
      </c>
      <c r="BH26" s="130">
        <f t="shared" si="21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2" t="s">
        <v>206</v>
      </c>
      <c r="BO26" s="130">
        <f t="shared" si="22"/>
        <v>0</v>
      </c>
      <c r="BP26" s="130">
        <f t="shared" si="23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4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5"/>
        <v>0</v>
      </c>
      <c r="CA26" s="130">
        <v>0</v>
      </c>
      <c r="CB26" s="130">
        <v>0</v>
      </c>
      <c r="CC26" s="130">
        <v>0</v>
      </c>
      <c r="CD26" s="130">
        <v>0</v>
      </c>
      <c r="CE26" s="132" t="s">
        <v>206</v>
      </c>
      <c r="CF26" s="130">
        <v>0</v>
      </c>
      <c r="CG26" s="130">
        <v>0</v>
      </c>
      <c r="CH26" s="130">
        <f t="shared" si="26"/>
        <v>0</v>
      </c>
      <c r="CI26" s="130">
        <f t="shared" si="27"/>
        <v>0</v>
      </c>
      <c r="CJ26" s="130">
        <f t="shared" si="28"/>
        <v>0</v>
      </c>
      <c r="CK26" s="130">
        <f t="shared" si="29"/>
        <v>0</v>
      </c>
      <c r="CL26" s="130">
        <f t="shared" si="30"/>
        <v>0</v>
      </c>
      <c r="CM26" s="130">
        <f t="shared" si="31"/>
        <v>0</v>
      </c>
      <c r="CN26" s="130">
        <f t="shared" si="32"/>
        <v>0</v>
      </c>
      <c r="CO26" s="130">
        <f t="shared" si="33"/>
        <v>0</v>
      </c>
      <c r="CP26" s="132" t="s">
        <v>206</v>
      </c>
      <c r="CQ26" s="130">
        <f t="shared" si="39"/>
        <v>933796</v>
      </c>
      <c r="CR26" s="130">
        <f t="shared" si="40"/>
        <v>58839</v>
      </c>
      <c r="CS26" s="130">
        <f t="shared" si="41"/>
        <v>58839</v>
      </c>
      <c r="CT26" s="130">
        <f t="shared" si="42"/>
        <v>0</v>
      </c>
      <c r="CU26" s="130">
        <f t="shared" si="43"/>
        <v>0</v>
      </c>
      <c r="CV26" s="130">
        <f t="shared" si="44"/>
        <v>0</v>
      </c>
      <c r="CW26" s="130">
        <f t="shared" si="45"/>
        <v>42508</v>
      </c>
      <c r="CX26" s="130">
        <f t="shared" si="46"/>
        <v>0</v>
      </c>
      <c r="CY26" s="130">
        <f t="shared" si="47"/>
        <v>42508</v>
      </c>
      <c r="CZ26" s="130">
        <f t="shared" si="48"/>
        <v>0</v>
      </c>
      <c r="DA26" s="130">
        <f t="shared" si="49"/>
        <v>0</v>
      </c>
      <c r="DB26" s="130">
        <f t="shared" si="50"/>
        <v>832449</v>
      </c>
      <c r="DC26" s="130">
        <f t="shared" si="51"/>
        <v>0</v>
      </c>
      <c r="DD26" s="130">
        <f t="shared" si="52"/>
        <v>832449</v>
      </c>
      <c r="DE26" s="130">
        <f t="shared" si="53"/>
        <v>0</v>
      </c>
      <c r="DF26" s="130">
        <f t="shared" si="38"/>
        <v>0</v>
      </c>
      <c r="DG26" s="132" t="s">
        <v>206</v>
      </c>
      <c r="DH26" s="130">
        <f t="shared" si="35"/>
        <v>0</v>
      </c>
      <c r="DI26" s="130">
        <f t="shared" si="36"/>
        <v>121845</v>
      </c>
      <c r="DJ26" s="130">
        <f t="shared" si="37"/>
        <v>1055641</v>
      </c>
    </row>
    <row r="27" spans="1:114" s="122" customFormat="1" ht="12" customHeight="1">
      <c r="A27" s="118" t="s">
        <v>209</v>
      </c>
      <c r="B27" s="134" t="s">
        <v>369</v>
      </c>
      <c r="C27" s="118" t="s">
        <v>370</v>
      </c>
      <c r="D27" s="130">
        <f t="shared" si="0"/>
        <v>285480</v>
      </c>
      <c r="E27" s="130">
        <f t="shared" si="1"/>
        <v>206707</v>
      </c>
      <c r="F27" s="130">
        <v>0</v>
      </c>
      <c r="G27" s="130">
        <v>0</v>
      </c>
      <c r="H27" s="130">
        <v>0</v>
      </c>
      <c r="I27" s="130">
        <v>8245</v>
      </c>
      <c r="J27" s="130">
        <v>323425</v>
      </c>
      <c r="K27" s="130">
        <v>198462</v>
      </c>
      <c r="L27" s="130">
        <v>78773</v>
      </c>
      <c r="M27" s="130">
        <f t="shared" si="2"/>
        <v>0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20274</v>
      </c>
      <c r="T27" s="130">
        <v>0</v>
      </c>
      <c r="U27" s="130">
        <v>0</v>
      </c>
      <c r="V27" s="130">
        <f t="shared" si="4"/>
        <v>285480</v>
      </c>
      <c r="W27" s="130">
        <f t="shared" si="5"/>
        <v>206707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8245</v>
      </c>
      <c r="AB27" s="130">
        <f t="shared" si="10"/>
        <v>343699</v>
      </c>
      <c r="AC27" s="130">
        <f t="shared" si="11"/>
        <v>198462</v>
      </c>
      <c r="AD27" s="130">
        <f t="shared" si="12"/>
        <v>78773</v>
      </c>
      <c r="AE27" s="130">
        <f t="shared" si="13"/>
        <v>134623</v>
      </c>
      <c r="AF27" s="130">
        <f t="shared" si="14"/>
        <v>134623</v>
      </c>
      <c r="AG27" s="130">
        <v>0</v>
      </c>
      <c r="AH27" s="130">
        <v>134623</v>
      </c>
      <c r="AI27" s="130"/>
      <c r="AJ27" s="130">
        <v>0</v>
      </c>
      <c r="AK27" s="130">
        <v>0</v>
      </c>
      <c r="AL27" s="132" t="s">
        <v>206</v>
      </c>
      <c r="AM27" s="130">
        <f t="shared" si="15"/>
        <v>319108</v>
      </c>
      <c r="AN27" s="130">
        <f t="shared" si="16"/>
        <v>0</v>
      </c>
      <c r="AO27" s="130"/>
      <c r="AP27" s="130">
        <v>0</v>
      </c>
      <c r="AQ27" s="130">
        <v>0</v>
      </c>
      <c r="AR27" s="130">
        <v>0</v>
      </c>
      <c r="AS27" s="130">
        <f t="shared" si="17"/>
        <v>54836</v>
      </c>
      <c r="AT27" s="130">
        <v>0</v>
      </c>
      <c r="AU27" s="130">
        <v>46043</v>
      </c>
      <c r="AV27" s="130">
        <v>8793</v>
      </c>
      <c r="AW27" s="130">
        <v>0</v>
      </c>
      <c r="AX27" s="130">
        <f t="shared" si="18"/>
        <v>264272</v>
      </c>
      <c r="AY27" s="130">
        <v>0</v>
      </c>
      <c r="AZ27" s="130">
        <v>253745</v>
      </c>
      <c r="BA27" s="130">
        <v>10527</v>
      </c>
      <c r="BB27" s="130">
        <v>0</v>
      </c>
      <c r="BC27" s="132" t="s">
        <v>206</v>
      </c>
      <c r="BD27" s="130">
        <v>0</v>
      </c>
      <c r="BE27" s="130">
        <v>155174</v>
      </c>
      <c r="BF27" s="130">
        <f t="shared" si="19"/>
        <v>608905</v>
      </c>
      <c r="BG27" s="130">
        <f t="shared" si="20"/>
        <v>0</v>
      </c>
      <c r="BH27" s="130">
        <f t="shared" si="21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2" t="s">
        <v>206</v>
      </c>
      <c r="BO27" s="130">
        <f t="shared" si="22"/>
        <v>20248</v>
      </c>
      <c r="BP27" s="130">
        <f t="shared" si="23"/>
        <v>0</v>
      </c>
      <c r="BQ27" s="130"/>
      <c r="BR27" s="130">
        <v>0</v>
      </c>
      <c r="BS27" s="130">
        <v>0</v>
      </c>
      <c r="BT27" s="130">
        <v>0</v>
      </c>
      <c r="BU27" s="130">
        <f t="shared" si="24"/>
        <v>5472</v>
      </c>
      <c r="BV27" s="130">
        <v>0</v>
      </c>
      <c r="BW27" s="130">
        <v>5472</v>
      </c>
      <c r="BX27" s="130">
        <v>0</v>
      </c>
      <c r="BY27" s="130">
        <v>0</v>
      </c>
      <c r="BZ27" s="130">
        <f t="shared" si="25"/>
        <v>14776</v>
      </c>
      <c r="CA27" s="130">
        <v>0</v>
      </c>
      <c r="CB27" s="130">
        <v>14776</v>
      </c>
      <c r="CC27" s="130">
        <v>0</v>
      </c>
      <c r="CD27" s="130">
        <v>0</v>
      </c>
      <c r="CE27" s="132" t="s">
        <v>206</v>
      </c>
      <c r="CF27" s="130">
        <v>0</v>
      </c>
      <c r="CG27" s="130">
        <v>26</v>
      </c>
      <c r="CH27" s="130">
        <f t="shared" si="26"/>
        <v>20274</v>
      </c>
      <c r="CI27" s="130">
        <f t="shared" si="27"/>
        <v>134623</v>
      </c>
      <c r="CJ27" s="130">
        <f t="shared" si="28"/>
        <v>134623</v>
      </c>
      <c r="CK27" s="130">
        <f t="shared" si="29"/>
        <v>0</v>
      </c>
      <c r="CL27" s="130">
        <f t="shared" si="30"/>
        <v>134623</v>
      </c>
      <c r="CM27" s="130">
        <f t="shared" si="31"/>
        <v>0</v>
      </c>
      <c r="CN27" s="130">
        <f t="shared" si="32"/>
        <v>0</v>
      </c>
      <c r="CO27" s="130">
        <f t="shared" si="33"/>
        <v>0</v>
      </c>
      <c r="CP27" s="132" t="s">
        <v>206</v>
      </c>
      <c r="CQ27" s="130">
        <f t="shared" si="39"/>
        <v>339356</v>
      </c>
      <c r="CR27" s="130">
        <f t="shared" si="40"/>
        <v>0</v>
      </c>
      <c r="CS27" s="130">
        <f t="shared" si="41"/>
        <v>0</v>
      </c>
      <c r="CT27" s="130">
        <f t="shared" si="42"/>
        <v>0</v>
      </c>
      <c r="CU27" s="130">
        <f t="shared" si="43"/>
        <v>0</v>
      </c>
      <c r="CV27" s="130">
        <f t="shared" si="44"/>
        <v>0</v>
      </c>
      <c r="CW27" s="130">
        <f t="shared" si="45"/>
        <v>60308</v>
      </c>
      <c r="CX27" s="130">
        <f t="shared" si="46"/>
        <v>0</v>
      </c>
      <c r="CY27" s="130">
        <f t="shared" si="47"/>
        <v>51515</v>
      </c>
      <c r="CZ27" s="130">
        <f t="shared" si="48"/>
        <v>8793</v>
      </c>
      <c r="DA27" s="130">
        <f t="shared" si="49"/>
        <v>0</v>
      </c>
      <c r="DB27" s="130">
        <f t="shared" si="50"/>
        <v>279048</v>
      </c>
      <c r="DC27" s="130">
        <f t="shared" si="51"/>
        <v>0</v>
      </c>
      <c r="DD27" s="130">
        <f t="shared" si="52"/>
        <v>268521</v>
      </c>
      <c r="DE27" s="130">
        <f t="shared" si="53"/>
        <v>10527</v>
      </c>
      <c r="DF27" s="130">
        <f t="shared" si="38"/>
        <v>0</v>
      </c>
      <c r="DG27" s="132" t="s">
        <v>206</v>
      </c>
      <c r="DH27" s="130">
        <f t="shared" si="35"/>
        <v>0</v>
      </c>
      <c r="DI27" s="130">
        <f t="shared" si="36"/>
        <v>155200</v>
      </c>
      <c r="DJ27" s="130">
        <f t="shared" si="37"/>
        <v>629179</v>
      </c>
    </row>
    <row r="28" spans="1:114" s="122" customFormat="1" ht="12" customHeight="1">
      <c r="A28" s="118" t="s">
        <v>209</v>
      </c>
      <c r="B28" s="134" t="s">
        <v>371</v>
      </c>
      <c r="C28" s="118" t="s">
        <v>372</v>
      </c>
      <c r="D28" s="130">
        <f t="shared" si="0"/>
        <v>121290</v>
      </c>
      <c r="E28" s="130">
        <f t="shared" si="1"/>
        <v>27582</v>
      </c>
      <c r="F28" s="130">
        <v>4382</v>
      </c>
      <c r="G28" s="130">
        <v>0</v>
      </c>
      <c r="H28" s="130">
        <v>23200</v>
      </c>
      <c r="I28" s="130">
        <v>0</v>
      </c>
      <c r="J28" s="130">
        <v>643449</v>
      </c>
      <c r="K28" s="130">
        <v>0</v>
      </c>
      <c r="L28" s="130">
        <v>93708</v>
      </c>
      <c r="M28" s="130">
        <f t="shared" si="2"/>
        <v>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465910</v>
      </c>
      <c r="T28" s="130">
        <v>0</v>
      </c>
      <c r="U28" s="130">
        <v>0</v>
      </c>
      <c r="V28" s="130">
        <f t="shared" si="4"/>
        <v>121290</v>
      </c>
      <c r="W28" s="130">
        <f t="shared" si="5"/>
        <v>27582</v>
      </c>
      <c r="X28" s="130">
        <f t="shared" si="6"/>
        <v>4382</v>
      </c>
      <c r="Y28" s="130">
        <f t="shared" si="7"/>
        <v>0</v>
      </c>
      <c r="Z28" s="130">
        <f t="shared" si="8"/>
        <v>23200</v>
      </c>
      <c r="AA28" s="130">
        <f t="shared" si="9"/>
        <v>0</v>
      </c>
      <c r="AB28" s="130">
        <f t="shared" si="10"/>
        <v>1109359</v>
      </c>
      <c r="AC28" s="130">
        <f t="shared" si="11"/>
        <v>0</v>
      </c>
      <c r="AD28" s="130">
        <f t="shared" si="12"/>
        <v>93708</v>
      </c>
      <c r="AE28" s="130">
        <f t="shared" si="13"/>
        <v>27449</v>
      </c>
      <c r="AF28" s="130">
        <f t="shared" si="14"/>
        <v>27449</v>
      </c>
      <c r="AG28" s="130">
        <v>0</v>
      </c>
      <c r="AH28" s="130">
        <v>1619</v>
      </c>
      <c r="AI28" s="130">
        <v>25830</v>
      </c>
      <c r="AJ28" s="130">
        <v>0</v>
      </c>
      <c r="AK28" s="130">
        <v>0</v>
      </c>
      <c r="AL28" s="132" t="s">
        <v>206</v>
      </c>
      <c r="AM28" s="130">
        <f t="shared" si="15"/>
        <v>452537</v>
      </c>
      <c r="AN28" s="130">
        <f t="shared" si="16"/>
        <v>161242</v>
      </c>
      <c r="AO28" s="130">
        <v>29128</v>
      </c>
      <c r="AP28" s="130">
        <v>0</v>
      </c>
      <c r="AQ28" s="130">
        <v>124219</v>
      </c>
      <c r="AR28" s="130">
        <v>7895</v>
      </c>
      <c r="AS28" s="130">
        <f t="shared" si="17"/>
        <v>180182</v>
      </c>
      <c r="AT28" s="130">
        <v>0</v>
      </c>
      <c r="AU28" s="130">
        <v>177160</v>
      </c>
      <c r="AV28" s="130">
        <v>3022</v>
      </c>
      <c r="AW28" s="130">
        <v>0</v>
      </c>
      <c r="AX28" s="130">
        <f t="shared" si="18"/>
        <v>111113</v>
      </c>
      <c r="AY28" s="130">
        <v>1041</v>
      </c>
      <c r="AZ28" s="130">
        <v>23914</v>
      </c>
      <c r="BA28" s="130">
        <v>53707</v>
      </c>
      <c r="BB28" s="130">
        <v>32451</v>
      </c>
      <c r="BC28" s="132" t="s">
        <v>206</v>
      </c>
      <c r="BD28" s="130">
        <v>0</v>
      </c>
      <c r="BE28" s="130">
        <v>284753</v>
      </c>
      <c r="BF28" s="130">
        <f t="shared" si="19"/>
        <v>764739</v>
      </c>
      <c r="BG28" s="130">
        <f t="shared" si="20"/>
        <v>26860</v>
      </c>
      <c r="BH28" s="130">
        <f t="shared" si="21"/>
        <v>26860</v>
      </c>
      <c r="BI28" s="130">
        <v>0</v>
      </c>
      <c r="BJ28" s="130">
        <v>26860</v>
      </c>
      <c r="BK28" s="130">
        <v>0</v>
      </c>
      <c r="BL28" s="130">
        <v>0</v>
      </c>
      <c r="BM28" s="130">
        <v>0</v>
      </c>
      <c r="BN28" s="132" t="s">
        <v>206</v>
      </c>
      <c r="BO28" s="130">
        <f t="shared" si="22"/>
        <v>314380</v>
      </c>
      <c r="BP28" s="130">
        <f t="shared" si="23"/>
        <v>127520</v>
      </c>
      <c r="BQ28" s="130">
        <v>46667</v>
      </c>
      <c r="BR28" s="130">
        <v>0</v>
      </c>
      <c r="BS28" s="130">
        <v>80853</v>
      </c>
      <c r="BT28" s="130">
        <v>0</v>
      </c>
      <c r="BU28" s="130">
        <f t="shared" si="24"/>
        <v>164142</v>
      </c>
      <c r="BV28" s="130">
        <v>0</v>
      </c>
      <c r="BW28" s="130">
        <v>164142</v>
      </c>
      <c r="BX28" s="130">
        <v>0</v>
      </c>
      <c r="BY28" s="130">
        <v>0</v>
      </c>
      <c r="BZ28" s="130">
        <f t="shared" si="25"/>
        <v>22718</v>
      </c>
      <c r="CA28" s="130">
        <v>336</v>
      </c>
      <c r="CB28" s="130">
        <v>16678</v>
      </c>
      <c r="CC28" s="130">
        <v>1043</v>
      </c>
      <c r="CD28" s="130">
        <v>4661</v>
      </c>
      <c r="CE28" s="132" t="s">
        <v>206</v>
      </c>
      <c r="CF28" s="130">
        <v>0</v>
      </c>
      <c r="CG28" s="130">
        <v>124670</v>
      </c>
      <c r="CH28" s="130">
        <f t="shared" si="26"/>
        <v>465910</v>
      </c>
      <c r="CI28" s="130">
        <f t="shared" si="27"/>
        <v>54309</v>
      </c>
      <c r="CJ28" s="130">
        <f t="shared" si="28"/>
        <v>54309</v>
      </c>
      <c r="CK28" s="130">
        <f t="shared" si="29"/>
        <v>0</v>
      </c>
      <c r="CL28" s="130">
        <f t="shared" si="30"/>
        <v>28479</v>
      </c>
      <c r="CM28" s="130">
        <f t="shared" si="31"/>
        <v>25830</v>
      </c>
      <c r="CN28" s="130">
        <f t="shared" si="32"/>
        <v>0</v>
      </c>
      <c r="CO28" s="130">
        <f t="shared" si="33"/>
        <v>0</v>
      </c>
      <c r="CP28" s="132" t="s">
        <v>206</v>
      </c>
      <c r="CQ28" s="130">
        <f t="shared" si="39"/>
        <v>766917</v>
      </c>
      <c r="CR28" s="130">
        <f t="shared" si="40"/>
        <v>288762</v>
      </c>
      <c r="CS28" s="130">
        <f t="shared" si="41"/>
        <v>75795</v>
      </c>
      <c r="CT28" s="130">
        <f t="shared" si="42"/>
        <v>0</v>
      </c>
      <c r="CU28" s="130">
        <f t="shared" si="43"/>
        <v>205072</v>
      </c>
      <c r="CV28" s="130">
        <f t="shared" si="44"/>
        <v>7895</v>
      </c>
      <c r="CW28" s="130">
        <f t="shared" si="45"/>
        <v>344324</v>
      </c>
      <c r="CX28" s="130">
        <f t="shared" si="46"/>
        <v>0</v>
      </c>
      <c r="CY28" s="130">
        <f t="shared" si="47"/>
        <v>341302</v>
      </c>
      <c r="CZ28" s="130">
        <f t="shared" si="48"/>
        <v>3022</v>
      </c>
      <c r="DA28" s="130">
        <f t="shared" si="49"/>
        <v>0</v>
      </c>
      <c r="DB28" s="130">
        <f t="shared" si="50"/>
        <v>133831</v>
      </c>
      <c r="DC28" s="130">
        <f t="shared" si="51"/>
        <v>1377</v>
      </c>
      <c r="DD28" s="130">
        <f t="shared" si="52"/>
        <v>40592</v>
      </c>
      <c r="DE28" s="130">
        <f t="shared" si="53"/>
        <v>54750</v>
      </c>
      <c r="DF28" s="130">
        <f t="shared" si="38"/>
        <v>37112</v>
      </c>
      <c r="DG28" s="132" t="s">
        <v>206</v>
      </c>
      <c r="DH28" s="130">
        <f t="shared" si="35"/>
        <v>0</v>
      </c>
      <c r="DI28" s="130">
        <f t="shared" si="36"/>
        <v>409423</v>
      </c>
      <c r="DJ28" s="130">
        <f t="shared" si="37"/>
        <v>1230649</v>
      </c>
    </row>
    <row r="29" spans="1:114" s="122" customFormat="1" ht="12" customHeight="1">
      <c r="A29" s="118" t="s">
        <v>209</v>
      </c>
      <c r="B29" s="134" t="s">
        <v>373</v>
      </c>
      <c r="C29" s="118" t="s">
        <v>374</v>
      </c>
      <c r="D29" s="130">
        <f t="shared" si="0"/>
        <v>3714</v>
      </c>
      <c r="E29" s="130">
        <f t="shared" si="1"/>
        <v>3370</v>
      </c>
      <c r="F29" s="130">
        <v>0</v>
      </c>
      <c r="G29" s="130">
        <v>0</v>
      </c>
      <c r="H29" s="130">
        <v>0</v>
      </c>
      <c r="I29" s="130">
        <v>0</v>
      </c>
      <c r="J29" s="130">
        <v>952723</v>
      </c>
      <c r="K29" s="130">
        <v>3370</v>
      </c>
      <c r="L29" s="130">
        <v>344</v>
      </c>
      <c r="M29" s="130">
        <f t="shared" si="2"/>
        <v>0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f t="shared" si="4"/>
        <v>3714</v>
      </c>
      <c r="W29" s="130">
        <f t="shared" si="5"/>
        <v>3370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0">
        <f t="shared" si="10"/>
        <v>952723</v>
      </c>
      <c r="AC29" s="130">
        <f t="shared" si="11"/>
        <v>3370</v>
      </c>
      <c r="AD29" s="130">
        <f t="shared" si="12"/>
        <v>344</v>
      </c>
      <c r="AE29" s="130">
        <f t="shared" si="13"/>
        <v>0</v>
      </c>
      <c r="AF29" s="130">
        <f t="shared" si="14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2" t="s">
        <v>206</v>
      </c>
      <c r="AM29" s="130">
        <f t="shared" si="15"/>
        <v>954169</v>
      </c>
      <c r="AN29" s="130">
        <f t="shared" si="16"/>
        <v>95175</v>
      </c>
      <c r="AO29" s="130">
        <v>95175</v>
      </c>
      <c r="AP29" s="130">
        <v>0</v>
      </c>
      <c r="AQ29" s="130">
        <v>0</v>
      </c>
      <c r="AR29" s="130">
        <v>0</v>
      </c>
      <c r="AS29" s="130">
        <f t="shared" si="17"/>
        <v>417282</v>
      </c>
      <c r="AT29" s="130">
        <v>0</v>
      </c>
      <c r="AU29" s="130">
        <v>413827</v>
      </c>
      <c r="AV29" s="130">
        <v>3455</v>
      </c>
      <c r="AW29" s="130">
        <v>0</v>
      </c>
      <c r="AX29" s="130">
        <f t="shared" si="18"/>
        <v>441712</v>
      </c>
      <c r="AY29" s="130">
        <v>0</v>
      </c>
      <c r="AZ29" s="130">
        <v>441712</v>
      </c>
      <c r="BA29" s="130">
        <v>0</v>
      </c>
      <c r="BB29" s="130">
        <v>0</v>
      </c>
      <c r="BC29" s="132" t="s">
        <v>206</v>
      </c>
      <c r="BD29" s="130">
        <v>0</v>
      </c>
      <c r="BE29" s="130">
        <v>2268</v>
      </c>
      <c r="BF29" s="130">
        <f t="shared" si="19"/>
        <v>956437</v>
      </c>
      <c r="BG29" s="130">
        <f t="shared" si="20"/>
        <v>0</v>
      </c>
      <c r="BH29" s="130">
        <f t="shared" si="21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2" t="s">
        <v>206</v>
      </c>
      <c r="BO29" s="130">
        <f t="shared" si="22"/>
        <v>0</v>
      </c>
      <c r="BP29" s="130">
        <f t="shared" si="23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4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5"/>
        <v>0</v>
      </c>
      <c r="CA29" s="130">
        <v>0</v>
      </c>
      <c r="CB29" s="130">
        <v>0</v>
      </c>
      <c r="CC29" s="130">
        <v>0</v>
      </c>
      <c r="CD29" s="130">
        <v>0</v>
      </c>
      <c r="CE29" s="132" t="s">
        <v>206</v>
      </c>
      <c r="CF29" s="130">
        <v>0</v>
      </c>
      <c r="CG29" s="130">
        <v>0</v>
      </c>
      <c r="CH29" s="130">
        <f t="shared" si="26"/>
        <v>0</v>
      </c>
      <c r="CI29" s="130">
        <f t="shared" si="27"/>
        <v>0</v>
      </c>
      <c r="CJ29" s="130">
        <f t="shared" si="28"/>
        <v>0</v>
      </c>
      <c r="CK29" s="130">
        <f t="shared" si="29"/>
        <v>0</v>
      </c>
      <c r="CL29" s="130">
        <f t="shared" si="30"/>
        <v>0</v>
      </c>
      <c r="CM29" s="130">
        <f t="shared" si="31"/>
        <v>0</v>
      </c>
      <c r="CN29" s="130">
        <f t="shared" si="32"/>
        <v>0</v>
      </c>
      <c r="CO29" s="130">
        <f t="shared" si="33"/>
        <v>0</v>
      </c>
      <c r="CP29" s="132" t="s">
        <v>206</v>
      </c>
      <c r="CQ29" s="130">
        <f t="shared" si="39"/>
        <v>954169</v>
      </c>
      <c r="CR29" s="130">
        <f t="shared" si="40"/>
        <v>95175</v>
      </c>
      <c r="CS29" s="130">
        <f t="shared" si="41"/>
        <v>95175</v>
      </c>
      <c r="CT29" s="130">
        <f t="shared" si="42"/>
        <v>0</v>
      </c>
      <c r="CU29" s="130">
        <f t="shared" si="43"/>
        <v>0</v>
      </c>
      <c r="CV29" s="130">
        <f t="shared" si="44"/>
        <v>0</v>
      </c>
      <c r="CW29" s="130">
        <f t="shared" si="45"/>
        <v>417282</v>
      </c>
      <c r="CX29" s="130">
        <f t="shared" si="46"/>
        <v>0</v>
      </c>
      <c r="CY29" s="130">
        <f t="shared" si="47"/>
        <v>413827</v>
      </c>
      <c r="CZ29" s="130">
        <f t="shared" si="48"/>
        <v>3455</v>
      </c>
      <c r="DA29" s="130">
        <f t="shared" si="49"/>
        <v>0</v>
      </c>
      <c r="DB29" s="130">
        <f t="shared" si="50"/>
        <v>441712</v>
      </c>
      <c r="DC29" s="130">
        <f t="shared" si="51"/>
        <v>0</v>
      </c>
      <c r="DD29" s="130">
        <f t="shared" si="52"/>
        <v>441712</v>
      </c>
      <c r="DE29" s="130">
        <f t="shared" si="53"/>
        <v>0</v>
      </c>
      <c r="DF29" s="130">
        <f t="shared" si="38"/>
        <v>0</v>
      </c>
      <c r="DG29" s="132" t="s">
        <v>206</v>
      </c>
      <c r="DH29" s="130">
        <f t="shared" si="35"/>
        <v>0</v>
      </c>
      <c r="DI29" s="130">
        <f t="shared" si="36"/>
        <v>2268</v>
      </c>
      <c r="DJ29" s="130">
        <f t="shared" si="37"/>
        <v>956437</v>
      </c>
    </row>
    <row r="30" spans="1:114" s="122" customFormat="1" ht="12" customHeight="1">
      <c r="A30" s="118" t="s">
        <v>209</v>
      </c>
      <c r="B30" s="134" t="s">
        <v>375</v>
      </c>
      <c r="C30" s="118" t="s">
        <v>376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f t="shared" si="2"/>
        <v>35824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253421</v>
      </c>
      <c r="T30" s="130">
        <v>0</v>
      </c>
      <c r="U30" s="130">
        <v>35824</v>
      </c>
      <c r="V30" s="130">
        <f t="shared" si="4"/>
        <v>35824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0">
        <f t="shared" si="10"/>
        <v>253421</v>
      </c>
      <c r="AC30" s="130">
        <f t="shared" si="11"/>
        <v>0</v>
      </c>
      <c r="AD30" s="130">
        <f t="shared" si="12"/>
        <v>35824</v>
      </c>
      <c r="AE30" s="130">
        <f t="shared" si="13"/>
        <v>0</v>
      </c>
      <c r="AF30" s="130">
        <f t="shared" si="14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2" t="s">
        <v>206</v>
      </c>
      <c r="AM30" s="130">
        <f t="shared" si="15"/>
        <v>0</v>
      </c>
      <c r="AN30" s="130">
        <f t="shared" si="16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7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8"/>
        <v>0</v>
      </c>
      <c r="AY30" s="130">
        <v>0</v>
      </c>
      <c r="AZ30" s="130">
        <v>0</v>
      </c>
      <c r="BA30" s="130">
        <v>0</v>
      </c>
      <c r="BB30" s="130">
        <v>0</v>
      </c>
      <c r="BC30" s="132" t="s">
        <v>206</v>
      </c>
      <c r="BD30" s="130">
        <v>0</v>
      </c>
      <c r="BE30" s="130">
        <v>0</v>
      </c>
      <c r="BF30" s="130">
        <f t="shared" si="19"/>
        <v>0</v>
      </c>
      <c r="BG30" s="130">
        <f t="shared" si="20"/>
        <v>0</v>
      </c>
      <c r="BH30" s="130">
        <f t="shared" si="21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2" t="s">
        <v>206</v>
      </c>
      <c r="BO30" s="130">
        <f t="shared" si="22"/>
        <v>289245</v>
      </c>
      <c r="BP30" s="130">
        <f t="shared" si="23"/>
        <v>5141</v>
      </c>
      <c r="BQ30" s="130">
        <v>5141</v>
      </c>
      <c r="BR30" s="130">
        <v>0</v>
      </c>
      <c r="BS30" s="130">
        <v>0</v>
      </c>
      <c r="BT30" s="130">
        <v>0</v>
      </c>
      <c r="BU30" s="130">
        <f t="shared" si="24"/>
        <v>210683</v>
      </c>
      <c r="BV30" s="130">
        <v>0</v>
      </c>
      <c r="BW30" s="130">
        <v>210683</v>
      </c>
      <c r="BX30" s="130">
        <v>0</v>
      </c>
      <c r="BY30" s="130">
        <v>0</v>
      </c>
      <c r="BZ30" s="130">
        <f t="shared" si="25"/>
        <v>73421</v>
      </c>
      <c r="CA30" s="130">
        <v>0</v>
      </c>
      <c r="CB30" s="130">
        <v>73421</v>
      </c>
      <c r="CC30" s="130">
        <v>0</v>
      </c>
      <c r="CD30" s="130">
        <v>0</v>
      </c>
      <c r="CE30" s="132" t="s">
        <v>206</v>
      </c>
      <c r="CF30" s="130">
        <v>0</v>
      </c>
      <c r="CG30" s="130">
        <v>0</v>
      </c>
      <c r="CH30" s="130">
        <f t="shared" si="26"/>
        <v>289245</v>
      </c>
      <c r="CI30" s="130">
        <f t="shared" si="27"/>
        <v>0</v>
      </c>
      <c r="CJ30" s="130">
        <f t="shared" si="28"/>
        <v>0</v>
      </c>
      <c r="CK30" s="130">
        <f t="shared" si="29"/>
        <v>0</v>
      </c>
      <c r="CL30" s="130">
        <f t="shared" si="30"/>
        <v>0</v>
      </c>
      <c r="CM30" s="130">
        <f t="shared" si="31"/>
        <v>0</v>
      </c>
      <c r="CN30" s="130">
        <f t="shared" si="32"/>
        <v>0</v>
      </c>
      <c r="CO30" s="130">
        <f t="shared" si="33"/>
        <v>0</v>
      </c>
      <c r="CP30" s="132" t="s">
        <v>206</v>
      </c>
      <c r="CQ30" s="130">
        <f t="shared" si="39"/>
        <v>289245</v>
      </c>
      <c r="CR30" s="130">
        <f t="shared" si="40"/>
        <v>5141</v>
      </c>
      <c r="CS30" s="130">
        <f t="shared" si="41"/>
        <v>5141</v>
      </c>
      <c r="CT30" s="130">
        <f t="shared" si="42"/>
        <v>0</v>
      </c>
      <c r="CU30" s="130">
        <f t="shared" si="43"/>
        <v>0</v>
      </c>
      <c r="CV30" s="130">
        <f t="shared" si="44"/>
        <v>0</v>
      </c>
      <c r="CW30" s="130">
        <f t="shared" si="45"/>
        <v>210683</v>
      </c>
      <c r="CX30" s="130">
        <f t="shared" si="46"/>
        <v>0</v>
      </c>
      <c r="CY30" s="130">
        <f t="shared" si="47"/>
        <v>210683</v>
      </c>
      <c r="CZ30" s="130">
        <f t="shared" si="48"/>
        <v>0</v>
      </c>
      <c r="DA30" s="130">
        <f t="shared" si="49"/>
        <v>0</v>
      </c>
      <c r="DB30" s="130">
        <f t="shared" si="50"/>
        <v>73421</v>
      </c>
      <c r="DC30" s="130">
        <f t="shared" si="51"/>
        <v>0</v>
      </c>
      <c r="DD30" s="130">
        <f t="shared" si="52"/>
        <v>73421</v>
      </c>
      <c r="DE30" s="130">
        <f t="shared" si="53"/>
        <v>0</v>
      </c>
      <c r="DF30" s="130">
        <f t="shared" si="38"/>
        <v>0</v>
      </c>
      <c r="DG30" s="132" t="s">
        <v>206</v>
      </c>
      <c r="DH30" s="130">
        <f t="shared" si="35"/>
        <v>0</v>
      </c>
      <c r="DI30" s="130">
        <f t="shared" si="36"/>
        <v>0</v>
      </c>
      <c r="DJ30" s="130">
        <f t="shared" si="37"/>
        <v>289245</v>
      </c>
    </row>
    <row r="31" spans="1:114" s="122" customFormat="1" ht="12" customHeight="1">
      <c r="A31" s="118" t="s">
        <v>209</v>
      </c>
      <c r="B31" s="134" t="s">
        <v>377</v>
      </c>
      <c r="C31" s="118" t="s">
        <v>378</v>
      </c>
      <c r="D31" s="130">
        <f t="shared" si="0"/>
        <v>67078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112610</v>
      </c>
      <c r="K31" s="130">
        <v>0</v>
      </c>
      <c r="L31" s="130">
        <v>67078</v>
      </c>
      <c r="M31" s="130">
        <f t="shared" si="2"/>
        <v>4846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110397</v>
      </c>
      <c r="T31" s="130">
        <v>0</v>
      </c>
      <c r="U31" s="130">
        <v>4846</v>
      </c>
      <c r="V31" s="130">
        <f t="shared" si="4"/>
        <v>71924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0">
        <f t="shared" si="10"/>
        <v>223007</v>
      </c>
      <c r="AC31" s="130">
        <f t="shared" si="11"/>
        <v>0</v>
      </c>
      <c r="AD31" s="130">
        <f t="shared" si="12"/>
        <v>71924</v>
      </c>
      <c r="AE31" s="130">
        <f t="shared" si="13"/>
        <v>0</v>
      </c>
      <c r="AF31" s="130">
        <f t="shared" si="14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2" t="s">
        <v>206</v>
      </c>
      <c r="AM31" s="130">
        <f t="shared" si="15"/>
        <v>124935</v>
      </c>
      <c r="AN31" s="130">
        <f t="shared" si="16"/>
        <v>5536</v>
      </c>
      <c r="AO31" s="130">
        <v>5536</v>
      </c>
      <c r="AP31" s="130">
        <v>0</v>
      </c>
      <c r="AQ31" s="130">
        <v>0</v>
      </c>
      <c r="AR31" s="130">
        <v>0</v>
      </c>
      <c r="AS31" s="130">
        <f t="shared" si="17"/>
        <v>20749</v>
      </c>
      <c r="AT31" s="130">
        <v>0</v>
      </c>
      <c r="AU31" s="130">
        <v>20749</v>
      </c>
      <c r="AV31" s="130">
        <v>0</v>
      </c>
      <c r="AW31" s="130">
        <v>0</v>
      </c>
      <c r="AX31" s="130">
        <f t="shared" si="18"/>
        <v>98650</v>
      </c>
      <c r="AY31" s="130">
        <v>0</v>
      </c>
      <c r="AZ31" s="130">
        <v>98650</v>
      </c>
      <c r="BA31" s="130">
        <v>0</v>
      </c>
      <c r="BB31" s="130">
        <v>0</v>
      </c>
      <c r="BC31" s="132" t="s">
        <v>206</v>
      </c>
      <c r="BD31" s="130">
        <v>0</v>
      </c>
      <c r="BE31" s="130">
        <v>54753</v>
      </c>
      <c r="BF31" s="130">
        <f t="shared" si="19"/>
        <v>179688</v>
      </c>
      <c r="BG31" s="130">
        <f t="shared" si="20"/>
        <v>0</v>
      </c>
      <c r="BH31" s="130">
        <f t="shared" si="21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2" t="s">
        <v>206</v>
      </c>
      <c r="BO31" s="130">
        <f t="shared" si="22"/>
        <v>91870</v>
      </c>
      <c r="BP31" s="130">
        <f t="shared" si="23"/>
        <v>8304</v>
      </c>
      <c r="BQ31" s="130">
        <v>8304</v>
      </c>
      <c r="BR31" s="130">
        <v>0</v>
      </c>
      <c r="BS31" s="130">
        <v>0</v>
      </c>
      <c r="BT31" s="130">
        <v>0</v>
      </c>
      <c r="BU31" s="130">
        <f t="shared" si="24"/>
        <v>41566</v>
      </c>
      <c r="BV31" s="130">
        <v>0</v>
      </c>
      <c r="BW31" s="130">
        <v>41566</v>
      </c>
      <c r="BX31" s="130">
        <v>0</v>
      </c>
      <c r="BY31" s="130">
        <v>0</v>
      </c>
      <c r="BZ31" s="130">
        <f t="shared" si="25"/>
        <v>42000</v>
      </c>
      <c r="CA31" s="130">
        <v>0</v>
      </c>
      <c r="CB31" s="130">
        <v>42000</v>
      </c>
      <c r="CC31" s="130">
        <v>0</v>
      </c>
      <c r="CD31" s="130">
        <v>0</v>
      </c>
      <c r="CE31" s="132" t="s">
        <v>206</v>
      </c>
      <c r="CF31" s="130">
        <v>0</v>
      </c>
      <c r="CG31" s="130">
        <v>23373</v>
      </c>
      <c r="CH31" s="130">
        <f t="shared" si="26"/>
        <v>115243</v>
      </c>
      <c r="CI31" s="130">
        <f t="shared" si="27"/>
        <v>0</v>
      </c>
      <c r="CJ31" s="130">
        <f t="shared" si="28"/>
        <v>0</v>
      </c>
      <c r="CK31" s="130">
        <f t="shared" si="29"/>
        <v>0</v>
      </c>
      <c r="CL31" s="130">
        <f t="shared" si="30"/>
        <v>0</v>
      </c>
      <c r="CM31" s="130">
        <f t="shared" si="31"/>
        <v>0</v>
      </c>
      <c r="CN31" s="130">
        <f t="shared" si="32"/>
        <v>0</v>
      </c>
      <c r="CO31" s="130">
        <f t="shared" si="33"/>
        <v>0</v>
      </c>
      <c r="CP31" s="132" t="s">
        <v>206</v>
      </c>
      <c r="CQ31" s="130">
        <f t="shared" si="39"/>
        <v>216805</v>
      </c>
      <c r="CR31" s="130">
        <f t="shared" si="40"/>
        <v>13840</v>
      </c>
      <c r="CS31" s="130">
        <f t="shared" si="41"/>
        <v>13840</v>
      </c>
      <c r="CT31" s="130">
        <f t="shared" si="42"/>
        <v>0</v>
      </c>
      <c r="CU31" s="130">
        <f t="shared" si="43"/>
        <v>0</v>
      </c>
      <c r="CV31" s="130">
        <f t="shared" si="44"/>
        <v>0</v>
      </c>
      <c r="CW31" s="130">
        <f t="shared" si="45"/>
        <v>62315</v>
      </c>
      <c r="CX31" s="130">
        <f t="shared" si="46"/>
        <v>0</v>
      </c>
      <c r="CY31" s="130">
        <f t="shared" si="47"/>
        <v>62315</v>
      </c>
      <c r="CZ31" s="130">
        <f t="shared" si="48"/>
        <v>0</v>
      </c>
      <c r="DA31" s="130">
        <f t="shared" si="49"/>
        <v>0</v>
      </c>
      <c r="DB31" s="130">
        <f t="shared" si="50"/>
        <v>140650</v>
      </c>
      <c r="DC31" s="130">
        <f t="shared" si="51"/>
        <v>0</v>
      </c>
      <c r="DD31" s="130">
        <f t="shared" si="52"/>
        <v>140650</v>
      </c>
      <c r="DE31" s="130">
        <f t="shared" si="53"/>
        <v>0</v>
      </c>
      <c r="DF31" s="130">
        <f t="shared" si="38"/>
        <v>0</v>
      </c>
      <c r="DG31" s="132" t="s">
        <v>206</v>
      </c>
      <c r="DH31" s="130">
        <f t="shared" si="35"/>
        <v>0</v>
      </c>
      <c r="DI31" s="130">
        <f t="shared" si="36"/>
        <v>78126</v>
      </c>
      <c r="DJ31" s="130">
        <f t="shared" si="37"/>
        <v>294931</v>
      </c>
    </row>
    <row r="32" spans="1:114" s="122" customFormat="1" ht="12" customHeight="1">
      <c r="A32" s="118" t="s">
        <v>209</v>
      </c>
      <c r="B32" s="134" t="s">
        <v>379</v>
      </c>
      <c r="C32" s="118" t="s">
        <v>380</v>
      </c>
      <c r="D32" s="130">
        <f t="shared" si="0"/>
        <v>185080</v>
      </c>
      <c r="E32" s="130">
        <f t="shared" si="1"/>
        <v>36818</v>
      </c>
      <c r="F32" s="130">
        <v>36818</v>
      </c>
      <c r="G32" s="130">
        <v>0</v>
      </c>
      <c r="H32" s="130">
        <v>0</v>
      </c>
      <c r="I32" s="130">
        <v>0</v>
      </c>
      <c r="J32" s="130">
        <v>323876</v>
      </c>
      <c r="K32" s="130"/>
      <c r="L32" s="130">
        <v>148262</v>
      </c>
      <c r="M32" s="130">
        <f t="shared" si="2"/>
        <v>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f t="shared" si="4"/>
        <v>185080</v>
      </c>
      <c r="W32" s="130">
        <f t="shared" si="5"/>
        <v>36818</v>
      </c>
      <c r="X32" s="130">
        <f t="shared" si="6"/>
        <v>36818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0">
        <f t="shared" si="10"/>
        <v>323876</v>
      </c>
      <c r="AC32" s="130">
        <f t="shared" si="11"/>
        <v>0</v>
      </c>
      <c r="AD32" s="130">
        <f t="shared" si="12"/>
        <v>148262</v>
      </c>
      <c r="AE32" s="130">
        <f t="shared" si="13"/>
        <v>443026</v>
      </c>
      <c r="AF32" s="130">
        <f t="shared" si="14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443026</v>
      </c>
      <c r="AL32" s="132" t="s">
        <v>206</v>
      </c>
      <c r="AM32" s="130">
        <f t="shared" si="15"/>
        <v>0</v>
      </c>
      <c r="AN32" s="130">
        <f t="shared" si="16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7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8"/>
        <v>0</v>
      </c>
      <c r="AY32" s="130">
        <v>0</v>
      </c>
      <c r="AZ32" s="130">
        <v>0</v>
      </c>
      <c r="BA32" s="130">
        <v>0</v>
      </c>
      <c r="BB32" s="130">
        <v>0</v>
      </c>
      <c r="BC32" s="132" t="s">
        <v>206</v>
      </c>
      <c r="BD32" s="130">
        <v>0</v>
      </c>
      <c r="BE32" s="130">
        <v>65930</v>
      </c>
      <c r="BF32" s="130">
        <f t="shared" si="19"/>
        <v>508956</v>
      </c>
      <c r="BG32" s="130">
        <f t="shared" si="20"/>
        <v>0</v>
      </c>
      <c r="BH32" s="130">
        <f t="shared" si="21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2" t="s">
        <v>206</v>
      </c>
      <c r="BO32" s="130">
        <f t="shared" si="22"/>
        <v>0</v>
      </c>
      <c r="BP32" s="130">
        <f t="shared" si="23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4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5"/>
        <v>0</v>
      </c>
      <c r="CA32" s="130">
        <v>0</v>
      </c>
      <c r="CB32" s="130">
        <v>0</v>
      </c>
      <c r="CC32" s="130">
        <v>0</v>
      </c>
      <c r="CD32" s="130">
        <v>0</v>
      </c>
      <c r="CE32" s="132" t="s">
        <v>206</v>
      </c>
      <c r="CF32" s="130">
        <v>0</v>
      </c>
      <c r="CG32" s="130">
        <v>0</v>
      </c>
      <c r="CH32" s="130">
        <f t="shared" si="26"/>
        <v>0</v>
      </c>
      <c r="CI32" s="130">
        <f t="shared" si="27"/>
        <v>443026</v>
      </c>
      <c r="CJ32" s="130">
        <f t="shared" si="28"/>
        <v>0</v>
      </c>
      <c r="CK32" s="130">
        <f t="shared" si="29"/>
        <v>0</v>
      </c>
      <c r="CL32" s="130">
        <f t="shared" si="30"/>
        <v>0</v>
      </c>
      <c r="CM32" s="130">
        <f t="shared" si="31"/>
        <v>0</v>
      </c>
      <c r="CN32" s="130">
        <f t="shared" si="32"/>
        <v>0</v>
      </c>
      <c r="CO32" s="130">
        <f t="shared" si="33"/>
        <v>443026</v>
      </c>
      <c r="CP32" s="132" t="s">
        <v>206</v>
      </c>
      <c r="CQ32" s="130">
        <f t="shared" si="39"/>
        <v>0</v>
      </c>
      <c r="CR32" s="130">
        <f t="shared" si="40"/>
        <v>0</v>
      </c>
      <c r="CS32" s="130">
        <f t="shared" si="41"/>
        <v>0</v>
      </c>
      <c r="CT32" s="130">
        <f t="shared" si="42"/>
        <v>0</v>
      </c>
      <c r="CU32" s="130">
        <f t="shared" si="43"/>
        <v>0</v>
      </c>
      <c r="CV32" s="130">
        <f t="shared" si="44"/>
        <v>0</v>
      </c>
      <c r="CW32" s="130">
        <f t="shared" si="45"/>
        <v>0</v>
      </c>
      <c r="CX32" s="130">
        <f t="shared" si="46"/>
        <v>0</v>
      </c>
      <c r="CY32" s="130">
        <f t="shared" si="47"/>
        <v>0</v>
      </c>
      <c r="CZ32" s="130">
        <f t="shared" si="48"/>
        <v>0</v>
      </c>
      <c r="DA32" s="130">
        <f t="shared" si="49"/>
        <v>0</v>
      </c>
      <c r="DB32" s="130">
        <f t="shared" si="50"/>
        <v>0</v>
      </c>
      <c r="DC32" s="130">
        <f t="shared" si="51"/>
        <v>0</v>
      </c>
      <c r="DD32" s="130">
        <f t="shared" si="52"/>
        <v>0</v>
      </c>
      <c r="DE32" s="130">
        <f t="shared" si="53"/>
        <v>0</v>
      </c>
      <c r="DF32" s="130">
        <f t="shared" si="38"/>
        <v>0</v>
      </c>
      <c r="DG32" s="132" t="s">
        <v>206</v>
      </c>
      <c r="DH32" s="130">
        <f t="shared" si="35"/>
        <v>0</v>
      </c>
      <c r="DI32" s="130">
        <f t="shared" si="36"/>
        <v>65930</v>
      </c>
      <c r="DJ32" s="130">
        <f t="shared" si="37"/>
        <v>508956</v>
      </c>
    </row>
  </sheetData>
  <sheetProtection/>
  <autoFilter ref="A6:DJ32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9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2</v>
      </c>
      <c r="B2" s="150" t="s">
        <v>3</v>
      </c>
      <c r="C2" s="156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7"/>
      <c r="B5" s="151"/>
      <c r="C5" s="157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8"/>
      <c r="B6" s="152"/>
      <c r="C6" s="158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1" t="s">
        <v>209</v>
      </c>
      <c r="B7" s="192" t="s">
        <v>210</v>
      </c>
      <c r="C7" s="191" t="s">
        <v>207</v>
      </c>
      <c r="D7" s="193">
        <f>SUM(D8:D232)</f>
        <v>76066115</v>
      </c>
      <c r="E7" s="193">
        <f>SUM(E8:E232)</f>
        <v>24686312</v>
      </c>
      <c r="F7" s="193">
        <f>SUM(F8:F232)</f>
        <v>398535</v>
      </c>
      <c r="G7" s="193">
        <f>SUM(G8:G232)</f>
        <v>24074</v>
      </c>
      <c r="H7" s="193">
        <f>SUM(H8:H232)</f>
        <v>1806666</v>
      </c>
      <c r="I7" s="193">
        <f>SUM(I8:I232)</f>
        <v>14709798</v>
      </c>
      <c r="J7" s="193">
        <f>SUM(J8:J232)</f>
        <v>13397020</v>
      </c>
      <c r="K7" s="193">
        <f>SUM(K8:K232)</f>
        <v>7747239</v>
      </c>
      <c r="L7" s="193">
        <f>SUM(L8:L232)</f>
        <v>51379803</v>
      </c>
      <c r="M7" s="193">
        <f>SUM(M8:M232)</f>
        <v>10166481</v>
      </c>
      <c r="N7" s="193">
        <f>SUM(N8:N232)</f>
        <v>2538880</v>
      </c>
      <c r="O7" s="193">
        <f>SUM(O8:O232)</f>
        <v>35904</v>
      </c>
      <c r="P7" s="193">
        <f>SUM(P8:P232)</f>
        <v>16970</v>
      </c>
      <c r="Q7" s="193">
        <f>SUM(Q8:Q232)</f>
        <v>1534</v>
      </c>
      <c r="R7" s="193">
        <f>SUM(R8:R232)</f>
        <v>2172965</v>
      </c>
      <c r="S7" s="193">
        <f>SUM(S8:S232)</f>
        <v>2775041</v>
      </c>
      <c r="T7" s="193">
        <f>SUM(T8:T232)</f>
        <v>311507</v>
      </c>
      <c r="U7" s="193">
        <f>SUM(U8:U232)</f>
        <v>7627601</v>
      </c>
      <c r="V7" s="193">
        <f>SUM(V8:V232)</f>
        <v>86232596</v>
      </c>
      <c r="W7" s="193">
        <f>SUM(W8:W232)</f>
        <v>27225192</v>
      </c>
      <c r="X7" s="193">
        <f>SUM(X8:X232)</f>
        <v>434439</v>
      </c>
      <c r="Y7" s="193">
        <f>SUM(Y8:Y232)</f>
        <v>41044</v>
      </c>
      <c r="Z7" s="193">
        <f>SUM(Z8:Z232)</f>
        <v>1808200</v>
      </c>
      <c r="AA7" s="193">
        <f>SUM(AA8:AA232)</f>
        <v>16882763</v>
      </c>
      <c r="AB7" s="193">
        <f>SUM(AB8:AB232)</f>
        <v>16172061</v>
      </c>
      <c r="AC7" s="193">
        <f>SUM(AC8:AC232)</f>
        <v>8058746</v>
      </c>
      <c r="AD7" s="193">
        <f>SUM(AD8:AD232)</f>
        <v>59007404</v>
      </c>
    </row>
    <row r="8" spans="1:30" s="122" customFormat="1" ht="12" customHeight="1">
      <c r="A8" s="118" t="s">
        <v>209</v>
      </c>
      <c r="B8" s="134" t="s">
        <v>211</v>
      </c>
      <c r="C8" s="118" t="s">
        <v>212</v>
      </c>
      <c r="D8" s="120">
        <f aca="true" t="shared" si="0" ref="D8:D71">SUM(E8,+L8)</f>
        <v>11183805</v>
      </c>
      <c r="E8" s="120">
        <f aca="true" t="shared" si="1" ref="E8:E71">+SUM(F8:I8,K8)</f>
        <v>6643094</v>
      </c>
      <c r="F8" s="120">
        <v>6854</v>
      </c>
      <c r="G8" s="120">
        <v>9770</v>
      </c>
      <c r="H8" s="120">
        <v>588466</v>
      </c>
      <c r="I8" s="120">
        <v>3361036</v>
      </c>
      <c r="J8" s="121">
        <v>0</v>
      </c>
      <c r="K8" s="120">
        <v>2676968</v>
      </c>
      <c r="L8" s="120">
        <v>4540711</v>
      </c>
      <c r="M8" s="120">
        <f aca="true" t="shared" si="2" ref="M8:M71">SUM(N8,+U8)</f>
        <v>607298</v>
      </c>
      <c r="N8" s="120">
        <f aca="true" t="shared" si="3" ref="N8:N71">+SUM(O8:R8,T8)</f>
        <v>94078</v>
      </c>
      <c r="O8" s="120">
        <v>2760</v>
      </c>
      <c r="P8" s="120">
        <v>0</v>
      </c>
      <c r="Q8" s="120">
        <v>1534</v>
      </c>
      <c r="R8" s="120">
        <v>81044</v>
      </c>
      <c r="S8" s="121">
        <v>0</v>
      </c>
      <c r="T8" s="120">
        <v>8740</v>
      </c>
      <c r="U8" s="120">
        <v>513220</v>
      </c>
      <c r="V8" s="120">
        <f aca="true" t="shared" si="4" ref="V8:V71">+SUM(D8,M8)</f>
        <v>11791103</v>
      </c>
      <c r="W8" s="120">
        <f aca="true" t="shared" si="5" ref="W8:W71">+SUM(E8,N8)</f>
        <v>6737172</v>
      </c>
      <c r="X8" s="120">
        <f aca="true" t="shared" si="6" ref="X8:X71">+SUM(F8,O8)</f>
        <v>9614</v>
      </c>
      <c r="Y8" s="120">
        <f aca="true" t="shared" si="7" ref="Y8:Y71">+SUM(G8,P8)</f>
        <v>9770</v>
      </c>
      <c r="Z8" s="120">
        <f aca="true" t="shared" si="8" ref="Z8:Z71">+SUM(H8,Q8)</f>
        <v>590000</v>
      </c>
      <c r="AA8" s="120">
        <f aca="true" t="shared" si="9" ref="AA8:AA71">+SUM(I8,R8)</f>
        <v>3442080</v>
      </c>
      <c r="AB8" s="121">
        <v>0</v>
      </c>
      <c r="AC8" s="120">
        <f aca="true" t="shared" si="10" ref="AC8:AC71">+SUM(K8,T8)</f>
        <v>2685708</v>
      </c>
      <c r="AD8" s="120">
        <f aca="true" t="shared" si="11" ref="AD8:AD71">+SUM(L8,U8)</f>
        <v>5053931</v>
      </c>
    </row>
    <row r="9" spans="1:30" s="122" customFormat="1" ht="12" customHeight="1">
      <c r="A9" s="118" t="s">
        <v>209</v>
      </c>
      <c r="B9" s="134" t="s">
        <v>213</v>
      </c>
      <c r="C9" s="118" t="s">
        <v>214</v>
      </c>
      <c r="D9" s="120">
        <f t="shared" si="0"/>
        <v>22654920</v>
      </c>
      <c r="E9" s="120">
        <f t="shared" si="1"/>
        <v>9133620</v>
      </c>
      <c r="F9" s="120">
        <v>44682</v>
      </c>
      <c r="G9" s="120">
        <v>3000</v>
      </c>
      <c r="H9" s="120">
        <v>586000</v>
      </c>
      <c r="I9" s="120">
        <v>5212319</v>
      </c>
      <c r="J9" s="121">
        <v>0</v>
      </c>
      <c r="K9" s="120">
        <v>3287619</v>
      </c>
      <c r="L9" s="120">
        <v>13521300</v>
      </c>
      <c r="M9" s="120">
        <f t="shared" si="2"/>
        <v>688414</v>
      </c>
      <c r="N9" s="120">
        <f t="shared" si="3"/>
        <v>348682</v>
      </c>
      <c r="O9" s="120">
        <v>0</v>
      </c>
      <c r="P9" s="120">
        <v>0</v>
      </c>
      <c r="Q9" s="120">
        <v>0</v>
      </c>
      <c r="R9" s="120">
        <v>79487</v>
      </c>
      <c r="S9" s="121">
        <v>0</v>
      </c>
      <c r="T9" s="120">
        <v>269195</v>
      </c>
      <c r="U9" s="120">
        <v>339732</v>
      </c>
      <c r="V9" s="120">
        <f t="shared" si="4"/>
        <v>23343334</v>
      </c>
      <c r="W9" s="120">
        <f t="shared" si="5"/>
        <v>9482302</v>
      </c>
      <c r="X9" s="120">
        <f t="shared" si="6"/>
        <v>44682</v>
      </c>
      <c r="Y9" s="120">
        <f t="shared" si="7"/>
        <v>3000</v>
      </c>
      <c r="Z9" s="120">
        <f t="shared" si="8"/>
        <v>586000</v>
      </c>
      <c r="AA9" s="120">
        <f t="shared" si="9"/>
        <v>5291806</v>
      </c>
      <c r="AB9" s="121">
        <v>0</v>
      </c>
      <c r="AC9" s="120">
        <f t="shared" si="10"/>
        <v>3556814</v>
      </c>
      <c r="AD9" s="120">
        <f t="shared" si="11"/>
        <v>13861032</v>
      </c>
    </row>
    <row r="10" spans="1:30" s="122" customFormat="1" ht="12" customHeight="1">
      <c r="A10" s="118" t="s">
        <v>209</v>
      </c>
      <c r="B10" s="134" t="s">
        <v>215</v>
      </c>
      <c r="C10" s="118" t="s">
        <v>216</v>
      </c>
      <c r="D10" s="120">
        <f t="shared" si="0"/>
        <v>1882229</v>
      </c>
      <c r="E10" s="120">
        <f t="shared" si="1"/>
        <v>432897</v>
      </c>
      <c r="F10" s="120">
        <v>0</v>
      </c>
      <c r="G10" s="120">
        <v>0</v>
      </c>
      <c r="H10" s="120">
        <v>0</v>
      </c>
      <c r="I10" s="120">
        <v>327753</v>
      </c>
      <c r="J10" s="121">
        <v>0</v>
      </c>
      <c r="K10" s="120">
        <v>105144</v>
      </c>
      <c r="L10" s="120">
        <v>1449332</v>
      </c>
      <c r="M10" s="120">
        <f t="shared" si="2"/>
        <v>1277394</v>
      </c>
      <c r="N10" s="120">
        <f t="shared" si="3"/>
        <v>672389</v>
      </c>
      <c r="O10" s="120">
        <v>0</v>
      </c>
      <c r="P10" s="120">
        <v>0</v>
      </c>
      <c r="Q10" s="120">
        <v>0</v>
      </c>
      <c r="R10" s="120">
        <v>668902</v>
      </c>
      <c r="S10" s="121">
        <v>0</v>
      </c>
      <c r="T10" s="120">
        <v>3487</v>
      </c>
      <c r="U10" s="120">
        <v>605005</v>
      </c>
      <c r="V10" s="120">
        <f t="shared" si="4"/>
        <v>3159623</v>
      </c>
      <c r="W10" s="120">
        <f t="shared" si="5"/>
        <v>1105286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996655</v>
      </c>
      <c r="AB10" s="121">
        <v>0</v>
      </c>
      <c r="AC10" s="120">
        <f t="shared" si="10"/>
        <v>108631</v>
      </c>
      <c r="AD10" s="120">
        <f t="shared" si="11"/>
        <v>2054337</v>
      </c>
    </row>
    <row r="11" spans="1:30" s="122" customFormat="1" ht="12" customHeight="1">
      <c r="A11" s="118" t="s">
        <v>209</v>
      </c>
      <c r="B11" s="134" t="s">
        <v>217</v>
      </c>
      <c r="C11" s="118" t="s">
        <v>218</v>
      </c>
      <c r="D11" s="120">
        <f t="shared" si="0"/>
        <v>4096582</v>
      </c>
      <c r="E11" s="120">
        <f t="shared" si="1"/>
        <v>437084</v>
      </c>
      <c r="F11" s="120">
        <v>129820</v>
      </c>
      <c r="G11" s="120">
        <v>0</v>
      </c>
      <c r="H11" s="120">
        <v>270900</v>
      </c>
      <c r="I11" s="120">
        <v>0</v>
      </c>
      <c r="J11" s="121">
        <v>0</v>
      </c>
      <c r="K11" s="120">
        <v>36364</v>
      </c>
      <c r="L11" s="120">
        <v>3659498</v>
      </c>
      <c r="M11" s="120">
        <f t="shared" si="2"/>
        <v>435629</v>
      </c>
      <c r="N11" s="120">
        <f t="shared" si="3"/>
        <v>337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0">
        <v>337</v>
      </c>
      <c r="U11" s="120">
        <v>435292</v>
      </c>
      <c r="V11" s="120">
        <f t="shared" si="4"/>
        <v>4532211</v>
      </c>
      <c r="W11" s="120">
        <f t="shared" si="5"/>
        <v>437421</v>
      </c>
      <c r="X11" s="120">
        <f t="shared" si="6"/>
        <v>129820</v>
      </c>
      <c r="Y11" s="120">
        <f t="shared" si="7"/>
        <v>0</v>
      </c>
      <c r="Z11" s="120">
        <f t="shared" si="8"/>
        <v>270900</v>
      </c>
      <c r="AA11" s="120">
        <f t="shared" si="9"/>
        <v>0</v>
      </c>
      <c r="AB11" s="121">
        <v>0</v>
      </c>
      <c r="AC11" s="120">
        <f t="shared" si="10"/>
        <v>36701</v>
      </c>
      <c r="AD11" s="120">
        <f t="shared" si="11"/>
        <v>4094790</v>
      </c>
    </row>
    <row r="12" spans="1:30" s="122" customFormat="1" ht="12" customHeight="1">
      <c r="A12" s="118" t="s">
        <v>209</v>
      </c>
      <c r="B12" s="134" t="s">
        <v>219</v>
      </c>
      <c r="C12" s="118" t="s">
        <v>220</v>
      </c>
      <c r="D12" s="130">
        <f t="shared" si="0"/>
        <v>933557</v>
      </c>
      <c r="E12" s="130">
        <f t="shared" si="1"/>
        <v>219550</v>
      </c>
      <c r="F12" s="130">
        <v>146</v>
      </c>
      <c r="G12" s="130">
        <v>0</v>
      </c>
      <c r="H12" s="130">
        <v>8600</v>
      </c>
      <c r="I12" s="130">
        <v>210804</v>
      </c>
      <c r="J12" s="132">
        <v>0</v>
      </c>
      <c r="K12" s="130">
        <v>0</v>
      </c>
      <c r="L12" s="130">
        <v>714007</v>
      </c>
      <c r="M12" s="130">
        <f t="shared" si="2"/>
        <v>579425</v>
      </c>
      <c r="N12" s="130">
        <f t="shared" si="3"/>
        <v>399816</v>
      </c>
      <c r="O12" s="130">
        <v>416</v>
      </c>
      <c r="P12" s="130">
        <v>0</v>
      </c>
      <c r="Q12" s="130"/>
      <c r="R12" s="130">
        <v>399400</v>
      </c>
      <c r="S12" s="132">
        <v>0</v>
      </c>
      <c r="T12" s="130">
        <v>0</v>
      </c>
      <c r="U12" s="130">
        <v>179609</v>
      </c>
      <c r="V12" s="130">
        <f t="shared" si="4"/>
        <v>1512982</v>
      </c>
      <c r="W12" s="130">
        <f t="shared" si="5"/>
        <v>619366</v>
      </c>
      <c r="X12" s="130">
        <f t="shared" si="6"/>
        <v>562</v>
      </c>
      <c r="Y12" s="130">
        <f t="shared" si="7"/>
        <v>0</v>
      </c>
      <c r="Z12" s="130">
        <f t="shared" si="8"/>
        <v>8600</v>
      </c>
      <c r="AA12" s="130">
        <f t="shared" si="9"/>
        <v>610204</v>
      </c>
      <c r="AB12" s="132">
        <v>0</v>
      </c>
      <c r="AC12" s="130">
        <f t="shared" si="10"/>
        <v>0</v>
      </c>
      <c r="AD12" s="130">
        <f t="shared" si="11"/>
        <v>893616</v>
      </c>
    </row>
    <row r="13" spans="1:30" s="122" customFormat="1" ht="12" customHeight="1">
      <c r="A13" s="118" t="s">
        <v>209</v>
      </c>
      <c r="B13" s="134" t="s">
        <v>221</v>
      </c>
      <c r="C13" s="118" t="s">
        <v>222</v>
      </c>
      <c r="D13" s="130">
        <f t="shared" si="0"/>
        <v>2507170</v>
      </c>
      <c r="E13" s="130">
        <f t="shared" si="1"/>
        <v>554449</v>
      </c>
      <c r="F13" s="130">
        <v>108</v>
      </c>
      <c r="G13" s="130">
        <v>0</v>
      </c>
      <c r="H13" s="130">
        <v>0</v>
      </c>
      <c r="I13" s="130">
        <v>521735</v>
      </c>
      <c r="J13" s="132">
        <v>0</v>
      </c>
      <c r="K13" s="130">
        <v>32606</v>
      </c>
      <c r="L13" s="130">
        <v>1952721</v>
      </c>
      <c r="M13" s="130">
        <f t="shared" si="2"/>
        <v>472804</v>
      </c>
      <c r="N13" s="130">
        <f t="shared" si="3"/>
        <v>71350</v>
      </c>
      <c r="O13" s="130">
        <v>624</v>
      </c>
      <c r="P13" s="130">
        <v>0</v>
      </c>
      <c r="Q13" s="130">
        <v>0</v>
      </c>
      <c r="R13" s="130">
        <v>70564</v>
      </c>
      <c r="S13" s="132">
        <v>0</v>
      </c>
      <c r="T13" s="130">
        <v>162</v>
      </c>
      <c r="U13" s="130">
        <v>401454</v>
      </c>
      <c r="V13" s="130">
        <f t="shared" si="4"/>
        <v>2979974</v>
      </c>
      <c r="W13" s="130">
        <f t="shared" si="5"/>
        <v>625799</v>
      </c>
      <c r="X13" s="130">
        <f t="shared" si="6"/>
        <v>732</v>
      </c>
      <c r="Y13" s="130">
        <f t="shared" si="7"/>
        <v>0</v>
      </c>
      <c r="Z13" s="130">
        <f t="shared" si="8"/>
        <v>0</v>
      </c>
      <c r="AA13" s="130">
        <f t="shared" si="9"/>
        <v>592299</v>
      </c>
      <c r="AB13" s="132">
        <v>0</v>
      </c>
      <c r="AC13" s="130">
        <f t="shared" si="10"/>
        <v>32768</v>
      </c>
      <c r="AD13" s="130">
        <f t="shared" si="11"/>
        <v>2354175</v>
      </c>
    </row>
    <row r="14" spans="1:30" s="122" customFormat="1" ht="12" customHeight="1">
      <c r="A14" s="118" t="s">
        <v>209</v>
      </c>
      <c r="B14" s="134" t="s">
        <v>223</v>
      </c>
      <c r="C14" s="118" t="s">
        <v>224</v>
      </c>
      <c r="D14" s="130">
        <f t="shared" si="0"/>
        <v>451624</v>
      </c>
      <c r="E14" s="130">
        <f t="shared" si="1"/>
        <v>105845</v>
      </c>
      <c r="F14" s="130">
        <v>0</v>
      </c>
      <c r="G14" s="130">
        <v>0</v>
      </c>
      <c r="H14" s="130">
        <v>0</v>
      </c>
      <c r="I14" s="130">
        <v>98838</v>
      </c>
      <c r="J14" s="132">
        <v>0</v>
      </c>
      <c r="K14" s="130">
        <v>7007</v>
      </c>
      <c r="L14" s="130">
        <v>345779</v>
      </c>
      <c r="M14" s="130">
        <f t="shared" si="2"/>
        <v>211465</v>
      </c>
      <c r="N14" s="130">
        <f t="shared" si="3"/>
        <v>117</v>
      </c>
      <c r="O14" s="130">
        <v>0</v>
      </c>
      <c r="P14" s="130">
        <v>0</v>
      </c>
      <c r="Q14" s="130">
        <v>0</v>
      </c>
      <c r="R14" s="130">
        <v>0</v>
      </c>
      <c r="S14" s="132">
        <v>0</v>
      </c>
      <c r="T14" s="130">
        <v>117</v>
      </c>
      <c r="U14" s="130">
        <v>211348</v>
      </c>
      <c r="V14" s="130">
        <f t="shared" si="4"/>
        <v>663089</v>
      </c>
      <c r="W14" s="130">
        <f t="shared" si="5"/>
        <v>105962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98838</v>
      </c>
      <c r="AB14" s="132">
        <v>0</v>
      </c>
      <c r="AC14" s="130">
        <f t="shared" si="10"/>
        <v>7124</v>
      </c>
      <c r="AD14" s="130">
        <f t="shared" si="11"/>
        <v>557127</v>
      </c>
    </row>
    <row r="15" spans="1:30" s="122" customFormat="1" ht="12" customHeight="1">
      <c r="A15" s="118" t="s">
        <v>209</v>
      </c>
      <c r="B15" s="134" t="s">
        <v>225</v>
      </c>
      <c r="C15" s="118" t="s">
        <v>226</v>
      </c>
      <c r="D15" s="130">
        <f t="shared" si="0"/>
        <v>766320</v>
      </c>
      <c r="E15" s="130">
        <f t="shared" si="1"/>
        <v>113878</v>
      </c>
      <c r="F15" s="130">
        <v>0</v>
      </c>
      <c r="G15" s="130">
        <v>2549</v>
      </c>
      <c r="H15" s="130">
        <v>0</v>
      </c>
      <c r="I15" s="130">
        <v>96407</v>
      </c>
      <c r="J15" s="132">
        <v>0</v>
      </c>
      <c r="K15" s="130">
        <v>14922</v>
      </c>
      <c r="L15" s="130">
        <v>652442</v>
      </c>
      <c r="M15" s="130">
        <f t="shared" si="2"/>
        <v>178479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2">
        <v>0</v>
      </c>
      <c r="T15" s="130">
        <v>0</v>
      </c>
      <c r="U15" s="130">
        <v>178479</v>
      </c>
      <c r="V15" s="130">
        <f t="shared" si="4"/>
        <v>944799</v>
      </c>
      <c r="W15" s="130">
        <f t="shared" si="5"/>
        <v>113878</v>
      </c>
      <c r="X15" s="130">
        <f t="shared" si="6"/>
        <v>0</v>
      </c>
      <c r="Y15" s="130">
        <f t="shared" si="7"/>
        <v>2549</v>
      </c>
      <c r="Z15" s="130">
        <f t="shared" si="8"/>
        <v>0</v>
      </c>
      <c r="AA15" s="130">
        <f t="shared" si="9"/>
        <v>96407</v>
      </c>
      <c r="AB15" s="132">
        <v>0</v>
      </c>
      <c r="AC15" s="130">
        <f t="shared" si="10"/>
        <v>14922</v>
      </c>
      <c r="AD15" s="130">
        <f t="shared" si="11"/>
        <v>830921</v>
      </c>
    </row>
    <row r="16" spans="1:30" s="122" customFormat="1" ht="12" customHeight="1">
      <c r="A16" s="118" t="s">
        <v>209</v>
      </c>
      <c r="B16" s="134" t="s">
        <v>227</v>
      </c>
      <c r="C16" s="118" t="s">
        <v>228</v>
      </c>
      <c r="D16" s="130">
        <f t="shared" si="0"/>
        <v>868018</v>
      </c>
      <c r="E16" s="130">
        <f t="shared" si="1"/>
        <v>92373</v>
      </c>
      <c r="F16" s="130">
        <v>0</v>
      </c>
      <c r="G16" s="130">
        <v>0</v>
      </c>
      <c r="H16" s="130">
        <v>0</v>
      </c>
      <c r="I16" s="130">
        <v>88124</v>
      </c>
      <c r="J16" s="132">
        <v>0</v>
      </c>
      <c r="K16" s="130">
        <v>4249</v>
      </c>
      <c r="L16" s="130">
        <v>775645</v>
      </c>
      <c r="M16" s="130">
        <f t="shared" si="2"/>
        <v>275115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2">
        <v>0</v>
      </c>
      <c r="T16" s="130">
        <v>0</v>
      </c>
      <c r="U16" s="130">
        <v>275115</v>
      </c>
      <c r="V16" s="130">
        <f t="shared" si="4"/>
        <v>1143133</v>
      </c>
      <c r="W16" s="130">
        <f t="shared" si="5"/>
        <v>92373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88124</v>
      </c>
      <c r="AB16" s="132">
        <v>0</v>
      </c>
      <c r="AC16" s="130">
        <f t="shared" si="10"/>
        <v>4249</v>
      </c>
      <c r="AD16" s="130">
        <f t="shared" si="11"/>
        <v>1050760</v>
      </c>
    </row>
    <row r="17" spans="1:30" s="122" customFormat="1" ht="12" customHeight="1">
      <c r="A17" s="118" t="s">
        <v>209</v>
      </c>
      <c r="B17" s="134" t="s">
        <v>229</v>
      </c>
      <c r="C17" s="118" t="s">
        <v>230</v>
      </c>
      <c r="D17" s="130">
        <f t="shared" si="0"/>
        <v>577932</v>
      </c>
      <c r="E17" s="130">
        <f t="shared" si="1"/>
        <v>68311</v>
      </c>
      <c r="F17" s="130">
        <v>0</v>
      </c>
      <c r="G17" s="130">
        <v>0</v>
      </c>
      <c r="H17" s="130">
        <v>0</v>
      </c>
      <c r="I17" s="130">
        <v>68291</v>
      </c>
      <c r="J17" s="132">
        <v>0</v>
      </c>
      <c r="K17" s="130">
        <v>20</v>
      </c>
      <c r="L17" s="130">
        <v>509621</v>
      </c>
      <c r="M17" s="130">
        <f t="shared" si="2"/>
        <v>102550</v>
      </c>
      <c r="N17" s="130">
        <f t="shared" si="3"/>
        <v>60</v>
      </c>
      <c r="O17" s="130">
        <v>0</v>
      </c>
      <c r="P17" s="130">
        <v>0</v>
      </c>
      <c r="Q17" s="130">
        <v>0</v>
      </c>
      <c r="R17" s="130">
        <v>0</v>
      </c>
      <c r="S17" s="132">
        <v>0</v>
      </c>
      <c r="T17" s="130">
        <v>60</v>
      </c>
      <c r="U17" s="130">
        <v>102490</v>
      </c>
      <c r="V17" s="130">
        <f t="shared" si="4"/>
        <v>680482</v>
      </c>
      <c r="W17" s="130">
        <f t="shared" si="5"/>
        <v>68371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68291</v>
      </c>
      <c r="AB17" s="132">
        <v>0</v>
      </c>
      <c r="AC17" s="130">
        <f t="shared" si="10"/>
        <v>80</v>
      </c>
      <c r="AD17" s="130">
        <f t="shared" si="11"/>
        <v>612111</v>
      </c>
    </row>
    <row r="18" spans="1:30" s="122" customFormat="1" ht="12" customHeight="1">
      <c r="A18" s="118" t="s">
        <v>209</v>
      </c>
      <c r="B18" s="134" t="s">
        <v>231</v>
      </c>
      <c r="C18" s="118" t="s">
        <v>232</v>
      </c>
      <c r="D18" s="130">
        <f t="shared" si="0"/>
        <v>900807</v>
      </c>
      <c r="E18" s="130">
        <f t="shared" si="1"/>
        <v>130392</v>
      </c>
      <c r="F18" s="130">
        <v>0</v>
      </c>
      <c r="G18" s="130">
        <v>0</v>
      </c>
      <c r="H18" s="130">
        <v>0</v>
      </c>
      <c r="I18" s="130">
        <v>73586</v>
      </c>
      <c r="J18" s="132">
        <v>0</v>
      </c>
      <c r="K18" s="130">
        <v>56806</v>
      </c>
      <c r="L18" s="130">
        <v>770415</v>
      </c>
      <c r="M18" s="130">
        <f t="shared" si="2"/>
        <v>89112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2">
        <v>0</v>
      </c>
      <c r="T18" s="130">
        <v>0</v>
      </c>
      <c r="U18" s="130">
        <v>89112</v>
      </c>
      <c r="V18" s="130">
        <f t="shared" si="4"/>
        <v>989919</v>
      </c>
      <c r="W18" s="130">
        <f t="shared" si="5"/>
        <v>130392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73586</v>
      </c>
      <c r="AB18" s="132">
        <v>0</v>
      </c>
      <c r="AC18" s="130">
        <f t="shared" si="10"/>
        <v>56806</v>
      </c>
      <c r="AD18" s="130">
        <f t="shared" si="11"/>
        <v>859527</v>
      </c>
    </row>
    <row r="19" spans="1:30" s="122" customFormat="1" ht="12" customHeight="1">
      <c r="A19" s="118" t="s">
        <v>209</v>
      </c>
      <c r="B19" s="134" t="s">
        <v>233</v>
      </c>
      <c r="C19" s="118" t="s">
        <v>234</v>
      </c>
      <c r="D19" s="130">
        <f t="shared" si="0"/>
        <v>832234</v>
      </c>
      <c r="E19" s="130">
        <f t="shared" si="1"/>
        <v>189096</v>
      </c>
      <c r="F19" s="130">
        <v>8000</v>
      </c>
      <c r="G19" s="130">
        <v>0</v>
      </c>
      <c r="H19" s="130">
        <v>0</v>
      </c>
      <c r="I19" s="130">
        <v>151693</v>
      </c>
      <c r="J19" s="132">
        <v>0</v>
      </c>
      <c r="K19" s="130">
        <v>29403</v>
      </c>
      <c r="L19" s="130">
        <v>643138</v>
      </c>
      <c r="M19" s="130">
        <f t="shared" si="2"/>
        <v>621697</v>
      </c>
      <c r="N19" s="130">
        <f t="shared" si="3"/>
        <v>433694</v>
      </c>
      <c r="O19" s="130">
        <v>0</v>
      </c>
      <c r="P19" s="130">
        <v>0</v>
      </c>
      <c r="Q19" s="130">
        <v>0</v>
      </c>
      <c r="R19" s="130">
        <v>433694</v>
      </c>
      <c r="S19" s="132">
        <v>0</v>
      </c>
      <c r="T19" s="130">
        <v>0</v>
      </c>
      <c r="U19" s="130">
        <v>188003</v>
      </c>
      <c r="V19" s="130">
        <f t="shared" si="4"/>
        <v>1453931</v>
      </c>
      <c r="W19" s="130">
        <f t="shared" si="5"/>
        <v>622790</v>
      </c>
      <c r="X19" s="130">
        <f t="shared" si="6"/>
        <v>8000</v>
      </c>
      <c r="Y19" s="130">
        <f t="shared" si="7"/>
        <v>0</v>
      </c>
      <c r="Z19" s="130">
        <f t="shared" si="8"/>
        <v>0</v>
      </c>
      <c r="AA19" s="130">
        <f t="shared" si="9"/>
        <v>585387</v>
      </c>
      <c r="AB19" s="132">
        <v>0</v>
      </c>
      <c r="AC19" s="130">
        <f t="shared" si="10"/>
        <v>29403</v>
      </c>
      <c r="AD19" s="130">
        <f t="shared" si="11"/>
        <v>831141</v>
      </c>
    </row>
    <row r="20" spans="1:30" s="122" customFormat="1" ht="12" customHeight="1">
      <c r="A20" s="118" t="s">
        <v>209</v>
      </c>
      <c r="B20" s="134" t="s">
        <v>235</v>
      </c>
      <c r="C20" s="118" t="s">
        <v>236</v>
      </c>
      <c r="D20" s="130">
        <f t="shared" si="0"/>
        <v>262982</v>
      </c>
      <c r="E20" s="130">
        <f t="shared" si="1"/>
        <v>2350</v>
      </c>
      <c r="F20" s="130">
        <v>0</v>
      </c>
      <c r="G20" s="130">
        <v>0</v>
      </c>
      <c r="H20" s="130">
        <v>0</v>
      </c>
      <c r="I20" s="130">
        <v>0</v>
      </c>
      <c r="J20" s="132">
        <v>0</v>
      </c>
      <c r="K20" s="130">
        <v>2350</v>
      </c>
      <c r="L20" s="130">
        <v>260632</v>
      </c>
      <c r="M20" s="130">
        <f t="shared" si="2"/>
        <v>119451</v>
      </c>
      <c r="N20" s="130">
        <f t="shared" si="3"/>
        <v>5</v>
      </c>
      <c r="O20" s="130">
        <v>0</v>
      </c>
      <c r="P20" s="130">
        <v>0</v>
      </c>
      <c r="Q20" s="130">
        <v>0</v>
      </c>
      <c r="R20" s="130">
        <v>0</v>
      </c>
      <c r="S20" s="132">
        <v>0</v>
      </c>
      <c r="T20" s="130">
        <v>5</v>
      </c>
      <c r="U20" s="130">
        <v>119446</v>
      </c>
      <c r="V20" s="130">
        <f t="shared" si="4"/>
        <v>382433</v>
      </c>
      <c r="W20" s="130">
        <f t="shared" si="5"/>
        <v>2355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2">
        <v>0</v>
      </c>
      <c r="AC20" s="130">
        <f t="shared" si="10"/>
        <v>2355</v>
      </c>
      <c r="AD20" s="130">
        <f t="shared" si="11"/>
        <v>380078</v>
      </c>
    </row>
    <row r="21" spans="1:30" s="122" customFormat="1" ht="12" customHeight="1">
      <c r="A21" s="118" t="s">
        <v>209</v>
      </c>
      <c r="B21" s="134" t="s">
        <v>237</v>
      </c>
      <c r="C21" s="118" t="s">
        <v>238</v>
      </c>
      <c r="D21" s="130">
        <f t="shared" si="0"/>
        <v>415693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2">
        <v>0</v>
      </c>
      <c r="K21" s="130">
        <v>0</v>
      </c>
      <c r="L21" s="130">
        <v>415693</v>
      </c>
      <c r="M21" s="130">
        <f t="shared" si="2"/>
        <v>112857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2">
        <v>0</v>
      </c>
      <c r="T21" s="130">
        <v>0</v>
      </c>
      <c r="U21" s="130">
        <v>112857</v>
      </c>
      <c r="V21" s="130">
        <f t="shared" si="4"/>
        <v>528550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2">
        <v>0</v>
      </c>
      <c r="AC21" s="130">
        <f t="shared" si="10"/>
        <v>0</v>
      </c>
      <c r="AD21" s="130">
        <f t="shared" si="11"/>
        <v>528550</v>
      </c>
    </row>
    <row r="22" spans="1:30" s="122" customFormat="1" ht="12" customHeight="1">
      <c r="A22" s="118" t="s">
        <v>209</v>
      </c>
      <c r="B22" s="134" t="s">
        <v>239</v>
      </c>
      <c r="C22" s="118" t="s">
        <v>240</v>
      </c>
      <c r="D22" s="130">
        <f t="shared" si="0"/>
        <v>586165</v>
      </c>
      <c r="E22" s="130">
        <f t="shared" si="1"/>
        <v>158261</v>
      </c>
      <c r="F22" s="130"/>
      <c r="G22" s="130">
        <v>0</v>
      </c>
      <c r="H22" s="130">
        <v>0</v>
      </c>
      <c r="I22" s="130">
        <v>131281</v>
      </c>
      <c r="J22" s="132">
        <v>0</v>
      </c>
      <c r="K22" s="130">
        <v>26980</v>
      </c>
      <c r="L22" s="130">
        <v>427904</v>
      </c>
      <c r="M22" s="130">
        <f t="shared" si="2"/>
        <v>74455</v>
      </c>
      <c r="N22" s="130">
        <f t="shared" si="3"/>
        <v>1380</v>
      </c>
      <c r="O22" s="130">
        <v>0</v>
      </c>
      <c r="P22" s="130">
        <v>0</v>
      </c>
      <c r="Q22" s="130">
        <v>0</v>
      </c>
      <c r="R22" s="130">
        <v>25</v>
      </c>
      <c r="S22" s="132">
        <v>0</v>
      </c>
      <c r="T22" s="130">
        <v>1355</v>
      </c>
      <c r="U22" s="130">
        <v>73075</v>
      </c>
      <c r="V22" s="130">
        <f t="shared" si="4"/>
        <v>660620</v>
      </c>
      <c r="W22" s="130">
        <f t="shared" si="5"/>
        <v>159641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131306</v>
      </c>
      <c r="AB22" s="132">
        <v>0</v>
      </c>
      <c r="AC22" s="130">
        <f t="shared" si="10"/>
        <v>28335</v>
      </c>
      <c r="AD22" s="130">
        <f t="shared" si="11"/>
        <v>500979</v>
      </c>
    </row>
    <row r="23" spans="1:30" s="122" customFormat="1" ht="12" customHeight="1">
      <c r="A23" s="118" t="s">
        <v>209</v>
      </c>
      <c r="B23" s="134" t="s">
        <v>241</v>
      </c>
      <c r="C23" s="118" t="s">
        <v>242</v>
      </c>
      <c r="D23" s="130">
        <f t="shared" si="0"/>
        <v>1124491</v>
      </c>
      <c r="E23" s="130">
        <f t="shared" si="1"/>
        <v>246044</v>
      </c>
      <c r="F23" s="130">
        <v>0</v>
      </c>
      <c r="G23" s="130">
        <v>0</v>
      </c>
      <c r="H23" s="130">
        <v>0</v>
      </c>
      <c r="I23" s="130">
        <v>246044</v>
      </c>
      <c r="J23" s="132">
        <v>0</v>
      </c>
      <c r="K23" s="130">
        <v>0</v>
      </c>
      <c r="L23" s="130">
        <v>878447</v>
      </c>
      <c r="M23" s="130">
        <f t="shared" si="2"/>
        <v>69746</v>
      </c>
      <c r="N23" s="130">
        <f t="shared" si="3"/>
        <v>26865</v>
      </c>
      <c r="O23" s="130">
        <v>0</v>
      </c>
      <c r="P23" s="130">
        <v>0</v>
      </c>
      <c r="Q23" s="130">
        <v>0</v>
      </c>
      <c r="R23" s="130">
        <v>26865</v>
      </c>
      <c r="S23" s="132">
        <v>0</v>
      </c>
      <c r="T23" s="130">
        <v>0</v>
      </c>
      <c r="U23" s="130">
        <v>42881</v>
      </c>
      <c r="V23" s="130">
        <f t="shared" si="4"/>
        <v>1194237</v>
      </c>
      <c r="W23" s="130">
        <f t="shared" si="5"/>
        <v>272909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272909</v>
      </c>
      <c r="AB23" s="132">
        <v>0</v>
      </c>
      <c r="AC23" s="130">
        <f t="shared" si="10"/>
        <v>0</v>
      </c>
      <c r="AD23" s="130">
        <f t="shared" si="11"/>
        <v>921328</v>
      </c>
    </row>
    <row r="24" spans="1:30" s="122" customFormat="1" ht="12" customHeight="1">
      <c r="A24" s="118" t="s">
        <v>209</v>
      </c>
      <c r="B24" s="134" t="s">
        <v>243</v>
      </c>
      <c r="C24" s="118" t="s">
        <v>244</v>
      </c>
      <c r="D24" s="130">
        <f t="shared" si="0"/>
        <v>1411218</v>
      </c>
      <c r="E24" s="130">
        <f t="shared" si="1"/>
        <v>331113</v>
      </c>
      <c r="F24" s="130">
        <v>0</v>
      </c>
      <c r="G24" s="130">
        <v>0</v>
      </c>
      <c r="H24" s="130">
        <v>0</v>
      </c>
      <c r="I24" s="130">
        <v>331045</v>
      </c>
      <c r="J24" s="132">
        <v>0</v>
      </c>
      <c r="K24" s="130">
        <v>68</v>
      </c>
      <c r="L24" s="130">
        <v>1080105</v>
      </c>
      <c r="M24" s="130">
        <f t="shared" si="2"/>
        <v>16804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2">
        <v>0</v>
      </c>
      <c r="T24" s="130">
        <v>0</v>
      </c>
      <c r="U24" s="130">
        <v>16804</v>
      </c>
      <c r="V24" s="130">
        <f t="shared" si="4"/>
        <v>1428022</v>
      </c>
      <c r="W24" s="130">
        <f t="shared" si="5"/>
        <v>331113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331045</v>
      </c>
      <c r="AB24" s="132">
        <v>0</v>
      </c>
      <c r="AC24" s="130">
        <f t="shared" si="10"/>
        <v>68</v>
      </c>
      <c r="AD24" s="130">
        <f t="shared" si="11"/>
        <v>1096909</v>
      </c>
    </row>
    <row r="25" spans="1:30" s="122" customFormat="1" ht="12" customHeight="1">
      <c r="A25" s="118" t="s">
        <v>209</v>
      </c>
      <c r="B25" s="134" t="s">
        <v>245</v>
      </c>
      <c r="C25" s="118" t="s">
        <v>246</v>
      </c>
      <c r="D25" s="130">
        <f t="shared" si="0"/>
        <v>1252695</v>
      </c>
      <c r="E25" s="130">
        <f t="shared" si="1"/>
        <v>160290</v>
      </c>
      <c r="F25" s="130">
        <v>0</v>
      </c>
      <c r="G25" s="130">
        <v>0</v>
      </c>
      <c r="H25" s="130">
        <v>0</v>
      </c>
      <c r="I25" s="130">
        <v>160290</v>
      </c>
      <c r="J25" s="132">
        <v>0</v>
      </c>
      <c r="K25" s="130">
        <v>0</v>
      </c>
      <c r="L25" s="130">
        <v>1092405</v>
      </c>
      <c r="M25" s="130">
        <f t="shared" si="2"/>
        <v>19281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2">
        <v>0</v>
      </c>
      <c r="T25" s="130">
        <v>0</v>
      </c>
      <c r="U25" s="130">
        <v>19281</v>
      </c>
      <c r="V25" s="130">
        <f t="shared" si="4"/>
        <v>1271976</v>
      </c>
      <c r="W25" s="130">
        <f t="shared" si="5"/>
        <v>160290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160290</v>
      </c>
      <c r="AB25" s="132">
        <v>0</v>
      </c>
      <c r="AC25" s="130">
        <f t="shared" si="10"/>
        <v>0</v>
      </c>
      <c r="AD25" s="130">
        <f t="shared" si="11"/>
        <v>1111686</v>
      </c>
    </row>
    <row r="26" spans="1:30" s="122" customFormat="1" ht="12" customHeight="1">
      <c r="A26" s="118" t="s">
        <v>209</v>
      </c>
      <c r="B26" s="134" t="s">
        <v>247</v>
      </c>
      <c r="C26" s="118" t="s">
        <v>248</v>
      </c>
      <c r="D26" s="130">
        <f t="shared" si="0"/>
        <v>2310133</v>
      </c>
      <c r="E26" s="130">
        <f t="shared" si="1"/>
        <v>272253</v>
      </c>
      <c r="F26" s="130">
        <v>0</v>
      </c>
      <c r="G26" s="130">
        <v>0</v>
      </c>
      <c r="H26" s="130">
        <v>0</v>
      </c>
      <c r="I26" s="130">
        <v>254700</v>
      </c>
      <c r="J26" s="132">
        <v>0</v>
      </c>
      <c r="K26" s="130">
        <v>17553</v>
      </c>
      <c r="L26" s="130">
        <v>2037880</v>
      </c>
      <c r="M26" s="130">
        <f t="shared" si="2"/>
        <v>41640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2">
        <v>0</v>
      </c>
      <c r="T26" s="130">
        <v>0</v>
      </c>
      <c r="U26" s="130">
        <v>41640</v>
      </c>
      <c r="V26" s="130">
        <f t="shared" si="4"/>
        <v>2351773</v>
      </c>
      <c r="W26" s="130">
        <f t="shared" si="5"/>
        <v>272253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254700</v>
      </c>
      <c r="AB26" s="132">
        <v>0</v>
      </c>
      <c r="AC26" s="130">
        <f t="shared" si="10"/>
        <v>17553</v>
      </c>
      <c r="AD26" s="130">
        <f t="shared" si="11"/>
        <v>2079520</v>
      </c>
    </row>
    <row r="27" spans="1:30" s="122" customFormat="1" ht="12" customHeight="1">
      <c r="A27" s="118" t="s">
        <v>209</v>
      </c>
      <c r="B27" s="134" t="s">
        <v>249</v>
      </c>
      <c r="C27" s="118" t="s">
        <v>250</v>
      </c>
      <c r="D27" s="130">
        <f t="shared" si="0"/>
        <v>1022183</v>
      </c>
      <c r="E27" s="130">
        <f t="shared" si="1"/>
        <v>198740</v>
      </c>
      <c r="F27" s="130">
        <v>0</v>
      </c>
      <c r="G27" s="130">
        <v>8755</v>
      </c>
      <c r="H27" s="130">
        <v>0</v>
      </c>
      <c r="I27" s="130">
        <v>182792</v>
      </c>
      <c r="J27" s="132">
        <v>0</v>
      </c>
      <c r="K27" s="130">
        <v>7193</v>
      </c>
      <c r="L27" s="130">
        <v>823443</v>
      </c>
      <c r="M27" s="130">
        <f t="shared" si="2"/>
        <v>17829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2">
        <v>0</v>
      </c>
      <c r="T27" s="130">
        <v>0</v>
      </c>
      <c r="U27" s="130">
        <v>17829</v>
      </c>
      <c r="V27" s="130">
        <f t="shared" si="4"/>
        <v>1040012</v>
      </c>
      <c r="W27" s="130">
        <f t="shared" si="5"/>
        <v>198740</v>
      </c>
      <c r="X27" s="130">
        <f t="shared" si="6"/>
        <v>0</v>
      </c>
      <c r="Y27" s="130">
        <f t="shared" si="7"/>
        <v>8755</v>
      </c>
      <c r="Z27" s="130">
        <f t="shared" si="8"/>
        <v>0</v>
      </c>
      <c r="AA27" s="130">
        <f t="shared" si="9"/>
        <v>182792</v>
      </c>
      <c r="AB27" s="132">
        <v>0</v>
      </c>
      <c r="AC27" s="130">
        <f t="shared" si="10"/>
        <v>7193</v>
      </c>
      <c r="AD27" s="130">
        <f t="shared" si="11"/>
        <v>841272</v>
      </c>
    </row>
    <row r="28" spans="1:30" s="122" customFormat="1" ht="12" customHeight="1">
      <c r="A28" s="118" t="s">
        <v>209</v>
      </c>
      <c r="B28" s="134" t="s">
        <v>251</v>
      </c>
      <c r="C28" s="118" t="s">
        <v>252</v>
      </c>
      <c r="D28" s="130">
        <f t="shared" si="0"/>
        <v>775992</v>
      </c>
      <c r="E28" s="130">
        <f t="shared" si="1"/>
        <v>148324</v>
      </c>
      <c r="F28" s="130">
        <v>0</v>
      </c>
      <c r="G28" s="130">
        <v>0</v>
      </c>
      <c r="H28" s="130">
        <v>0</v>
      </c>
      <c r="I28" s="130">
        <v>148324</v>
      </c>
      <c r="J28" s="132">
        <v>0</v>
      </c>
      <c r="K28" s="130">
        <v>0</v>
      </c>
      <c r="L28" s="130">
        <v>627668</v>
      </c>
      <c r="M28" s="130">
        <f t="shared" si="2"/>
        <v>114205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2">
        <v>0</v>
      </c>
      <c r="T28" s="130">
        <v>0</v>
      </c>
      <c r="U28" s="130">
        <v>114205</v>
      </c>
      <c r="V28" s="130">
        <f t="shared" si="4"/>
        <v>890197</v>
      </c>
      <c r="W28" s="130">
        <f t="shared" si="5"/>
        <v>148324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148324</v>
      </c>
      <c r="AB28" s="132">
        <v>0</v>
      </c>
      <c r="AC28" s="130">
        <f t="shared" si="10"/>
        <v>0</v>
      </c>
      <c r="AD28" s="130">
        <f t="shared" si="11"/>
        <v>741873</v>
      </c>
    </row>
    <row r="29" spans="1:30" s="122" customFormat="1" ht="12" customHeight="1">
      <c r="A29" s="118" t="s">
        <v>209</v>
      </c>
      <c r="B29" s="134" t="s">
        <v>253</v>
      </c>
      <c r="C29" s="118" t="s">
        <v>254</v>
      </c>
      <c r="D29" s="130">
        <f t="shared" si="0"/>
        <v>862342</v>
      </c>
      <c r="E29" s="130">
        <f t="shared" si="1"/>
        <v>125947</v>
      </c>
      <c r="F29" s="130">
        <v>0</v>
      </c>
      <c r="G29" s="130">
        <v>0</v>
      </c>
      <c r="H29" s="130">
        <v>0</v>
      </c>
      <c r="I29" s="130">
        <v>125947</v>
      </c>
      <c r="J29" s="132">
        <v>0</v>
      </c>
      <c r="K29" s="130">
        <v>0</v>
      </c>
      <c r="L29" s="130">
        <v>736395</v>
      </c>
      <c r="M29" s="130">
        <f t="shared" si="2"/>
        <v>129534</v>
      </c>
      <c r="N29" s="130">
        <f t="shared" si="3"/>
        <v>5</v>
      </c>
      <c r="O29" s="130">
        <v>0</v>
      </c>
      <c r="P29" s="130">
        <v>0</v>
      </c>
      <c r="Q29" s="130">
        <v>0</v>
      </c>
      <c r="R29" s="130">
        <v>5</v>
      </c>
      <c r="S29" s="132">
        <v>0</v>
      </c>
      <c r="T29" s="130">
        <v>0</v>
      </c>
      <c r="U29" s="130">
        <v>129529</v>
      </c>
      <c r="V29" s="130">
        <f t="shared" si="4"/>
        <v>991876</v>
      </c>
      <c r="W29" s="130">
        <f t="shared" si="5"/>
        <v>125952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125952</v>
      </c>
      <c r="AB29" s="132">
        <v>0</v>
      </c>
      <c r="AC29" s="130">
        <f t="shared" si="10"/>
        <v>0</v>
      </c>
      <c r="AD29" s="130">
        <f t="shared" si="11"/>
        <v>865924</v>
      </c>
    </row>
    <row r="30" spans="1:30" s="122" customFormat="1" ht="12" customHeight="1">
      <c r="A30" s="118" t="s">
        <v>209</v>
      </c>
      <c r="B30" s="134" t="s">
        <v>255</v>
      </c>
      <c r="C30" s="118" t="s">
        <v>256</v>
      </c>
      <c r="D30" s="130">
        <f t="shared" si="0"/>
        <v>470780</v>
      </c>
      <c r="E30" s="130">
        <f t="shared" si="1"/>
        <v>21968</v>
      </c>
      <c r="F30" s="130">
        <v>0</v>
      </c>
      <c r="G30" s="130">
        <v>0</v>
      </c>
      <c r="H30" s="130">
        <v>0</v>
      </c>
      <c r="I30" s="130">
        <v>19238</v>
      </c>
      <c r="J30" s="132">
        <v>0</v>
      </c>
      <c r="K30" s="130">
        <v>2730</v>
      </c>
      <c r="L30" s="130">
        <v>448812</v>
      </c>
      <c r="M30" s="130">
        <f t="shared" si="2"/>
        <v>89806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2">
        <v>0</v>
      </c>
      <c r="T30" s="130">
        <v>0</v>
      </c>
      <c r="U30" s="130">
        <v>89806</v>
      </c>
      <c r="V30" s="130">
        <f t="shared" si="4"/>
        <v>560586</v>
      </c>
      <c r="W30" s="130">
        <f t="shared" si="5"/>
        <v>21968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19238</v>
      </c>
      <c r="AB30" s="132">
        <v>0</v>
      </c>
      <c r="AC30" s="130">
        <f t="shared" si="10"/>
        <v>2730</v>
      </c>
      <c r="AD30" s="130">
        <f t="shared" si="11"/>
        <v>538618</v>
      </c>
    </row>
    <row r="31" spans="1:30" s="122" customFormat="1" ht="12" customHeight="1">
      <c r="A31" s="118" t="s">
        <v>209</v>
      </c>
      <c r="B31" s="134" t="s">
        <v>257</v>
      </c>
      <c r="C31" s="118" t="s">
        <v>258</v>
      </c>
      <c r="D31" s="130">
        <f t="shared" si="0"/>
        <v>478828</v>
      </c>
      <c r="E31" s="130">
        <f t="shared" si="1"/>
        <v>111787</v>
      </c>
      <c r="F31" s="130">
        <v>0</v>
      </c>
      <c r="G31" s="130">
        <v>0</v>
      </c>
      <c r="H31" s="130">
        <v>0</v>
      </c>
      <c r="I31" s="130">
        <v>111787</v>
      </c>
      <c r="J31" s="132">
        <v>0</v>
      </c>
      <c r="K31" s="130">
        <v>0</v>
      </c>
      <c r="L31" s="130">
        <v>367041</v>
      </c>
      <c r="M31" s="130">
        <f t="shared" si="2"/>
        <v>149127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2">
        <v>0</v>
      </c>
      <c r="T31" s="130">
        <v>0</v>
      </c>
      <c r="U31" s="130">
        <v>149127</v>
      </c>
      <c r="V31" s="130">
        <f t="shared" si="4"/>
        <v>627955</v>
      </c>
      <c r="W31" s="130">
        <f t="shared" si="5"/>
        <v>111787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111787</v>
      </c>
      <c r="AB31" s="132">
        <v>0</v>
      </c>
      <c r="AC31" s="130">
        <f t="shared" si="10"/>
        <v>0</v>
      </c>
      <c r="AD31" s="130">
        <f t="shared" si="11"/>
        <v>516168</v>
      </c>
    </row>
    <row r="32" spans="1:30" s="122" customFormat="1" ht="12" customHeight="1">
      <c r="A32" s="118" t="s">
        <v>209</v>
      </c>
      <c r="B32" s="134" t="s">
        <v>259</v>
      </c>
      <c r="C32" s="118" t="s">
        <v>260</v>
      </c>
      <c r="D32" s="130">
        <f t="shared" si="0"/>
        <v>680736</v>
      </c>
      <c r="E32" s="130">
        <f t="shared" si="1"/>
        <v>106150</v>
      </c>
      <c r="F32" s="130">
        <v>0</v>
      </c>
      <c r="G32" s="130">
        <v>0</v>
      </c>
      <c r="H32" s="130">
        <v>0</v>
      </c>
      <c r="I32" s="130">
        <v>106109</v>
      </c>
      <c r="J32" s="132">
        <v>0</v>
      </c>
      <c r="K32" s="130">
        <v>41</v>
      </c>
      <c r="L32" s="130">
        <v>574586</v>
      </c>
      <c r="M32" s="130">
        <f t="shared" si="2"/>
        <v>223287</v>
      </c>
      <c r="N32" s="130">
        <f t="shared" si="3"/>
        <v>8970</v>
      </c>
      <c r="O32" s="130">
        <v>0</v>
      </c>
      <c r="P32" s="130">
        <v>0</v>
      </c>
      <c r="Q32" s="130">
        <v>0</v>
      </c>
      <c r="R32" s="130">
        <v>8961</v>
      </c>
      <c r="S32" s="132">
        <v>0</v>
      </c>
      <c r="T32" s="130">
        <v>9</v>
      </c>
      <c r="U32" s="130">
        <v>214317</v>
      </c>
      <c r="V32" s="130">
        <f t="shared" si="4"/>
        <v>904023</v>
      </c>
      <c r="W32" s="130">
        <f t="shared" si="5"/>
        <v>115120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115070</v>
      </c>
      <c r="AB32" s="132">
        <v>0</v>
      </c>
      <c r="AC32" s="130">
        <f t="shared" si="10"/>
        <v>50</v>
      </c>
      <c r="AD32" s="130">
        <f t="shared" si="11"/>
        <v>788903</v>
      </c>
    </row>
    <row r="33" spans="1:30" s="122" customFormat="1" ht="12" customHeight="1">
      <c r="A33" s="118" t="s">
        <v>209</v>
      </c>
      <c r="B33" s="134" t="s">
        <v>261</v>
      </c>
      <c r="C33" s="118" t="s">
        <v>262</v>
      </c>
      <c r="D33" s="130">
        <f t="shared" si="0"/>
        <v>808394</v>
      </c>
      <c r="E33" s="130">
        <f t="shared" si="1"/>
        <v>122914</v>
      </c>
      <c r="F33" s="130">
        <v>0</v>
      </c>
      <c r="G33" s="130">
        <v>0</v>
      </c>
      <c r="H33" s="130">
        <v>0</v>
      </c>
      <c r="I33" s="130">
        <v>122567</v>
      </c>
      <c r="J33" s="132">
        <v>0</v>
      </c>
      <c r="K33" s="130">
        <v>347</v>
      </c>
      <c r="L33" s="130">
        <v>685480</v>
      </c>
      <c r="M33" s="130">
        <f t="shared" si="2"/>
        <v>347300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2">
        <v>0</v>
      </c>
      <c r="T33" s="130">
        <v>0</v>
      </c>
      <c r="U33" s="130">
        <v>347300</v>
      </c>
      <c r="V33" s="130">
        <f t="shared" si="4"/>
        <v>1155694</v>
      </c>
      <c r="W33" s="130">
        <f t="shared" si="5"/>
        <v>122914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122567</v>
      </c>
      <c r="AB33" s="132">
        <v>0</v>
      </c>
      <c r="AC33" s="130">
        <f t="shared" si="10"/>
        <v>347</v>
      </c>
      <c r="AD33" s="130">
        <f t="shared" si="11"/>
        <v>1032780</v>
      </c>
    </row>
    <row r="34" spans="1:30" s="122" customFormat="1" ht="12" customHeight="1">
      <c r="A34" s="118" t="s">
        <v>209</v>
      </c>
      <c r="B34" s="134" t="s">
        <v>263</v>
      </c>
      <c r="C34" s="118" t="s">
        <v>264</v>
      </c>
      <c r="D34" s="130">
        <f t="shared" si="0"/>
        <v>343969</v>
      </c>
      <c r="E34" s="130">
        <f t="shared" si="1"/>
        <v>58444</v>
      </c>
      <c r="F34" s="130">
        <v>0</v>
      </c>
      <c r="G34" s="130">
        <v>0</v>
      </c>
      <c r="H34" s="130">
        <v>0</v>
      </c>
      <c r="I34" s="130">
        <v>58444</v>
      </c>
      <c r="J34" s="132">
        <v>0</v>
      </c>
      <c r="K34" s="130">
        <v>0</v>
      </c>
      <c r="L34" s="130">
        <v>285525</v>
      </c>
      <c r="M34" s="130">
        <f t="shared" si="2"/>
        <v>146479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2">
        <v>0</v>
      </c>
      <c r="T34" s="130">
        <v>0</v>
      </c>
      <c r="U34" s="130">
        <v>146479</v>
      </c>
      <c r="V34" s="130">
        <f t="shared" si="4"/>
        <v>490448</v>
      </c>
      <c r="W34" s="130">
        <f t="shared" si="5"/>
        <v>58444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58444</v>
      </c>
      <c r="AB34" s="132">
        <v>0</v>
      </c>
      <c r="AC34" s="130">
        <f t="shared" si="10"/>
        <v>0</v>
      </c>
      <c r="AD34" s="130">
        <f t="shared" si="11"/>
        <v>432004</v>
      </c>
    </row>
    <row r="35" spans="1:30" s="122" customFormat="1" ht="12" customHeight="1">
      <c r="A35" s="118" t="s">
        <v>209</v>
      </c>
      <c r="B35" s="134" t="s">
        <v>265</v>
      </c>
      <c r="C35" s="118" t="s">
        <v>266</v>
      </c>
      <c r="D35" s="130">
        <f t="shared" si="0"/>
        <v>1257573</v>
      </c>
      <c r="E35" s="130">
        <f t="shared" si="1"/>
        <v>223615</v>
      </c>
      <c r="F35" s="130">
        <v>0</v>
      </c>
      <c r="G35" s="130">
        <v>0</v>
      </c>
      <c r="H35" s="130">
        <v>0</v>
      </c>
      <c r="I35" s="130">
        <v>195340</v>
      </c>
      <c r="J35" s="132">
        <v>0</v>
      </c>
      <c r="K35" s="130">
        <v>28275</v>
      </c>
      <c r="L35" s="130">
        <v>1033958</v>
      </c>
      <c r="M35" s="130">
        <f t="shared" si="2"/>
        <v>164761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2">
        <v>0</v>
      </c>
      <c r="T35" s="130">
        <v>0</v>
      </c>
      <c r="U35" s="130">
        <v>164761</v>
      </c>
      <c r="V35" s="130">
        <f t="shared" si="4"/>
        <v>1422334</v>
      </c>
      <c r="W35" s="130">
        <f t="shared" si="5"/>
        <v>223615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195340</v>
      </c>
      <c r="AB35" s="132">
        <v>0</v>
      </c>
      <c r="AC35" s="130">
        <f t="shared" si="10"/>
        <v>28275</v>
      </c>
      <c r="AD35" s="130">
        <f t="shared" si="11"/>
        <v>1198719</v>
      </c>
    </row>
    <row r="36" spans="1:30" s="122" customFormat="1" ht="12" customHeight="1">
      <c r="A36" s="118" t="s">
        <v>209</v>
      </c>
      <c r="B36" s="134" t="s">
        <v>267</v>
      </c>
      <c r="C36" s="118" t="s">
        <v>268</v>
      </c>
      <c r="D36" s="130">
        <f t="shared" si="0"/>
        <v>827547</v>
      </c>
      <c r="E36" s="130">
        <f t="shared" si="1"/>
        <v>137397</v>
      </c>
      <c r="F36" s="130">
        <v>0</v>
      </c>
      <c r="G36" s="130">
        <v>0</v>
      </c>
      <c r="H36" s="130">
        <v>0</v>
      </c>
      <c r="I36" s="130">
        <v>137397</v>
      </c>
      <c r="J36" s="132">
        <v>0</v>
      </c>
      <c r="K36" s="130">
        <v>0</v>
      </c>
      <c r="L36" s="130">
        <v>690150</v>
      </c>
      <c r="M36" s="130">
        <f t="shared" si="2"/>
        <v>136145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2">
        <v>0</v>
      </c>
      <c r="T36" s="130">
        <v>0</v>
      </c>
      <c r="U36" s="130">
        <v>136145</v>
      </c>
      <c r="V36" s="130">
        <f t="shared" si="4"/>
        <v>963692</v>
      </c>
      <c r="W36" s="130">
        <f t="shared" si="5"/>
        <v>137397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137397</v>
      </c>
      <c r="AB36" s="132">
        <v>0</v>
      </c>
      <c r="AC36" s="130">
        <f t="shared" si="10"/>
        <v>0</v>
      </c>
      <c r="AD36" s="130">
        <f t="shared" si="11"/>
        <v>826295</v>
      </c>
    </row>
    <row r="37" spans="1:30" s="122" customFormat="1" ht="12" customHeight="1">
      <c r="A37" s="118" t="s">
        <v>209</v>
      </c>
      <c r="B37" s="134" t="s">
        <v>269</v>
      </c>
      <c r="C37" s="118" t="s">
        <v>270</v>
      </c>
      <c r="D37" s="130">
        <f t="shared" si="0"/>
        <v>812897</v>
      </c>
      <c r="E37" s="130">
        <f t="shared" si="1"/>
        <v>145094</v>
      </c>
      <c r="F37" s="130">
        <v>0</v>
      </c>
      <c r="G37" s="130">
        <v>0</v>
      </c>
      <c r="H37" s="130">
        <v>0</v>
      </c>
      <c r="I37" s="130">
        <v>86034</v>
      </c>
      <c r="J37" s="132">
        <v>0</v>
      </c>
      <c r="K37" s="130">
        <v>59060</v>
      </c>
      <c r="L37" s="130">
        <v>667803</v>
      </c>
      <c r="M37" s="130">
        <f t="shared" si="2"/>
        <v>60942</v>
      </c>
      <c r="N37" s="130">
        <f t="shared" si="3"/>
        <v>10158</v>
      </c>
      <c r="O37" s="130">
        <v>0</v>
      </c>
      <c r="P37" s="130">
        <v>0</v>
      </c>
      <c r="Q37" s="130">
        <v>0</v>
      </c>
      <c r="R37" s="130">
        <v>1134</v>
      </c>
      <c r="S37" s="132">
        <v>0</v>
      </c>
      <c r="T37" s="130">
        <v>9024</v>
      </c>
      <c r="U37" s="130">
        <v>50784</v>
      </c>
      <c r="V37" s="130">
        <f t="shared" si="4"/>
        <v>873839</v>
      </c>
      <c r="W37" s="130">
        <f t="shared" si="5"/>
        <v>155252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87168</v>
      </c>
      <c r="AB37" s="132">
        <v>0</v>
      </c>
      <c r="AC37" s="130">
        <f t="shared" si="10"/>
        <v>68084</v>
      </c>
      <c r="AD37" s="130">
        <f t="shared" si="11"/>
        <v>718587</v>
      </c>
    </row>
    <row r="38" spans="1:30" s="122" customFormat="1" ht="12" customHeight="1">
      <c r="A38" s="118" t="s">
        <v>209</v>
      </c>
      <c r="B38" s="134" t="s">
        <v>271</v>
      </c>
      <c r="C38" s="118" t="s">
        <v>272</v>
      </c>
      <c r="D38" s="130">
        <f t="shared" si="0"/>
        <v>516327</v>
      </c>
      <c r="E38" s="130">
        <f t="shared" si="1"/>
        <v>91793</v>
      </c>
      <c r="F38" s="130">
        <v>0</v>
      </c>
      <c r="G38" s="130">
        <v>0</v>
      </c>
      <c r="H38" s="130">
        <v>0</v>
      </c>
      <c r="I38" s="130">
        <v>51094</v>
      </c>
      <c r="J38" s="132">
        <v>0</v>
      </c>
      <c r="K38" s="130">
        <v>40699</v>
      </c>
      <c r="L38" s="130">
        <v>424534</v>
      </c>
      <c r="M38" s="130">
        <f t="shared" si="2"/>
        <v>42900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2">
        <v>0</v>
      </c>
      <c r="T38" s="130">
        <v>0</v>
      </c>
      <c r="U38" s="130">
        <v>42900</v>
      </c>
      <c r="V38" s="130">
        <f t="shared" si="4"/>
        <v>559227</v>
      </c>
      <c r="W38" s="130">
        <f t="shared" si="5"/>
        <v>91793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51094</v>
      </c>
      <c r="AB38" s="132">
        <v>0</v>
      </c>
      <c r="AC38" s="130">
        <f t="shared" si="10"/>
        <v>40699</v>
      </c>
      <c r="AD38" s="130">
        <f t="shared" si="11"/>
        <v>467434</v>
      </c>
    </row>
    <row r="39" spans="1:30" s="122" customFormat="1" ht="12" customHeight="1">
      <c r="A39" s="118" t="s">
        <v>209</v>
      </c>
      <c r="B39" s="134" t="s">
        <v>273</v>
      </c>
      <c r="C39" s="118" t="s">
        <v>274</v>
      </c>
      <c r="D39" s="130">
        <f t="shared" si="0"/>
        <v>755509</v>
      </c>
      <c r="E39" s="130">
        <f t="shared" si="1"/>
        <v>84724</v>
      </c>
      <c r="F39" s="130">
        <v>0</v>
      </c>
      <c r="G39" s="130">
        <v>0</v>
      </c>
      <c r="H39" s="130">
        <v>0</v>
      </c>
      <c r="I39" s="130">
        <v>84485</v>
      </c>
      <c r="J39" s="132">
        <v>0</v>
      </c>
      <c r="K39" s="130">
        <v>239</v>
      </c>
      <c r="L39" s="130">
        <v>670785</v>
      </c>
      <c r="M39" s="130">
        <f t="shared" si="2"/>
        <v>102431</v>
      </c>
      <c r="N39" s="130">
        <f t="shared" si="3"/>
        <v>137</v>
      </c>
      <c r="O39" s="130">
        <v>0</v>
      </c>
      <c r="P39" s="130">
        <v>0</v>
      </c>
      <c r="Q39" s="130">
        <v>0</v>
      </c>
      <c r="R39" s="130">
        <v>137</v>
      </c>
      <c r="S39" s="132">
        <v>0</v>
      </c>
      <c r="T39" s="130">
        <v>0</v>
      </c>
      <c r="U39" s="130">
        <v>102294</v>
      </c>
      <c r="V39" s="130">
        <f t="shared" si="4"/>
        <v>857940</v>
      </c>
      <c r="W39" s="130">
        <f t="shared" si="5"/>
        <v>84861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84622</v>
      </c>
      <c r="AB39" s="132">
        <v>0</v>
      </c>
      <c r="AC39" s="130">
        <f t="shared" si="10"/>
        <v>239</v>
      </c>
      <c r="AD39" s="130">
        <f t="shared" si="11"/>
        <v>773079</v>
      </c>
    </row>
    <row r="40" spans="1:30" s="122" customFormat="1" ht="12" customHeight="1">
      <c r="A40" s="118" t="s">
        <v>209</v>
      </c>
      <c r="B40" s="134" t="s">
        <v>275</v>
      </c>
      <c r="C40" s="118" t="s">
        <v>276</v>
      </c>
      <c r="D40" s="130">
        <f t="shared" si="0"/>
        <v>468971</v>
      </c>
      <c r="E40" s="130">
        <f t="shared" si="1"/>
        <v>43636</v>
      </c>
      <c r="F40" s="130">
        <v>0</v>
      </c>
      <c r="G40" s="130">
        <v>0</v>
      </c>
      <c r="H40" s="130">
        <v>0</v>
      </c>
      <c r="I40" s="130">
        <v>43636</v>
      </c>
      <c r="J40" s="132">
        <v>0</v>
      </c>
      <c r="K40" s="130">
        <v>0</v>
      </c>
      <c r="L40" s="130">
        <v>425335</v>
      </c>
      <c r="M40" s="130">
        <f t="shared" si="2"/>
        <v>77562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2">
        <v>0</v>
      </c>
      <c r="T40" s="130">
        <v>0</v>
      </c>
      <c r="U40" s="130">
        <v>77562</v>
      </c>
      <c r="V40" s="130">
        <f t="shared" si="4"/>
        <v>546533</v>
      </c>
      <c r="W40" s="130">
        <f t="shared" si="5"/>
        <v>43636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43636</v>
      </c>
      <c r="AB40" s="132">
        <v>0</v>
      </c>
      <c r="AC40" s="130">
        <f t="shared" si="10"/>
        <v>0</v>
      </c>
      <c r="AD40" s="130">
        <f t="shared" si="11"/>
        <v>502897</v>
      </c>
    </row>
    <row r="41" spans="1:30" s="122" customFormat="1" ht="12" customHeight="1">
      <c r="A41" s="118" t="s">
        <v>209</v>
      </c>
      <c r="B41" s="134" t="s">
        <v>277</v>
      </c>
      <c r="C41" s="118" t="s">
        <v>278</v>
      </c>
      <c r="D41" s="130">
        <f t="shared" si="0"/>
        <v>379352</v>
      </c>
      <c r="E41" s="130">
        <f t="shared" si="1"/>
        <v>68730</v>
      </c>
      <c r="F41" s="130">
        <v>0</v>
      </c>
      <c r="G41" s="130">
        <v>0</v>
      </c>
      <c r="H41" s="130">
        <v>0</v>
      </c>
      <c r="I41" s="130">
        <v>68730</v>
      </c>
      <c r="J41" s="132">
        <v>0</v>
      </c>
      <c r="K41" s="130">
        <v>0</v>
      </c>
      <c r="L41" s="130">
        <v>310622</v>
      </c>
      <c r="M41" s="130">
        <f t="shared" si="2"/>
        <v>185893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2">
        <v>0</v>
      </c>
      <c r="T41" s="130">
        <v>0</v>
      </c>
      <c r="U41" s="130">
        <v>185893</v>
      </c>
      <c r="V41" s="130">
        <f t="shared" si="4"/>
        <v>565245</v>
      </c>
      <c r="W41" s="130">
        <f t="shared" si="5"/>
        <v>68730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68730</v>
      </c>
      <c r="AB41" s="132">
        <v>0</v>
      </c>
      <c r="AC41" s="130">
        <f t="shared" si="10"/>
        <v>0</v>
      </c>
      <c r="AD41" s="130">
        <f t="shared" si="11"/>
        <v>496515</v>
      </c>
    </row>
    <row r="42" spans="1:30" s="122" customFormat="1" ht="12" customHeight="1">
      <c r="A42" s="118" t="s">
        <v>209</v>
      </c>
      <c r="B42" s="134" t="s">
        <v>279</v>
      </c>
      <c r="C42" s="118" t="s">
        <v>280</v>
      </c>
      <c r="D42" s="130">
        <f t="shared" si="0"/>
        <v>103267</v>
      </c>
      <c r="E42" s="130">
        <f t="shared" si="1"/>
        <v>63688</v>
      </c>
      <c r="F42" s="130">
        <v>0</v>
      </c>
      <c r="G42" s="130">
        <v>0</v>
      </c>
      <c r="H42" s="130">
        <v>0</v>
      </c>
      <c r="I42" s="130">
        <v>63688</v>
      </c>
      <c r="J42" s="132">
        <v>0</v>
      </c>
      <c r="K42" s="130">
        <v>0</v>
      </c>
      <c r="L42" s="130">
        <v>39579</v>
      </c>
      <c r="M42" s="130">
        <f t="shared" si="2"/>
        <v>32050</v>
      </c>
      <c r="N42" s="130">
        <f t="shared" si="3"/>
        <v>6374</v>
      </c>
      <c r="O42" s="130">
        <v>0</v>
      </c>
      <c r="P42" s="130">
        <v>0</v>
      </c>
      <c r="Q42" s="130">
        <v>0</v>
      </c>
      <c r="R42" s="130">
        <v>6374</v>
      </c>
      <c r="S42" s="132">
        <v>0</v>
      </c>
      <c r="T42" s="130">
        <v>0</v>
      </c>
      <c r="U42" s="130">
        <v>25676</v>
      </c>
      <c r="V42" s="130">
        <f t="shared" si="4"/>
        <v>135317</v>
      </c>
      <c r="W42" s="130">
        <f t="shared" si="5"/>
        <v>70062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70062</v>
      </c>
      <c r="AB42" s="132">
        <v>0</v>
      </c>
      <c r="AC42" s="130">
        <f t="shared" si="10"/>
        <v>0</v>
      </c>
      <c r="AD42" s="130">
        <f t="shared" si="11"/>
        <v>65255</v>
      </c>
    </row>
    <row r="43" spans="1:30" s="122" customFormat="1" ht="12" customHeight="1">
      <c r="A43" s="118" t="s">
        <v>209</v>
      </c>
      <c r="B43" s="134" t="s">
        <v>281</v>
      </c>
      <c r="C43" s="118" t="s">
        <v>282</v>
      </c>
      <c r="D43" s="130">
        <f t="shared" si="0"/>
        <v>751415</v>
      </c>
      <c r="E43" s="130">
        <f t="shared" si="1"/>
        <v>72469</v>
      </c>
      <c r="F43" s="130">
        <v>0</v>
      </c>
      <c r="G43" s="130">
        <v>0</v>
      </c>
      <c r="H43" s="130">
        <v>0</v>
      </c>
      <c r="I43" s="130">
        <v>72469</v>
      </c>
      <c r="J43" s="132">
        <v>0</v>
      </c>
      <c r="K43" s="130">
        <v>0</v>
      </c>
      <c r="L43" s="130">
        <v>678946</v>
      </c>
      <c r="M43" s="130">
        <f t="shared" si="2"/>
        <v>38116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2">
        <v>0</v>
      </c>
      <c r="T43" s="130">
        <v>0</v>
      </c>
      <c r="U43" s="130">
        <v>38116</v>
      </c>
      <c r="V43" s="130">
        <f t="shared" si="4"/>
        <v>789531</v>
      </c>
      <c r="W43" s="130">
        <f t="shared" si="5"/>
        <v>72469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72469</v>
      </c>
      <c r="AB43" s="132">
        <v>0</v>
      </c>
      <c r="AC43" s="130">
        <f t="shared" si="10"/>
        <v>0</v>
      </c>
      <c r="AD43" s="130">
        <f t="shared" si="11"/>
        <v>717062</v>
      </c>
    </row>
    <row r="44" spans="1:30" s="122" customFormat="1" ht="12" customHeight="1">
      <c r="A44" s="118" t="s">
        <v>209</v>
      </c>
      <c r="B44" s="134" t="s">
        <v>283</v>
      </c>
      <c r="C44" s="118" t="s">
        <v>284</v>
      </c>
      <c r="D44" s="130">
        <f t="shared" si="0"/>
        <v>182832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2">
        <v>0</v>
      </c>
      <c r="K44" s="130">
        <v>0</v>
      </c>
      <c r="L44" s="130">
        <v>182832</v>
      </c>
      <c r="M44" s="130">
        <f t="shared" si="2"/>
        <v>21260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2">
        <v>0</v>
      </c>
      <c r="T44" s="130">
        <v>0</v>
      </c>
      <c r="U44" s="130">
        <v>21260</v>
      </c>
      <c r="V44" s="130">
        <f t="shared" si="4"/>
        <v>204092</v>
      </c>
      <c r="W44" s="130">
        <f t="shared" si="5"/>
        <v>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0</v>
      </c>
      <c r="AB44" s="132">
        <v>0</v>
      </c>
      <c r="AC44" s="130">
        <f t="shared" si="10"/>
        <v>0</v>
      </c>
      <c r="AD44" s="130">
        <f t="shared" si="11"/>
        <v>204092</v>
      </c>
    </row>
    <row r="45" spans="1:30" s="122" customFormat="1" ht="12" customHeight="1">
      <c r="A45" s="118" t="s">
        <v>209</v>
      </c>
      <c r="B45" s="134" t="s">
        <v>285</v>
      </c>
      <c r="C45" s="118" t="s">
        <v>286</v>
      </c>
      <c r="D45" s="130">
        <f t="shared" si="0"/>
        <v>299559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2">
        <v>0</v>
      </c>
      <c r="K45" s="130">
        <v>0</v>
      </c>
      <c r="L45" s="130">
        <v>299559</v>
      </c>
      <c r="M45" s="130">
        <f t="shared" si="2"/>
        <v>71131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2">
        <v>0</v>
      </c>
      <c r="T45" s="130">
        <v>0</v>
      </c>
      <c r="U45" s="130">
        <v>71131</v>
      </c>
      <c r="V45" s="130">
        <f t="shared" si="4"/>
        <v>370690</v>
      </c>
      <c r="W45" s="130">
        <f t="shared" si="5"/>
        <v>0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0</v>
      </c>
      <c r="AB45" s="132">
        <v>0</v>
      </c>
      <c r="AC45" s="130">
        <f t="shared" si="10"/>
        <v>0</v>
      </c>
      <c r="AD45" s="130">
        <f t="shared" si="11"/>
        <v>370690</v>
      </c>
    </row>
    <row r="46" spans="1:30" s="122" customFormat="1" ht="12" customHeight="1">
      <c r="A46" s="118" t="s">
        <v>209</v>
      </c>
      <c r="B46" s="134" t="s">
        <v>287</v>
      </c>
      <c r="C46" s="118" t="s">
        <v>288</v>
      </c>
      <c r="D46" s="130">
        <f t="shared" si="0"/>
        <v>280499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2">
        <v>0</v>
      </c>
      <c r="K46" s="130">
        <v>0</v>
      </c>
      <c r="L46" s="130">
        <v>280499</v>
      </c>
      <c r="M46" s="130">
        <f t="shared" si="2"/>
        <v>40760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2">
        <v>0</v>
      </c>
      <c r="T46" s="130">
        <v>0</v>
      </c>
      <c r="U46" s="130">
        <v>40760</v>
      </c>
      <c r="V46" s="130">
        <f t="shared" si="4"/>
        <v>321259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2">
        <v>0</v>
      </c>
      <c r="AC46" s="130">
        <f t="shared" si="10"/>
        <v>0</v>
      </c>
      <c r="AD46" s="130">
        <f t="shared" si="11"/>
        <v>321259</v>
      </c>
    </row>
    <row r="47" spans="1:30" s="122" customFormat="1" ht="12" customHeight="1">
      <c r="A47" s="118" t="s">
        <v>209</v>
      </c>
      <c r="B47" s="134" t="s">
        <v>289</v>
      </c>
      <c r="C47" s="118" t="s">
        <v>290</v>
      </c>
      <c r="D47" s="130">
        <f t="shared" si="0"/>
        <v>196966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2">
        <v>0</v>
      </c>
      <c r="K47" s="130">
        <v>0</v>
      </c>
      <c r="L47" s="130">
        <v>196966</v>
      </c>
      <c r="M47" s="130">
        <f t="shared" si="2"/>
        <v>57679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2">
        <v>0</v>
      </c>
      <c r="T47" s="130">
        <v>0</v>
      </c>
      <c r="U47" s="130">
        <v>57679</v>
      </c>
      <c r="V47" s="130">
        <f t="shared" si="4"/>
        <v>254645</v>
      </c>
      <c r="W47" s="130">
        <f t="shared" si="5"/>
        <v>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2">
        <v>0</v>
      </c>
      <c r="AC47" s="130">
        <f t="shared" si="10"/>
        <v>0</v>
      </c>
      <c r="AD47" s="130">
        <f t="shared" si="11"/>
        <v>254645</v>
      </c>
    </row>
    <row r="48" spans="1:30" s="122" customFormat="1" ht="12" customHeight="1">
      <c r="A48" s="118" t="s">
        <v>209</v>
      </c>
      <c r="B48" s="134" t="s">
        <v>291</v>
      </c>
      <c r="C48" s="118" t="s">
        <v>292</v>
      </c>
      <c r="D48" s="130">
        <f t="shared" si="0"/>
        <v>212263</v>
      </c>
      <c r="E48" s="130">
        <f t="shared" si="1"/>
        <v>26089</v>
      </c>
      <c r="F48" s="130">
        <v>192</v>
      </c>
      <c r="G48" s="130">
        <v>0</v>
      </c>
      <c r="H48" s="130">
        <v>0</v>
      </c>
      <c r="I48" s="130">
        <v>25748</v>
      </c>
      <c r="J48" s="132">
        <v>0</v>
      </c>
      <c r="K48" s="130">
        <v>149</v>
      </c>
      <c r="L48" s="130">
        <v>186174</v>
      </c>
      <c r="M48" s="130">
        <f t="shared" si="2"/>
        <v>98010</v>
      </c>
      <c r="N48" s="130">
        <f t="shared" si="3"/>
        <v>132</v>
      </c>
      <c r="O48" s="130">
        <v>132</v>
      </c>
      <c r="P48" s="130">
        <v>0</v>
      </c>
      <c r="Q48" s="130">
        <v>0</v>
      </c>
      <c r="R48" s="130">
        <v>0</v>
      </c>
      <c r="S48" s="132">
        <v>0</v>
      </c>
      <c r="T48" s="130">
        <v>0</v>
      </c>
      <c r="U48" s="130">
        <v>97878</v>
      </c>
      <c r="V48" s="130">
        <f t="shared" si="4"/>
        <v>310273</v>
      </c>
      <c r="W48" s="130">
        <f t="shared" si="5"/>
        <v>26221</v>
      </c>
      <c r="X48" s="130">
        <f t="shared" si="6"/>
        <v>324</v>
      </c>
      <c r="Y48" s="130">
        <f t="shared" si="7"/>
        <v>0</v>
      </c>
      <c r="Z48" s="130">
        <f t="shared" si="8"/>
        <v>0</v>
      </c>
      <c r="AA48" s="130">
        <f t="shared" si="9"/>
        <v>25748</v>
      </c>
      <c r="AB48" s="132">
        <v>0</v>
      </c>
      <c r="AC48" s="130">
        <f t="shared" si="10"/>
        <v>149</v>
      </c>
      <c r="AD48" s="130">
        <f t="shared" si="11"/>
        <v>284052</v>
      </c>
    </row>
    <row r="49" spans="1:30" s="122" customFormat="1" ht="12" customHeight="1">
      <c r="A49" s="118" t="s">
        <v>209</v>
      </c>
      <c r="B49" s="134" t="s">
        <v>293</v>
      </c>
      <c r="C49" s="118" t="s">
        <v>294</v>
      </c>
      <c r="D49" s="130">
        <f t="shared" si="0"/>
        <v>248001</v>
      </c>
      <c r="E49" s="130">
        <f t="shared" si="1"/>
        <v>58544</v>
      </c>
      <c r="F49" s="130">
        <v>0</v>
      </c>
      <c r="G49" s="130">
        <v>0</v>
      </c>
      <c r="H49" s="130">
        <v>0</v>
      </c>
      <c r="I49" s="130">
        <v>58544</v>
      </c>
      <c r="J49" s="132">
        <v>0</v>
      </c>
      <c r="K49" s="130">
        <v>0</v>
      </c>
      <c r="L49" s="130">
        <v>189457</v>
      </c>
      <c r="M49" s="130">
        <f t="shared" si="2"/>
        <v>108048</v>
      </c>
      <c r="N49" s="130">
        <f t="shared" si="3"/>
        <v>2</v>
      </c>
      <c r="O49" s="130">
        <v>0</v>
      </c>
      <c r="P49" s="130">
        <v>0</v>
      </c>
      <c r="Q49" s="130">
        <v>0</v>
      </c>
      <c r="R49" s="130">
        <v>2</v>
      </c>
      <c r="S49" s="132">
        <v>0</v>
      </c>
      <c r="T49" s="130">
        <v>0</v>
      </c>
      <c r="U49" s="130">
        <v>108046</v>
      </c>
      <c r="V49" s="130">
        <f t="shared" si="4"/>
        <v>356049</v>
      </c>
      <c r="W49" s="130">
        <f t="shared" si="5"/>
        <v>58546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58546</v>
      </c>
      <c r="AB49" s="132">
        <v>0</v>
      </c>
      <c r="AC49" s="130">
        <f t="shared" si="10"/>
        <v>0</v>
      </c>
      <c r="AD49" s="130">
        <f t="shared" si="11"/>
        <v>297503</v>
      </c>
    </row>
    <row r="50" spans="1:30" s="122" customFormat="1" ht="12" customHeight="1">
      <c r="A50" s="118" t="s">
        <v>209</v>
      </c>
      <c r="B50" s="134" t="s">
        <v>295</v>
      </c>
      <c r="C50" s="118" t="s">
        <v>296</v>
      </c>
      <c r="D50" s="130">
        <f t="shared" si="0"/>
        <v>218218</v>
      </c>
      <c r="E50" s="130">
        <f t="shared" si="1"/>
        <v>37331</v>
      </c>
      <c r="F50" s="130">
        <v>0</v>
      </c>
      <c r="G50" s="130">
        <v>0</v>
      </c>
      <c r="H50" s="130">
        <v>0</v>
      </c>
      <c r="I50" s="130">
        <v>37331</v>
      </c>
      <c r="J50" s="132">
        <v>0</v>
      </c>
      <c r="K50" s="130">
        <v>0</v>
      </c>
      <c r="L50" s="130">
        <v>180887</v>
      </c>
      <c r="M50" s="130">
        <f t="shared" si="2"/>
        <v>57487</v>
      </c>
      <c r="N50" s="130">
        <f t="shared" si="3"/>
        <v>3133</v>
      </c>
      <c r="O50" s="130">
        <v>0</v>
      </c>
      <c r="P50" s="130">
        <v>0</v>
      </c>
      <c r="Q50" s="130">
        <v>0</v>
      </c>
      <c r="R50" s="130">
        <v>3133</v>
      </c>
      <c r="S50" s="132">
        <v>0</v>
      </c>
      <c r="T50" s="130">
        <v>0</v>
      </c>
      <c r="U50" s="130">
        <v>54354</v>
      </c>
      <c r="V50" s="130">
        <f t="shared" si="4"/>
        <v>275705</v>
      </c>
      <c r="W50" s="130">
        <f t="shared" si="5"/>
        <v>40464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40464</v>
      </c>
      <c r="AB50" s="132">
        <v>0</v>
      </c>
      <c r="AC50" s="130">
        <f t="shared" si="10"/>
        <v>0</v>
      </c>
      <c r="AD50" s="130">
        <f t="shared" si="11"/>
        <v>235241</v>
      </c>
    </row>
    <row r="51" spans="1:30" s="122" customFormat="1" ht="12" customHeight="1">
      <c r="A51" s="118" t="s">
        <v>209</v>
      </c>
      <c r="B51" s="134" t="s">
        <v>297</v>
      </c>
      <c r="C51" s="118" t="s">
        <v>298</v>
      </c>
      <c r="D51" s="130">
        <f t="shared" si="0"/>
        <v>488565</v>
      </c>
      <c r="E51" s="130">
        <f t="shared" si="1"/>
        <v>62551</v>
      </c>
      <c r="F51" s="130">
        <v>0</v>
      </c>
      <c r="G51" s="130">
        <v>0</v>
      </c>
      <c r="H51" s="130">
        <v>0</v>
      </c>
      <c r="I51" s="130">
        <v>62551</v>
      </c>
      <c r="J51" s="132">
        <v>0</v>
      </c>
      <c r="K51" s="130">
        <v>0</v>
      </c>
      <c r="L51" s="130">
        <v>426014</v>
      </c>
      <c r="M51" s="130">
        <f t="shared" si="2"/>
        <v>65398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2">
        <v>0</v>
      </c>
      <c r="T51" s="130">
        <v>0</v>
      </c>
      <c r="U51" s="130">
        <v>65398</v>
      </c>
      <c r="V51" s="130">
        <f t="shared" si="4"/>
        <v>553963</v>
      </c>
      <c r="W51" s="130">
        <f t="shared" si="5"/>
        <v>62551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62551</v>
      </c>
      <c r="AB51" s="132">
        <v>0</v>
      </c>
      <c r="AC51" s="130">
        <f t="shared" si="10"/>
        <v>0</v>
      </c>
      <c r="AD51" s="130">
        <f t="shared" si="11"/>
        <v>491412</v>
      </c>
    </row>
    <row r="52" spans="1:30" s="122" customFormat="1" ht="12" customHeight="1">
      <c r="A52" s="118" t="s">
        <v>209</v>
      </c>
      <c r="B52" s="134" t="s">
        <v>299</v>
      </c>
      <c r="C52" s="118" t="s">
        <v>300</v>
      </c>
      <c r="D52" s="130">
        <f t="shared" si="0"/>
        <v>35268</v>
      </c>
      <c r="E52" s="130">
        <f t="shared" si="1"/>
        <v>3187</v>
      </c>
      <c r="F52" s="130">
        <v>0</v>
      </c>
      <c r="G52" s="130">
        <v>0</v>
      </c>
      <c r="H52" s="130">
        <v>0</v>
      </c>
      <c r="I52" s="130">
        <v>3182</v>
      </c>
      <c r="J52" s="132">
        <v>0</v>
      </c>
      <c r="K52" s="130">
        <v>5</v>
      </c>
      <c r="L52" s="130">
        <v>32081</v>
      </c>
      <c r="M52" s="130">
        <f t="shared" si="2"/>
        <v>44871</v>
      </c>
      <c r="N52" s="130">
        <f t="shared" si="3"/>
        <v>11</v>
      </c>
      <c r="O52" s="130">
        <v>0</v>
      </c>
      <c r="P52" s="130">
        <v>0</v>
      </c>
      <c r="Q52" s="130">
        <v>0</v>
      </c>
      <c r="R52" s="130">
        <v>0</v>
      </c>
      <c r="S52" s="132">
        <v>0</v>
      </c>
      <c r="T52" s="130">
        <v>11</v>
      </c>
      <c r="U52" s="130">
        <v>44860</v>
      </c>
      <c r="V52" s="130">
        <f t="shared" si="4"/>
        <v>80139</v>
      </c>
      <c r="W52" s="130">
        <f t="shared" si="5"/>
        <v>3198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3182</v>
      </c>
      <c r="AB52" s="132">
        <v>0</v>
      </c>
      <c r="AC52" s="130">
        <f t="shared" si="10"/>
        <v>16</v>
      </c>
      <c r="AD52" s="130">
        <f t="shared" si="11"/>
        <v>76941</v>
      </c>
    </row>
    <row r="53" spans="1:30" s="122" customFormat="1" ht="12" customHeight="1">
      <c r="A53" s="118" t="s">
        <v>209</v>
      </c>
      <c r="B53" s="134" t="s">
        <v>301</v>
      </c>
      <c r="C53" s="118" t="s">
        <v>302</v>
      </c>
      <c r="D53" s="130">
        <f t="shared" si="0"/>
        <v>212954</v>
      </c>
      <c r="E53" s="130">
        <f t="shared" si="1"/>
        <v>41461</v>
      </c>
      <c r="F53" s="130">
        <v>0</v>
      </c>
      <c r="G53" s="130">
        <v>0</v>
      </c>
      <c r="H53" s="130">
        <v>0</v>
      </c>
      <c r="I53" s="130">
        <v>41461</v>
      </c>
      <c r="J53" s="132">
        <v>0</v>
      </c>
      <c r="K53" s="130">
        <v>0</v>
      </c>
      <c r="L53" s="130">
        <v>171493</v>
      </c>
      <c r="M53" s="130">
        <f t="shared" si="2"/>
        <v>12806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2">
        <v>0</v>
      </c>
      <c r="T53" s="130">
        <v>0</v>
      </c>
      <c r="U53" s="130">
        <v>12806</v>
      </c>
      <c r="V53" s="130">
        <f t="shared" si="4"/>
        <v>225760</v>
      </c>
      <c r="W53" s="130">
        <f t="shared" si="5"/>
        <v>41461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41461</v>
      </c>
      <c r="AB53" s="132">
        <v>0</v>
      </c>
      <c r="AC53" s="130">
        <f t="shared" si="10"/>
        <v>0</v>
      </c>
      <c r="AD53" s="130">
        <f t="shared" si="11"/>
        <v>184299</v>
      </c>
    </row>
    <row r="54" spans="1:30" s="122" customFormat="1" ht="12" customHeight="1">
      <c r="A54" s="118" t="s">
        <v>209</v>
      </c>
      <c r="B54" s="134" t="s">
        <v>303</v>
      </c>
      <c r="C54" s="118" t="s">
        <v>304</v>
      </c>
      <c r="D54" s="130">
        <f t="shared" si="0"/>
        <v>184351</v>
      </c>
      <c r="E54" s="130">
        <f t="shared" si="1"/>
        <v>21393</v>
      </c>
      <c r="F54" s="130">
        <v>0</v>
      </c>
      <c r="G54" s="130">
        <v>0</v>
      </c>
      <c r="H54" s="130">
        <v>0</v>
      </c>
      <c r="I54" s="130">
        <v>20486</v>
      </c>
      <c r="J54" s="132">
        <v>0</v>
      </c>
      <c r="K54" s="130">
        <v>907</v>
      </c>
      <c r="L54" s="130">
        <v>162958</v>
      </c>
      <c r="M54" s="130">
        <f t="shared" si="2"/>
        <v>69759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2">
        <v>0</v>
      </c>
      <c r="T54" s="130">
        <v>0</v>
      </c>
      <c r="U54" s="130">
        <v>69759</v>
      </c>
      <c r="V54" s="130">
        <f t="shared" si="4"/>
        <v>254110</v>
      </c>
      <c r="W54" s="130">
        <f t="shared" si="5"/>
        <v>21393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20486</v>
      </c>
      <c r="AB54" s="132">
        <v>0</v>
      </c>
      <c r="AC54" s="130">
        <f t="shared" si="10"/>
        <v>907</v>
      </c>
      <c r="AD54" s="130">
        <f t="shared" si="11"/>
        <v>232717</v>
      </c>
    </row>
    <row r="55" spans="1:30" s="122" customFormat="1" ht="12" customHeight="1">
      <c r="A55" s="118" t="s">
        <v>209</v>
      </c>
      <c r="B55" s="134" t="s">
        <v>305</v>
      </c>
      <c r="C55" s="118" t="s">
        <v>208</v>
      </c>
      <c r="D55" s="130">
        <f t="shared" si="0"/>
        <v>177143</v>
      </c>
      <c r="E55" s="130">
        <f t="shared" si="1"/>
        <v>20371</v>
      </c>
      <c r="F55" s="130">
        <v>0</v>
      </c>
      <c r="G55" s="130">
        <v>0</v>
      </c>
      <c r="H55" s="130">
        <v>0</v>
      </c>
      <c r="I55" s="130">
        <v>20371</v>
      </c>
      <c r="J55" s="132">
        <v>0</v>
      </c>
      <c r="K55" s="130">
        <v>0</v>
      </c>
      <c r="L55" s="130">
        <v>156772</v>
      </c>
      <c r="M55" s="130">
        <f t="shared" si="2"/>
        <v>76837</v>
      </c>
      <c r="N55" s="130">
        <f t="shared" si="3"/>
        <v>0</v>
      </c>
      <c r="O55" s="130">
        <v>0</v>
      </c>
      <c r="P55" s="130">
        <v>0</v>
      </c>
      <c r="Q55" s="130">
        <v>0</v>
      </c>
      <c r="R55" s="130">
        <v>0</v>
      </c>
      <c r="S55" s="132">
        <v>0</v>
      </c>
      <c r="T55" s="130">
        <v>0</v>
      </c>
      <c r="U55" s="130">
        <v>76837</v>
      </c>
      <c r="V55" s="130">
        <f t="shared" si="4"/>
        <v>253980</v>
      </c>
      <c r="W55" s="130">
        <f t="shared" si="5"/>
        <v>20371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20371</v>
      </c>
      <c r="AB55" s="132">
        <v>0</v>
      </c>
      <c r="AC55" s="130">
        <f t="shared" si="10"/>
        <v>0</v>
      </c>
      <c r="AD55" s="130">
        <f t="shared" si="11"/>
        <v>233609</v>
      </c>
    </row>
    <row r="56" spans="1:30" s="122" customFormat="1" ht="12" customHeight="1">
      <c r="A56" s="118" t="s">
        <v>209</v>
      </c>
      <c r="B56" s="134" t="s">
        <v>306</v>
      </c>
      <c r="C56" s="118" t="s">
        <v>307</v>
      </c>
      <c r="D56" s="130">
        <f t="shared" si="0"/>
        <v>163383</v>
      </c>
      <c r="E56" s="130">
        <f t="shared" si="1"/>
        <v>27736</v>
      </c>
      <c r="F56" s="130">
        <v>0</v>
      </c>
      <c r="G56" s="130">
        <v>0</v>
      </c>
      <c r="H56" s="130">
        <v>0</v>
      </c>
      <c r="I56" s="130">
        <v>27736</v>
      </c>
      <c r="J56" s="132">
        <v>0</v>
      </c>
      <c r="K56" s="130">
        <v>0</v>
      </c>
      <c r="L56" s="130">
        <v>135647</v>
      </c>
      <c r="M56" s="130">
        <f t="shared" si="2"/>
        <v>62379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2">
        <v>0</v>
      </c>
      <c r="T56" s="130">
        <v>0</v>
      </c>
      <c r="U56" s="130">
        <v>62379</v>
      </c>
      <c r="V56" s="130">
        <f t="shared" si="4"/>
        <v>225762</v>
      </c>
      <c r="W56" s="130">
        <f t="shared" si="5"/>
        <v>27736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27736</v>
      </c>
      <c r="AB56" s="132">
        <v>0</v>
      </c>
      <c r="AC56" s="130">
        <f t="shared" si="10"/>
        <v>0</v>
      </c>
      <c r="AD56" s="130">
        <f t="shared" si="11"/>
        <v>198026</v>
      </c>
    </row>
    <row r="57" spans="1:30" s="122" customFormat="1" ht="12" customHeight="1">
      <c r="A57" s="118" t="s">
        <v>209</v>
      </c>
      <c r="B57" s="134" t="s">
        <v>308</v>
      </c>
      <c r="C57" s="118" t="s">
        <v>309</v>
      </c>
      <c r="D57" s="130">
        <f t="shared" si="0"/>
        <v>120253</v>
      </c>
      <c r="E57" s="130">
        <f t="shared" si="1"/>
        <v>23358</v>
      </c>
      <c r="F57" s="130">
        <v>0</v>
      </c>
      <c r="G57" s="130">
        <v>0</v>
      </c>
      <c r="H57" s="130">
        <v>0</v>
      </c>
      <c r="I57" s="130">
        <v>23358</v>
      </c>
      <c r="J57" s="132">
        <v>0</v>
      </c>
      <c r="K57" s="130">
        <v>0</v>
      </c>
      <c r="L57" s="130">
        <v>96895</v>
      </c>
      <c r="M57" s="130">
        <f t="shared" si="2"/>
        <v>54179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2">
        <v>0</v>
      </c>
      <c r="T57" s="130">
        <v>0</v>
      </c>
      <c r="U57" s="130">
        <v>54179</v>
      </c>
      <c r="V57" s="130">
        <f t="shared" si="4"/>
        <v>174432</v>
      </c>
      <c r="W57" s="130">
        <f t="shared" si="5"/>
        <v>23358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23358</v>
      </c>
      <c r="AB57" s="132">
        <v>0</v>
      </c>
      <c r="AC57" s="130">
        <f t="shared" si="10"/>
        <v>0</v>
      </c>
      <c r="AD57" s="130">
        <f t="shared" si="11"/>
        <v>151074</v>
      </c>
    </row>
    <row r="58" spans="1:30" s="122" customFormat="1" ht="12" customHeight="1">
      <c r="A58" s="118" t="s">
        <v>209</v>
      </c>
      <c r="B58" s="134" t="s">
        <v>310</v>
      </c>
      <c r="C58" s="118" t="s">
        <v>311</v>
      </c>
      <c r="D58" s="130">
        <f t="shared" si="0"/>
        <v>146713</v>
      </c>
      <c r="E58" s="130">
        <f t="shared" si="1"/>
        <v>29037</v>
      </c>
      <c r="F58" s="130">
        <v>0</v>
      </c>
      <c r="G58" s="130">
        <v>0</v>
      </c>
      <c r="H58" s="130">
        <v>0</v>
      </c>
      <c r="I58" s="130">
        <v>29037</v>
      </c>
      <c r="J58" s="132">
        <v>0</v>
      </c>
      <c r="K58" s="130">
        <v>0</v>
      </c>
      <c r="L58" s="130">
        <v>117676</v>
      </c>
      <c r="M58" s="130">
        <f t="shared" si="2"/>
        <v>59769</v>
      </c>
      <c r="N58" s="130">
        <f t="shared" si="3"/>
        <v>4392</v>
      </c>
      <c r="O58" s="130">
        <v>2928</v>
      </c>
      <c r="P58" s="130">
        <v>1464</v>
      </c>
      <c r="Q58" s="130">
        <v>0</v>
      </c>
      <c r="R58" s="130">
        <v>0</v>
      </c>
      <c r="S58" s="132">
        <v>0</v>
      </c>
      <c r="T58" s="130">
        <v>0</v>
      </c>
      <c r="U58" s="130">
        <v>55377</v>
      </c>
      <c r="V58" s="130">
        <f t="shared" si="4"/>
        <v>206482</v>
      </c>
      <c r="W58" s="130">
        <f t="shared" si="5"/>
        <v>33429</v>
      </c>
      <c r="X58" s="130">
        <f t="shared" si="6"/>
        <v>2928</v>
      </c>
      <c r="Y58" s="130">
        <f t="shared" si="7"/>
        <v>1464</v>
      </c>
      <c r="Z58" s="130">
        <f t="shared" si="8"/>
        <v>0</v>
      </c>
      <c r="AA58" s="130">
        <f t="shared" si="9"/>
        <v>29037</v>
      </c>
      <c r="AB58" s="132">
        <v>0</v>
      </c>
      <c r="AC58" s="130">
        <f t="shared" si="10"/>
        <v>0</v>
      </c>
      <c r="AD58" s="130">
        <f t="shared" si="11"/>
        <v>173053</v>
      </c>
    </row>
    <row r="59" spans="1:30" s="122" customFormat="1" ht="12" customHeight="1">
      <c r="A59" s="118" t="s">
        <v>209</v>
      </c>
      <c r="B59" s="134" t="s">
        <v>312</v>
      </c>
      <c r="C59" s="118" t="s">
        <v>313</v>
      </c>
      <c r="D59" s="130">
        <f t="shared" si="0"/>
        <v>180981</v>
      </c>
      <c r="E59" s="130">
        <f t="shared" si="1"/>
        <v>39645</v>
      </c>
      <c r="F59" s="130">
        <v>0</v>
      </c>
      <c r="G59" s="130">
        <v>0</v>
      </c>
      <c r="H59" s="130">
        <v>0</v>
      </c>
      <c r="I59" s="130">
        <v>39645</v>
      </c>
      <c r="J59" s="132">
        <v>0</v>
      </c>
      <c r="K59" s="130">
        <v>0</v>
      </c>
      <c r="L59" s="130">
        <v>141336</v>
      </c>
      <c r="M59" s="130">
        <f t="shared" si="2"/>
        <v>75177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2">
        <v>0</v>
      </c>
      <c r="T59" s="130">
        <v>0</v>
      </c>
      <c r="U59" s="130">
        <v>75177</v>
      </c>
      <c r="V59" s="130">
        <f t="shared" si="4"/>
        <v>256158</v>
      </c>
      <c r="W59" s="130">
        <f t="shared" si="5"/>
        <v>39645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39645</v>
      </c>
      <c r="AB59" s="132">
        <v>0</v>
      </c>
      <c r="AC59" s="130">
        <f t="shared" si="10"/>
        <v>0</v>
      </c>
      <c r="AD59" s="130">
        <f t="shared" si="11"/>
        <v>216513</v>
      </c>
    </row>
    <row r="60" spans="1:30" s="122" customFormat="1" ht="12" customHeight="1">
      <c r="A60" s="118" t="s">
        <v>209</v>
      </c>
      <c r="B60" s="134" t="s">
        <v>314</v>
      </c>
      <c r="C60" s="118" t="s">
        <v>315</v>
      </c>
      <c r="D60" s="130">
        <f t="shared" si="0"/>
        <v>70173</v>
      </c>
      <c r="E60" s="130">
        <f t="shared" si="1"/>
        <v>6710</v>
      </c>
      <c r="F60" s="130">
        <v>0</v>
      </c>
      <c r="G60" s="130">
        <v>0</v>
      </c>
      <c r="H60" s="130">
        <v>0</v>
      </c>
      <c r="I60" s="130">
        <v>6710</v>
      </c>
      <c r="J60" s="132">
        <v>0</v>
      </c>
      <c r="K60" s="130">
        <v>0</v>
      </c>
      <c r="L60" s="130">
        <v>63463</v>
      </c>
      <c r="M60" s="130">
        <f t="shared" si="2"/>
        <v>31105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2">
        <v>0</v>
      </c>
      <c r="T60" s="130">
        <v>0</v>
      </c>
      <c r="U60" s="130">
        <v>31105</v>
      </c>
      <c r="V60" s="130">
        <f t="shared" si="4"/>
        <v>101278</v>
      </c>
      <c r="W60" s="130">
        <f t="shared" si="5"/>
        <v>6710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6710</v>
      </c>
      <c r="AB60" s="132">
        <v>0</v>
      </c>
      <c r="AC60" s="130">
        <f t="shared" si="10"/>
        <v>0</v>
      </c>
      <c r="AD60" s="130">
        <f t="shared" si="11"/>
        <v>94568</v>
      </c>
    </row>
    <row r="61" spans="1:30" s="122" customFormat="1" ht="12" customHeight="1">
      <c r="A61" s="118" t="s">
        <v>209</v>
      </c>
      <c r="B61" s="134" t="s">
        <v>316</v>
      </c>
      <c r="C61" s="118" t="s">
        <v>317</v>
      </c>
      <c r="D61" s="130">
        <f t="shared" si="0"/>
        <v>44155</v>
      </c>
      <c r="E61" s="130">
        <f t="shared" si="1"/>
        <v>4576</v>
      </c>
      <c r="F61" s="130">
        <v>0</v>
      </c>
      <c r="G61" s="130">
        <v>0</v>
      </c>
      <c r="H61" s="130">
        <v>0</v>
      </c>
      <c r="I61" s="130">
        <v>4576</v>
      </c>
      <c r="J61" s="132">
        <v>0</v>
      </c>
      <c r="K61" s="130">
        <v>0</v>
      </c>
      <c r="L61" s="130">
        <v>39579</v>
      </c>
      <c r="M61" s="130">
        <f t="shared" si="2"/>
        <v>21909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2">
        <v>0</v>
      </c>
      <c r="T61" s="130">
        <v>0</v>
      </c>
      <c r="U61" s="130">
        <v>21909</v>
      </c>
      <c r="V61" s="130">
        <f t="shared" si="4"/>
        <v>66064</v>
      </c>
      <c r="W61" s="130">
        <f t="shared" si="5"/>
        <v>4576</v>
      </c>
      <c r="X61" s="130">
        <f t="shared" si="6"/>
        <v>0</v>
      </c>
      <c r="Y61" s="130">
        <f t="shared" si="7"/>
        <v>0</v>
      </c>
      <c r="Z61" s="130">
        <f t="shared" si="8"/>
        <v>0</v>
      </c>
      <c r="AA61" s="130">
        <f t="shared" si="9"/>
        <v>4576</v>
      </c>
      <c r="AB61" s="132">
        <v>0</v>
      </c>
      <c r="AC61" s="130">
        <f t="shared" si="10"/>
        <v>0</v>
      </c>
      <c r="AD61" s="130">
        <f t="shared" si="11"/>
        <v>61488</v>
      </c>
    </row>
    <row r="62" spans="1:30" s="122" customFormat="1" ht="12" customHeight="1">
      <c r="A62" s="118" t="s">
        <v>209</v>
      </c>
      <c r="B62" s="134" t="s">
        <v>318</v>
      </c>
      <c r="C62" s="118" t="s">
        <v>319</v>
      </c>
      <c r="D62" s="130">
        <f t="shared" si="0"/>
        <v>270198</v>
      </c>
      <c r="E62" s="130">
        <f t="shared" si="1"/>
        <v>62050</v>
      </c>
      <c r="F62" s="130">
        <v>0</v>
      </c>
      <c r="G62" s="130">
        <v>0</v>
      </c>
      <c r="H62" s="130">
        <v>0</v>
      </c>
      <c r="I62" s="130">
        <v>62050</v>
      </c>
      <c r="J62" s="132">
        <v>0</v>
      </c>
      <c r="K62" s="130">
        <v>0</v>
      </c>
      <c r="L62" s="130">
        <v>208148</v>
      </c>
      <c r="M62" s="130">
        <f t="shared" si="2"/>
        <v>193991</v>
      </c>
      <c r="N62" s="130">
        <f t="shared" si="3"/>
        <v>64517</v>
      </c>
      <c r="O62" s="130">
        <v>8070</v>
      </c>
      <c r="P62" s="130">
        <v>4798</v>
      </c>
      <c r="Q62" s="130">
        <v>0</v>
      </c>
      <c r="R62" s="130">
        <v>32924</v>
      </c>
      <c r="S62" s="132">
        <v>0</v>
      </c>
      <c r="T62" s="130">
        <v>18725</v>
      </c>
      <c r="U62" s="130">
        <v>129474</v>
      </c>
      <c r="V62" s="130">
        <f t="shared" si="4"/>
        <v>464189</v>
      </c>
      <c r="W62" s="130">
        <f t="shared" si="5"/>
        <v>126567</v>
      </c>
      <c r="X62" s="130">
        <f t="shared" si="6"/>
        <v>8070</v>
      </c>
      <c r="Y62" s="130">
        <f t="shared" si="7"/>
        <v>4798</v>
      </c>
      <c r="Z62" s="130">
        <f t="shared" si="8"/>
        <v>0</v>
      </c>
      <c r="AA62" s="130">
        <f t="shared" si="9"/>
        <v>94974</v>
      </c>
      <c r="AB62" s="132">
        <v>0</v>
      </c>
      <c r="AC62" s="130">
        <f t="shared" si="10"/>
        <v>18725</v>
      </c>
      <c r="AD62" s="130">
        <f t="shared" si="11"/>
        <v>337622</v>
      </c>
    </row>
    <row r="63" spans="1:30" s="122" customFormat="1" ht="12" customHeight="1">
      <c r="A63" s="118" t="s">
        <v>209</v>
      </c>
      <c r="B63" s="134" t="s">
        <v>320</v>
      </c>
      <c r="C63" s="118" t="s">
        <v>321</v>
      </c>
      <c r="D63" s="130">
        <f t="shared" si="0"/>
        <v>863183</v>
      </c>
      <c r="E63" s="130">
        <f t="shared" si="1"/>
        <v>42271</v>
      </c>
      <c r="F63" s="130">
        <v>0</v>
      </c>
      <c r="G63" s="130">
        <v>0</v>
      </c>
      <c r="H63" s="130">
        <v>0</v>
      </c>
      <c r="I63" s="130">
        <v>21302</v>
      </c>
      <c r="J63" s="132">
        <v>0</v>
      </c>
      <c r="K63" s="130">
        <v>20969</v>
      </c>
      <c r="L63" s="130">
        <v>820912</v>
      </c>
      <c r="M63" s="130">
        <f t="shared" si="2"/>
        <v>164739</v>
      </c>
      <c r="N63" s="130">
        <f t="shared" si="3"/>
        <v>10</v>
      </c>
      <c r="O63" s="130">
        <v>0</v>
      </c>
      <c r="P63" s="130">
        <v>0</v>
      </c>
      <c r="Q63" s="130">
        <v>0</v>
      </c>
      <c r="R63" s="130">
        <v>0</v>
      </c>
      <c r="S63" s="132">
        <v>0</v>
      </c>
      <c r="T63" s="130">
        <v>10</v>
      </c>
      <c r="U63" s="130">
        <v>164729</v>
      </c>
      <c r="V63" s="130">
        <f t="shared" si="4"/>
        <v>1027922</v>
      </c>
      <c r="W63" s="130">
        <f t="shared" si="5"/>
        <v>42281</v>
      </c>
      <c r="X63" s="130">
        <f t="shared" si="6"/>
        <v>0</v>
      </c>
      <c r="Y63" s="130">
        <f t="shared" si="7"/>
        <v>0</v>
      </c>
      <c r="Z63" s="130">
        <f t="shared" si="8"/>
        <v>0</v>
      </c>
      <c r="AA63" s="130">
        <f t="shared" si="9"/>
        <v>21302</v>
      </c>
      <c r="AB63" s="132">
        <v>0</v>
      </c>
      <c r="AC63" s="130">
        <f t="shared" si="10"/>
        <v>20979</v>
      </c>
      <c r="AD63" s="130">
        <f t="shared" si="11"/>
        <v>985641</v>
      </c>
    </row>
    <row r="64" spans="1:30" s="122" customFormat="1" ht="12" customHeight="1">
      <c r="A64" s="118" t="s">
        <v>209</v>
      </c>
      <c r="B64" s="134" t="s">
        <v>322</v>
      </c>
      <c r="C64" s="118" t="s">
        <v>323</v>
      </c>
      <c r="D64" s="130">
        <f t="shared" si="0"/>
        <v>320179</v>
      </c>
      <c r="E64" s="130">
        <f t="shared" si="1"/>
        <v>21716</v>
      </c>
      <c r="F64" s="130">
        <v>0</v>
      </c>
      <c r="G64" s="130">
        <v>0</v>
      </c>
      <c r="H64" s="130">
        <v>0</v>
      </c>
      <c r="I64" s="130">
        <v>18197</v>
      </c>
      <c r="J64" s="132">
        <v>0</v>
      </c>
      <c r="K64" s="130">
        <v>3519</v>
      </c>
      <c r="L64" s="130">
        <v>298463</v>
      </c>
      <c r="M64" s="130">
        <f t="shared" si="2"/>
        <v>102399</v>
      </c>
      <c r="N64" s="130">
        <f t="shared" si="3"/>
        <v>31682</v>
      </c>
      <c r="O64" s="130">
        <v>20974</v>
      </c>
      <c r="P64" s="130">
        <v>10708</v>
      </c>
      <c r="Q64" s="130">
        <v>0</v>
      </c>
      <c r="R64" s="130">
        <v>0</v>
      </c>
      <c r="S64" s="132">
        <v>0</v>
      </c>
      <c r="T64" s="130">
        <v>0</v>
      </c>
      <c r="U64" s="130">
        <v>70717</v>
      </c>
      <c r="V64" s="130">
        <f t="shared" si="4"/>
        <v>422578</v>
      </c>
      <c r="W64" s="130">
        <f t="shared" si="5"/>
        <v>53398</v>
      </c>
      <c r="X64" s="130">
        <f t="shared" si="6"/>
        <v>20974</v>
      </c>
      <c r="Y64" s="130">
        <f t="shared" si="7"/>
        <v>10708</v>
      </c>
      <c r="Z64" s="130">
        <f t="shared" si="8"/>
        <v>0</v>
      </c>
      <c r="AA64" s="130">
        <f t="shared" si="9"/>
        <v>18197</v>
      </c>
      <c r="AB64" s="132">
        <v>0</v>
      </c>
      <c r="AC64" s="130">
        <f t="shared" si="10"/>
        <v>3519</v>
      </c>
      <c r="AD64" s="130">
        <f t="shared" si="11"/>
        <v>369180</v>
      </c>
    </row>
    <row r="65" spans="1:30" s="122" customFormat="1" ht="12" customHeight="1">
      <c r="A65" s="118" t="s">
        <v>209</v>
      </c>
      <c r="B65" s="134" t="s">
        <v>324</v>
      </c>
      <c r="C65" s="118" t="s">
        <v>325</v>
      </c>
      <c r="D65" s="130">
        <f t="shared" si="0"/>
        <v>57446</v>
      </c>
      <c r="E65" s="130">
        <f t="shared" si="1"/>
        <v>7</v>
      </c>
      <c r="F65" s="130">
        <v>0</v>
      </c>
      <c r="G65" s="130">
        <v>0</v>
      </c>
      <c r="H65" s="130">
        <v>0</v>
      </c>
      <c r="I65" s="130">
        <v>0</v>
      </c>
      <c r="J65" s="132">
        <v>0</v>
      </c>
      <c r="K65" s="130">
        <v>7</v>
      </c>
      <c r="L65" s="130">
        <v>57439</v>
      </c>
      <c r="M65" s="130">
        <f t="shared" si="2"/>
        <v>24543</v>
      </c>
      <c r="N65" s="130">
        <f t="shared" si="3"/>
        <v>2</v>
      </c>
      <c r="O65" s="130">
        <v>0</v>
      </c>
      <c r="P65" s="130">
        <v>0</v>
      </c>
      <c r="Q65" s="130">
        <v>0</v>
      </c>
      <c r="R65" s="130">
        <v>0</v>
      </c>
      <c r="S65" s="132">
        <v>0</v>
      </c>
      <c r="T65" s="130">
        <v>2</v>
      </c>
      <c r="U65" s="130">
        <v>24541</v>
      </c>
      <c r="V65" s="130">
        <f t="shared" si="4"/>
        <v>81989</v>
      </c>
      <c r="W65" s="130">
        <f t="shared" si="5"/>
        <v>9</v>
      </c>
      <c r="X65" s="130">
        <f t="shared" si="6"/>
        <v>0</v>
      </c>
      <c r="Y65" s="130">
        <f t="shared" si="7"/>
        <v>0</v>
      </c>
      <c r="Z65" s="130">
        <f t="shared" si="8"/>
        <v>0</v>
      </c>
      <c r="AA65" s="130">
        <f t="shared" si="9"/>
        <v>0</v>
      </c>
      <c r="AB65" s="132">
        <v>0</v>
      </c>
      <c r="AC65" s="130">
        <f t="shared" si="10"/>
        <v>9</v>
      </c>
      <c r="AD65" s="130">
        <f t="shared" si="11"/>
        <v>81980</v>
      </c>
    </row>
    <row r="66" spans="1:30" s="122" customFormat="1" ht="12" customHeight="1">
      <c r="A66" s="118" t="s">
        <v>209</v>
      </c>
      <c r="B66" s="134" t="s">
        <v>326</v>
      </c>
      <c r="C66" s="118" t="s">
        <v>327</v>
      </c>
      <c r="D66" s="130">
        <f t="shared" si="0"/>
        <v>73271</v>
      </c>
      <c r="E66" s="130">
        <f t="shared" si="1"/>
        <v>5520</v>
      </c>
      <c r="F66" s="130">
        <v>0</v>
      </c>
      <c r="G66" s="130">
        <v>0</v>
      </c>
      <c r="H66" s="130">
        <v>0</v>
      </c>
      <c r="I66" s="130">
        <v>5520</v>
      </c>
      <c r="J66" s="132">
        <v>0</v>
      </c>
      <c r="K66" s="130">
        <v>0</v>
      </c>
      <c r="L66" s="130">
        <v>67751</v>
      </c>
      <c r="M66" s="130">
        <f t="shared" si="2"/>
        <v>27611</v>
      </c>
      <c r="N66" s="130">
        <f t="shared" si="3"/>
        <v>0</v>
      </c>
      <c r="O66" s="130">
        <v>0</v>
      </c>
      <c r="P66" s="130">
        <v>0</v>
      </c>
      <c r="Q66" s="130">
        <v>0</v>
      </c>
      <c r="R66" s="130">
        <v>0</v>
      </c>
      <c r="S66" s="132">
        <v>0</v>
      </c>
      <c r="T66" s="130">
        <v>0</v>
      </c>
      <c r="U66" s="130">
        <v>27611</v>
      </c>
      <c r="V66" s="130">
        <f t="shared" si="4"/>
        <v>100882</v>
      </c>
      <c r="W66" s="130">
        <f t="shared" si="5"/>
        <v>5520</v>
      </c>
      <c r="X66" s="130">
        <f t="shared" si="6"/>
        <v>0</v>
      </c>
      <c r="Y66" s="130">
        <f t="shared" si="7"/>
        <v>0</v>
      </c>
      <c r="Z66" s="130">
        <f t="shared" si="8"/>
        <v>0</v>
      </c>
      <c r="AA66" s="130">
        <f t="shared" si="9"/>
        <v>5520</v>
      </c>
      <c r="AB66" s="132">
        <v>0</v>
      </c>
      <c r="AC66" s="130">
        <f t="shared" si="10"/>
        <v>0</v>
      </c>
      <c r="AD66" s="130">
        <f t="shared" si="11"/>
        <v>95362</v>
      </c>
    </row>
    <row r="67" spans="1:30" s="122" customFormat="1" ht="12" customHeight="1">
      <c r="A67" s="118" t="s">
        <v>209</v>
      </c>
      <c r="B67" s="134" t="s">
        <v>328</v>
      </c>
      <c r="C67" s="118" t="s">
        <v>329</v>
      </c>
      <c r="D67" s="130">
        <f t="shared" si="0"/>
        <v>335040</v>
      </c>
      <c r="E67" s="130">
        <f t="shared" si="1"/>
        <v>32193</v>
      </c>
      <c r="F67" s="130">
        <v>0</v>
      </c>
      <c r="G67" s="130">
        <v>0</v>
      </c>
      <c r="H67" s="130">
        <v>0</v>
      </c>
      <c r="I67" s="130">
        <v>1511</v>
      </c>
      <c r="J67" s="132">
        <v>0</v>
      </c>
      <c r="K67" s="130">
        <v>30682</v>
      </c>
      <c r="L67" s="130">
        <v>302847</v>
      </c>
      <c r="M67" s="130">
        <f t="shared" si="2"/>
        <v>63872</v>
      </c>
      <c r="N67" s="130">
        <f t="shared" si="3"/>
        <v>0</v>
      </c>
      <c r="O67" s="130">
        <v>0</v>
      </c>
      <c r="P67" s="130">
        <v>0</v>
      </c>
      <c r="Q67" s="130">
        <v>0</v>
      </c>
      <c r="R67" s="130">
        <v>0</v>
      </c>
      <c r="S67" s="132">
        <v>0</v>
      </c>
      <c r="T67" s="130">
        <v>0</v>
      </c>
      <c r="U67" s="130">
        <v>63872</v>
      </c>
      <c r="V67" s="130">
        <f t="shared" si="4"/>
        <v>398912</v>
      </c>
      <c r="W67" s="130">
        <f t="shared" si="5"/>
        <v>32193</v>
      </c>
      <c r="X67" s="130">
        <f t="shared" si="6"/>
        <v>0</v>
      </c>
      <c r="Y67" s="130">
        <f t="shared" si="7"/>
        <v>0</v>
      </c>
      <c r="Z67" s="130">
        <f t="shared" si="8"/>
        <v>0</v>
      </c>
      <c r="AA67" s="130">
        <f t="shared" si="9"/>
        <v>1511</v>
      </c>
      <c r="AB67" s="132">
        <v>0</v>
      </c>
      <c r="AC67" s="130">
        <f t="shared" si="10"/>
        <v>30682</v>
      </c>
      <c r="AD67" s="130">
        <f t="shared" si="11"/>
        <v>366719</v>
      </c>
    </row>
    <row r="68" spans="1:30" s="122" customFormat="1" ht="12" customHeight="1">
      <c r="A68" s="118" t="s">
        <v>209</v>
      </c>
      <c r="B68" s="134" t="s">
        <v>331</v>
      </c>
      <c r="C68" s="118" t="s">
        <v>332</v>
      </c>
      <c r="D68" s="130">
        <f t="shared" si="0"/>
        <v>0</v>
      </c>
      <c r="E68" s="130">
        <f t="shared" si="1"/>
        <v>0</v>
      </c>
      <c r="F68" s="130">
        <v>0</v>
      </c>
      <c r="G68" s="130">
        <v>0</v>
      </c>
      <c r="H68" s="130">
        <v>0</v>
      </c>
      <c r="I68" s="130">
        <v>0</v>
      </c>
      <c r="J68" s="132">
        <v>0</v>
      </c>
      <c r="K68" s="130">
        <v>0</v>
      </c>
      <c r="L68" s="130">
        <v>0</v>
      </c>
      <c r="M68" s="130">
        <f t="shared" si="2"/>
        <v>1455</v>
      </c>
      <c r="N68" s="130">
        <f t="shared" si="3"/>
        <v>1455</v>
      </c>
      <c r="O68" s="130">
        <v>0</v>
      </c>
      <c r="P68" s="130">
        <v>0</v>
      </c>
      <c r="Q68" s="130">
        <v>0</v>
      </c>
      <c r="R68" s="130">
        <v>1455</v>
      </c>
      <c r="S68" s="132">
        <v>52154</v>
      </c>
      <c r="T68" s="130"/>
      <c r="U68" s="130"/>
      <c r="V68" s="130">
        <f t="shared" si="4"/>
        <v>1455</v>
      </c>
      <c r="W68" s="130">
        <f t="shared" si="5"/>
        <v>1455</v>
      </c>
      <c r="X68" s="130">
        <f t="shared" si="6"/>
        <v>0</v>
      </c>
      <c r="Y68" s="130">
        <f t="shared" si="7"/>
        <v>0</v>
      </c>
      <c r="Z68" s="130">
        <f t="shared" si="8"/>
        <v>0</v>
      </c>
      <c r="AA68" s="130">
        <f t="shared" si="9"/>
        <v>1455</v>
      </c>
      <c r="AB68" s="132">
        <f aca="true" t="shared" si="12" ref="AB68:AB92">+SUM(J68,S68)</f>
        <v>52154</v>
      </c>
      <c r="AC68" s="130">
        <f t="shared" si="10"/>
        <v>0</v>
      </c>
      <c r="AD68" s="130">
        <f t="shared" si="11"/>
        <v>0</v>
      </c>
    </row>
    <row r="69" spans="1:30" s="122" customFormat="1" ht="12" customHeight="1">
      <c r="A69" s="118" t="s">
        <v>209</v>
      </c>
      <c r="B69" s="134" t="s">
        <v>333</v>
      </c>
      <c r="C69" s="118" t="s">
        <v>334</v>
      </c>
      <c r="D69" s="130">
        <f t="shared" si="0"/>
        <v>528201</v>
      </c>
      <c r="E69" s="130">
        <f t="shared" si="1"/>
        <v>522317</v>
      </c>
      <c r="F69" s="130">
        <v>0</v>
      </c>
      <c r="G69" s="130">
        <v>0</v>
      </c>
      <c r="H69" s="130">
        <v>0</v>
      </c>
      <c r="I69" s="130">
        <v>164169</v>
      </c>
      <c r="J69" s="132">
        <v>1988198</v>
      </c>
      <c r="K69" s="130">
        <v>358148</v>
      </c>
      <c r="L69" s="130">
        <v>5884</v>
      </c>
      <c r="M69" s="130">
        <f t="shared" si="2"/>
        <v>0</v>
      </c>
      <c r="N69" s="130">
        <f t="shared" si="3"/>
        <v>0</v>
      </c>
      <c r="O69" s="130">
        <v>0</v>
      </c>
      <c r="P69" s="130">
        <v>0</v>
      </c>
      <c r="Q69" s="130">
        <v>0</v>
      </c>
      <c r="R69" s="130">
        <v>0</v>
      </c>
      <c r="S69" s="132">
        <v>0</v>
      </c>
      <c r="T69" s="130">
        <v>0</v>
      </c>
      <c r="U69" s="130">
        <v>0</v>
      </c>
      <c r="V69" s="130">
        <f t="shared" si="4"/>
        <v>528201</v>
      </c>
      <c r="W69" s="130">
        <f t="shared" si="5"/>
        <v>522317</v>
      </c>
      <c r="X69" s="130">
        <f t="shared" si="6"/>
        <v>0</v>
      </c>
      <c r="Y69" s="130">
        <f t="shared" si="7"/>
        <v>0</v>
      </c>
      <c r="Z69" s="130">
        <f t="shared" si="8"/>
        <v>0</v>
      </c>
      <c r="AA69" s="130">
        <f t="shared" si="9"/>
        <v>164169</v>
      </c>
      <c r="AB69" s="132">
        <f t="shared" si="12"/>
        <v>1988198</v>
      </c>
      <c r="AC69" s="130">
        <f t="shared" si="10"/>
        <v>358148</v>
      </c>
      <c r="AD69" s="130">
        <f t="shared" si="11"/>
        <v>5884</v>
      </c>
    </row>
    <row r="70" spans="1:30" s="122" customFormat="1" ht="12" customHeight="1">
      <c r="A70" s="118" t="s">
        <v>209</v>
      </c>
      <c r="B70" s="134" t="s">
        <v>335</v>
      </c>
      <c r="C70" s="118" t="s">
        <v>336</v>
      </c>
      <c r="D70" s="130">
        <f t="shared" si="0"/>
        <v>0</v>
      </c>
      <c r="E70" s="130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2">
        <v>0</v>
      </c>
      <c r="K70" s="130">
        <v>0</v>
      </c>
      <c r="L70" s="130">
        <v>0</v>
      </c>
      <c r="M70" s="130">
        <f t="shared" si="2"/>
        <v>0</v>
      </c>
      <c r="N70" s="130">
        <f t="shared" si="3"/>
        <v>0</v>
      </c>
      <c r="O70" s="130">
        <v>0</v>
      </c>
      <c r="P70" s="130">
        <v>0</v>
      </c>
      <c r="Q70" s="130">
        <v>0</v>
      </c>
      <c r="R70" s="130">
        <v>0</v>
      </c>
      <c r="S70" s="132">
        <v>261249</v>
      </c>
      <c r="T70" s="130">
        <v>0</v>
      </c>
      <c r="U70" s="130">
        <v>0</v>
      </c>
      <c r="V70" s="130">
        <f t="shared" si="4"/>
        <v>0</v>
      </c>
      <c r="W70" s="130">
        <f t="shared" si="5"/>
        <v>0</v>
      </c>
      <c r="X70" s="130">
        <f t="shared" si="6"/>
        <v>0</v>
      </c>
      <c r="Y70" s="130">
        <f t="shared" si="7"/>
        <v>0</v>
      </c>
      <c r="Z70" s="130">
        <f t="shared" si="8"/>
        <v>0</v>
      </c>
      <c r="AA70" s="130">
        <f t="shared" si="9"/>
        <v>0</v>
      </c>
      <c r="AB70" s="132">
        <f t="shared" si="12"/>
        <v>261249</v>
      </c>
      <c r="AC70" s="130">
        <f t="shared" si="10"/>
        <v>0</v>
      </c>
      <c r="AD70" s="130">
        <f t="shared" si="11"/>
        <v>0</v>
      </c>
    </row>
    <row r="71" spans="1:30" s="122" customFormat="1" ht="12" customHeight="1">
      <c r="A71" s="118" t="s">
        <v>209</v>
      </c>
      <c r="B71" s="134" t="s">
        <v>337</v>
      </c>
      <c r="C71" s="118" t="s">
        <v>338</v>
      </c>
      <c r="D71" s="130">
        <f t="shared" si="0"/>
        <v>37502</v>
      </c>
      <c r="E71" s="130">
        <f t="shared" si="1"/>
        <v>37502</v>
      </c>
      <c r="F71" s="130">
        <v>0</v>
      </c>
      <c r="G71" s="130">
        <v>0</v>
      </c>
      <c r="H71" s="130">
        <v>0</v>
      </c>
      <c r="I71" s="130">
        <v>36913</v>
      </c>
      <c r="J71" s="132">
        <v>508132</v>
      </c>
      <c r="K71" s="130">
        <v>589</v>
      </c>
      <c r="L71" s="130">
        <v>0</v>
      </c>
      <c r="M71" s="130">
        <f t="shared" si="2"/>
        <v>8008</v>
      </c>
      <c r="N71" s="130">
        <f t="shared" si="3"/>
        <v>0</v>
      </c>
      <c r="O71" s="130">
        <v>0</v>
      </c>
      <c r="P71" s="130">
        <v>0</v>
      </c>
      <c r="Q71" s="130">
        <v>0</v>
      </c>
      <c r="R71" s="130">
        <v>0</v>
      </c>
      <c r="S71" s="132">
        <v>139134</v>
      </c>
      <c r="T71" s="130">
        <v>0</v>
      </c>
      <c r="U71" s="130">
        <v>8008</v>
      </c>
      <c r="V71" s="130">
        <f t="shared" si="4"/>
        <v>45510</v>
      </c>
      <c r="W71" s="130">
        <f t="shared" si="5"/>
        <v>37502</v>
      </c>
      <c r="X71" s="130">
        <f t="shared" si="6"/>
        <v>0</v>
      </c>
      <c r="Y71" s="130">
        <f t="shared" si="7"/>
        <v>0</v>
      </c>
      <c r="Z71" s="130">
        <f t="shared" si="8"/>
        <v>0</v>
      </c>
      <c r="AA71" s="130">
        <f t="shared" si="9"/>
        <v>36913</v>
      </c>
      <c r="AB71" s="132">
        <f t="shared" si="12"/>
        <v>647266</v>
      </c>
      <c r="AC71" s="130">
        <f t="shared" si="10"/>
        <v>589</v>
      </c>
      <c r="AD71" s="130">
        <f t="shared" si="11"/>
        <v>8008</v>
      </c>
    </row>
    <row r="72" spans="1:30" s="122" customFormat="1" ht="12" customHeight="1">
      <c r="A72" s="118" t="s">
        <v>209</v>
      </c>
      <c r="B72" s="134" t="s">
        <v>339</v>
      </c>
      <c r="C72" s="118" t="s">
        <v>340</v>
      </c>
      <c r="D72" s="130">
        <f aca="true" t="shared" si="13" ref="D72:D92">SUM(E72,+L72)</f>
        <v>0</v>
      </c>
      <c r="E72" s="130">
        <f aca="true" t="shared" si="14" ref="E72:E92">+SUM(F72:I72,K72)</f>
        <v>0</v>
      </c>
      <c r="F72" s="130">
        <v>0</v>
      </c>
      <c r="G72" s="130">
        <v>0</v>
      </c>
      <c r="H72" s="130">
        <v>0</v>
      </c>
      <c r="I72" s="130">
        <v>0</v>
      </c>
      <c r="J72" s="132">
        <v>0</v>
      </c>
      <c r="K72" s="130">
        <v>0</v>
      </c>
      <c r="L72" s="130">
        <v>0</v>
      </c>
      <c r="M72" s="130">
        <f aca="true" t="shared" si="15" ref="M72:M92">SUM(N72,+U72)</f>
        <v>8625</v>
      </c>
      <c r="N72" s="130">
        <f aca="true" t="shared" si="16" ref="N72:N92">+SUM(O72:R72,T72)</f>
        <v>0</v>
      </c>
      <c r="O72" s="130">
        <v>0</v>
      </c>
      <c r="P72" s="130">
        <v>0</v>
      </c>
      <c r="Q72" s="130">
        <v>0</v>
      </c>
      <c r="R72" s="130">
        <v>0</v>
      </c>
      <c r="S72" s="132">
        <v>253059</v>
      </c>
      <c r="T72" s="130">
        <v>0</v>
      </c>
      <c r="U72" s="130">
        <v>8625</v>
      </c>
      <c r="V72" s="130">
        <f aca="true" t="shared" si="17" ref="V72:V92">+SUM(D72,M72)</f>
        <v>8625</v>
      </c>
      <c r="W72" s="130">
        <f aca="true" t="shared" si="18" ref="W72:W92">+SUM(E72,N72)</f>
        <v>0</v>
      </c>
      <c r="X72" s="130">
        <f aca="true" t="shared" si="19" ref="X72:X92">+SUM(F72,O72)</f>
        <v>0</v>
      </c>
      <c r="Y72" s="130">
        <f aca="true" t="shared" si="20" ref="Y72:Y92">+SUM(G72,P72)</f>
        <v>0</v>
      </c>
      <c r="Z72" s="130">
        <f aca="true" t="shared" si="21" ref="Z72:Z92">+SUM(H72,Q72)</f>
        <v>0</v>
      </c>
      <c r="AA72" s="130">
        <f aca="true" t="shared" si="22" ref="AA72:AA92">+SUM(I72,R72)</f>
        <v>0</v>
      </c>
      <c r="AB72" s="132">
        <f t="shared" si="12"/>
        <v>253059</v>
      </c>
      <c r="AC72" s="130">
        <f aca="true" t="shared" si="23" ref="AC72:AC92">+SUM(K72,T72)</f>
        <v>0</v>
      </c>
      <c r="AD72" s="130">
        <f aca="true" t="shared" si="24" ref="AD72:AD92">+SUM(L72,U72)</f>
        <v>8625</v>
      </c>
    </row>
    <row r="73" spans="1:30" s="122" customFormat="1" ht="12" customHeight="1">
      <c r="A73" s="118" t="s">
        <v>209</v>
      </c>
      <c r="B73" s="134" t="s">
        <v>341</v>
      </c>
      <c r="C73" s="118" t="s">
        <v>342</v>
      </c>
      <c r="D73" s="130">
        <f t="shared" si="13"/>
        <v>0</v>
      </c>
      <c r="E73" s="130">
        <f t="shared" si="14"/>
        <v>0</v>
      </c>
      <c r="F73" s="130">
        <v>0</v>
      </c>
      <c r="G73" s="130">
        <v>0</v>
      </c>
      <c r="H73" s="130">
        <v>0</v>
      </c>
      <c r="I73" s="130">
        <v>0</v>
      </c>
      <c r="J73" s="132">
        <v>0</v>
      </c>
      <c r="K73" s="130">
        <v>0</v>
      </c>
      <c r="L73" s="130">
        <v>0</v>
      </c>
      <c r="M73" s="130">
        <f t="shared" si="15"/>
        <v>27858</v>
      </c>
      <c r="N73" s="130">
        <f t="shared" si="16"/>
        <v>0</v>
      </c>
      <c r="O73" s="130">
        <v>0</v>
      </c>
      <c r="P73" s="130">
        <v>0</v>
      </c>
      <c r="Q73" s="130">
        <v>0</v>
      </c>
      <c r="R73" s="130">
        <v>0</v>
      </c>
      <c r="S73" s="132">
        <v>140505</v>
      </c>
      <c r="T73" s="130">
        <v>0</v>
      </c>
      <c r="U73" s="130">
        <v>27858</v>
      </c>
      <c r="V73" s="130">
        <f t="shared" si="17"/>
        <v>27858</v>
      </c>
      <c r="W73" s="130">
        <f t="shared" si="18"/>
        <v>0</v>
      </c>
      <c r="X73" s="130">
        <f t="shared" si="19"/>
        <v>0</v>
      </c>
      <c r="Y73" s="130">
        <f t="shared" si="20"/>
        <v>0</v>
      </c>
      <c r="Z73" s="130">
        <f t="shared" si="21"/>
        <v>0</v>
      </c>
      <c r="AA73" s="130">
        <f t="shared" si="22"/>
        <v>0</v>
      </c>
      <c r="AB73" s="132">
        <f t="shared" si="12"/>
        <v>140505</v>
      </c>
      <c r="AC73" s="130">
        <f t="shared" si="23"/>
        <v>0</v>
      </c>
      <c r="AD73" s="130">
        <f t="shared" si="24"/>
        <v>27858</v>
      </c>
    </row>
    <row r="74" spans="1:30" s="122" customFormat="1" ht="12" customHeight="1">
      <c r="A74" s="118" t="s">
        <v>209</v>
      </c>
      <c r="B74" s="134" t="s">
        <v>343</v>
      </c>
      <c r="C74" s="118" t="s">
        <v>344</v>
      </c>
      <c r="D74" s="130">
        <f t="shared" si="13"/>
        <v>54850</v>
      </c>
      <c r="E74" s="130">
        <f t="shared" si="14"/>
        <v>1710</v>
      </c>
      <c r="F74" s="130">
        <v>0</v>
      </c>
      <c r="G74" s="130">
        <v>0</v>
      </c>
      <c r="H74" s="130">
        <v>0</v>
      </c>
      <c r="I74" s="130">
        <v>1710</v>
      </c>
      <c r="J74" s="132">
        <v>405641</v>
      </c>
      <c r="K74" s="130">
        <v>0</v>
      </c>
      <c r="L74" s="130">
        <v>53140</v>
      </c>
      <c r="M74" s="130">
        <f t="shared" si="15"/>
        <v>21298</v>
      </c>
      <c r="N74" s="130">
        <f t="shared" si="16"/>
        <v>0</v>
      </c>
      <c r="O74" s="130">
        <v>0</v>
      </c>
      <c r="P74" s="130">
        <v>0</v>
      </c>
      <c r="Q74" s="130">
        <v>0</v>
      </c>
      <c r="R74" s="130">
        <v>0</v>
      </c>
      <c r="S74" s="132">
        <v>185683</v>
      </c>
      <c r="T74" s="130">
        <v>0</v>
      </c>
      <c r="U74" s="130">
        <v>21298</v>
      </c>
      <c r="V74" s="130">
        <f t="shared" si="17"/>
        <v>76148</v>
      </c>
      <c r="W74" s="130">
        <f t="shared" si="18"/>
        <v>1710</v>
      </c>
      <c r="X74" s="130">
        <f t="shared" si="19"/>
        <v>0</v>
      </c>
      <c r="Y74" s="130">
        <f t="shared" si="20"/>
        <v>0</v>
      </c>
      <c r="Z74" s="130">
        <f t="shared" si="21"/>
        <v>0</v>
      </c>
      <c r="AA74" s="130">
        <f t="shared" si="22"/>
        <v>1710</v>
      </c>
      <c r="AB74" s="132">
        <f t="shared" si="12"/>
        <v>591324</v>
      </c>
      <c r="AC74" s="130">
        <f t="shared" si="23"/>
        <v>0</v>
      </c>
      <c r="AD74" s="130">
        <f t="shared" si="24"/>
        <v>74438</v>
      </c>
    </row>
    <row r="75" spans="1:30" s="122" customFormat="1" ht="12" customHeight="1">
      <c r="A75" s="118" t="s">
        <v>209</v>
      </c>
      <c r="B75" s="134" t="s">
        <v>345</v>
      </c>
      <c r="C75" s="118" t="s">
        <v>346</v>
      </c>
      <c r="D75" s="130">
        <f t="shared" si="13"/>
        <v>126196</v>
      </c>
      <c r="E75" s="130">
        <f t="shared" si="14"/>
        <v>0</v>
      </c>
      <c r="F75" s="130">
        <v>0</v>
      </c>
      <c r="G75" s="130">
        <v>0</v>
      </c>
      <c r="H75" s="130">
        <v>0</v>
      </c>
      <c r="I75" s="130">
        <v>0</v>
      </c>
      <c r="J75" s="132">
        <v>480574</v>
      </c>
      <c r="K75" s="130">
        <v>0</v>
      </c>
      <c r="L75" s="130">
        <v>126196</v>
      </c>
      <c r="M75" s="130">
        <f t="shared" si="15"/>
        <v>0</v>
      </c>
      <c r="N75" s="130">
        <f t="shared" si="16"/>
        <v>0</v>
      </c>
      <c r="O75" s="130">
        <v>0</v>
      </c>
      <c r="P75" s="130">
        <v>0</v>
      </c>
      <c r="Q75" s="130">
        <v>0</v>
      </c>
      <c r="R75" s="130">
        <v>0</v>
      </c>
      <c r="S75" s="132">
        <v>0</v>
      </c>
      <c r="T75" s="130">
        <v>0</v>
      </c>
      <c r="U75" s="130">
        <v>0</v>
      </c>
      <c r="V75" s="130">
        <f t="shared" si="17"/>
        <v>126196</v>
      </c>
      <c r="W75" s="130">
        <f t="shared" si="18"/>
        <v>0</v>
      </c>
      <c r="X75" s="130">
        <f t="shared" si="19"/>
        <v>0</v>
      </c>
      <c r="Y75" s="130">
        <f t="shared" si="20"/>
        <v>0</v>
      </c>
      <c r="Z75" s="130">
        <f t="shared" si="21"/>
        <v>0</v>
      </c>
      <c r="AA75" s="130">
        <f t="shared" si="22"/>
        <v>0</v>
      </c>
      <c r="AB75" s="132">
        <f t="shared" si="12"/>
        <v>480574</v>
      </c>
      <c r="AC75" s="130">
        <f t="shared" si="23"/>
        <v>0</v>
      </c>
      <c r="AD75" s="130">
        <f t="shared" si="24"/>
        <v>126196</v>
      </c>
    </row>
    <row r="76" spans="1:30" s="122" customFormat="1" ht="12" customHeight="1">
      <c r="A76" s="118" t="s">
        <v>209</v>
      </c>
      <c r="B76" s="134" t="s">
        <v>347</v>
      </c>
      <c r="C76" s="118" t="s">
        <v>348</v>
      </c>
      <c r="D76" s="130">
        <f t="shared" si="13"/>
        <v>491236</v>
      </c>
      <c r="E76" s="130">
        <f t="shared" si="14"/>
        <v>740164</v>
      </c>
      <c r="F76" s="130">
        <v>167533</v>
      </c>
      <c r="G76" s="130">
        <v>0</v>
      </c>
      <c r="H76" s="130">
        <v>329500</v>
      </c>
      <c r="I76" s="130">
        <v>145714</v>
      </c>
      <c r="J76" s="132">
        <v>1289217</v>
      </c>
      <c r="K76" s="130">
        <v>97417</v>
      </c>
      <c r="L76" s="130">
        <v>-248928</v>
      </c>
      <c r="M76" s="130">
        <f t="shared" si="15"/>
        <v>0</v>
      </c>
      <c r="N76" s="130">
        <f t="shared" si="16"/>
        <v>0</v>
      </c>
      <c r="O76" s="130">
        <v>0</v>
      </c>
      <c r="P76" s="130">
        <v>0</v>
      </c>
      <c r="Q76" s="130">
        <v>0</v>
      </c>
      <c r="R76" s="130">
        <v>0</v>
      </c>
      <c r="S76" s="132">
        <v>0</v>
      </c>
      <c r="T76" s="130">
        <v>0</v>
      </c>
      <c r="U76" s="130">
        <v>0</v>
      </c>
      <c r="V76" s="130">
        <f t="shared" si="17"/>
        <v>491236</v>
      </c>
      <c r="W76" s="130">
        <f t="shared" si="18"/>
        <v>740164</v>
      </c>
      <c r="X76" s="130">
        <f t="shared" si="19"/>
        <v>167533</v>
      </c>
      <c r="Y76" s="130">
        <f t="shared" si="20"/>
        <v>0</v>
      </c>
      <c r="Z76" s="130">
        <f t="shared" si="21"/>
        <v>329500</v>
      </c>
      <c r="AA76" s="130">
        <f t="shared" si="22"/>
        <v>145714</v>
      </c>
      <c r="AB76" s="132">
        <f t="shared" si="12"/>
        <v>1289217</v>
      </c>
      <c r="AC76" s="130">
        <f t="shared" si="23"/>
        <v>97417</v>
      </c>
      <c r="AD76" s="130">
        <f t="shared" si="24"/>
        <v>-248928</v>
      </c>
    </row>
    <row r="77" spans="1:30" s="122" customFormat="1" ht="12" customHeight="1">
      <c r="A77" s="118" t="s">
        <v>209</v>
      </c>
      <c r="B77" s="134" t="s">
        <v>349</v>
      </c>
      <c r="C77" s="118" t="s">
        <v>350</v>
      </c>
      <c r="D77" s="130">
        <f t="shared" si="13"/>
        <v>11574</v>
      </c>
      <c r="E77" s="130">
        <f t="shared" si="14"/>
        <v>11574</v>
      </c>
      <c r="F77" s="130">
        <v>0</v>
      </c>
      <c r="G77" s="130">
        <v>0</v>
      </c>
      <c r="H77" s="130">
        <v>0</v>
      </c>
      <c r="I77" s="130">
        <v>11574</v>
      </c>
      <c r="J77" s="132">
        <v>229430</v>
      </c>
      <c r="K77" s="130">
        <v>0</v>
      </c>
      <c r="L77" s="130">
        <v>0</v>
      </c>
      <c r="M77" s="130">
        <f t="shared" si="15"/>
        <v>0</v>
      </c>
      <c r="N77" s="130">
        <f t="shared" si="16"/>
        <v>0</v>
      </c>
      <c r="O77" s="130">
        <v>0</v>
      </c>
      <c r="P77" s="130">
        <v>0</v>
      </c>
      <c r="Q77" s="130">
        <v>0</v>
      </c>
      <c r="R77" s="130">
        <v>0</v>
      </c>
      <c r="S77" s="132">
        <v>154696</v>
      </c>
      <c r="T77" s="130">
        <v>0</v>
      </c>
      <c r="U77" s="130">
        <v>0</v>
      </c>
      <c r="V77" s="130">
        <f t="shared" si="17"/>
        <v>11574</v>
      </c>
      <c r="W77" s="130">
        <f t="shared" si="18"/>
        <v>11574</v>
      </c>
      <c r="X77" s="130">
        <f t="shared" si="19"/>
        <v>0</v>
      </c>
      <c r="Y77" s="130">
        <f t="shared" si="20"/>
        <v>0</v>
      </c>
      <c r="Z77" s="130">
        <f t="shared" si="21"/>
        <v>0</v>
      </c>
      <c r="AA77" s="130">
        <f t="shared" si="22"/>
        <v>11574</v>
      </c>
      <c r="AB77" s="132">
        <f t="shared" si="12"/>
        <v>384126</v>
      </c>
      <c r="AC77" s="130">
        <f t="shared" si="23"/>
        <v>0</v>
      </c>
      <c r="AD77" s="130">
        <f t="shared" si="24"/>
        <v>0</v>
      </c>
    </row>
    <row r="78" spans="1:30" s="122" customFormat="1" ht="12" customHeight="1">
      <c r="A78" s="118" t="s">
        <v>209</v>
      </c>
      <c r="B78" s="134" t="s">
        <v>351</v>
      </c>
      <c r="C78" s="118" t="s">
        <v>352</v>
      </c>
      <c r="D78" s="130">
        <f t="shared" si="13"/>
        <v>75672</v>
      </c>
      <c r="E78" s="130">
        <f t="shared" si="14"/>
        <v>313</v>
      </c>
      <c r="F78" s="130">
        <v>0</v>
      </c>
      <c r="G78" s="130">
        <v>0</v>
      </c>
      <c r="H78" s="130">
        <v>0</v>
      </c>
      <c r="I78" s="130">
        <v>60</v>
      </c>
      <c r="J78" s="132">
        <v>496595</v>
      </c>
      <c r="K78" s="130">
        <v>253</v>
      </c>
      <c r="L78" s="130">
        <v>75359</v>
      </c>
      <c r="M78" s="130">
        <f t="shared" si="15"/>
        <v>3031</v>
      </c>
      <c r="N78" s="130">
        <f t="shared" si="16"/>
        <v>165</v>
      </c>
      <c r="O78" s="130">
        <v>0</v>
      </c>
      <c r="P78" s="130">
        <v>0</v>
      </c>
      <c r="Q78" s="130">
        <v>0</v>
      </c>
      <c r="R78" s="130">
        <v>0</v>
      </c>
      <c r="S78" s="132">
        <v>175499</v>
      </c>
      <c r="T78" s="130">
        <v>165</v>
      </c>
      <c r="U78" s="130">
        <v>2866</v>
      </c>
      <c r="V78" s="130">
        <f t="shared" si="17"/>
        <v>78703</v>
      </c>
      <c r="W78" s="130">
        <f t="shared" si="18"/>
        <v>478</v>
      </c>
      <c r="X78" s="130">
        <f t="shared" si="19"/>
        <v>0</v>
      </c>
      <c r="Y78" s="130">
        <f t="shared" si="20"/>
        <v>0</v>
      </c>
      <c r="Z78" s="130">
        <f t="shared" si="21"/>
        <v>0</v>
      </c>
      <c r="AA78" s="130">
        <f t="shared" si="22"/>
        <v>60</v>
      </c>
      <c r="AB78" s="132">
        <f t="shared" si="12"/>
        <v>672094</v>
      </c>
      <c r="AC78" s="130">
        <f t="shared" si="23"/>
        <v>418</v>
      </c>
      <c r="AD78" s="130">
        <f t="shared" si="24"/>
        <v>78225</v>
      </c>
    </row>
    <row r="79" spans="1:30" s="122" customFormat="1" ht="12" customHeight="1">
      <c r="A79" s="118" t="s">
        <v>209</v>
      </c>
      <c r="B79" s="134" t="s">
        <v>353</v>
      </c>
      <c r="C79" s="118" t="s">
        <v>354</v>
      </c>
      <c r="D79" s="130">
        <f t="shared" si="13"/>
        <v>91711</v>
      </c>
      <c r="E79" s="130">
        <f t="shared" si="14"/>
        <v>81004</v>
      </c>
      <c r="F79" s="130">
        <v>0</v>
      </c>
      <c r="G79" s="130">
        <v>0</v>
      </c>
      <c r="H79" s="130">
        <v>0</v>
      </c>
      <c r="I79" s="130">
        <v>44809</v>
      </c>
      <c r="J79" s="132">
        <v>248856</v>
      </c>
      <c r="K79" s="130">
        <v>36195</v>
      </c>
      <c r="L79" s="130">
        <v>10707</v>
      </c>
      <c r="M79" s="130">
        <f t="shared" si="15"/>
        <v>0</v>
      </c>
      <c r="N79" s="130">
        <f t="shared" si="16"/>
        <v>0</v>
      </c>
      <c r="O79" s="130">
        <v>0</v>
      </c>
      <c r="P79" s="130">
        <v>0</v>
      </c>
      <c r="Q79" s="130">
        <v>0</v>
      </c>
      <c r="R79" s="130">
        <v>0</v>
      </c>
      <c r="S79" s="132">
        <v>0</v>
      </c>
      <c r="T79" s="130">
        <v>0</v>
      </c>
      <c r="U79" s="130">
        <v>0</v>
      </c>
      <c r="V79" s="130">
        <f t="shared" si="17"/>
        <v>91711</v>
      </c>
      <c r="W79" s="130">
        <f t="shared" si="18"/>
        <v>81004</v>
      </c>
      <c r="X79" s="130">
        <f t="shared" si="19"/>
        <v>0</v>
      </c>
      <c r="Y79" s="130">
        <f t="shared" si="20"/>
        <v>0</v>
      </c>
      <c r="Z79" s="130">
        <f t="shared" si="21"/>
        <v>0</v>
      </c>
      <c r="AA79" s="130">
        <f t="shared" si="22"/>
        <v>44809</v>
      </c>
      <c r="AB79" s="132">
        <f t="shared" si="12"/>
        <v>248856</v>
      </c>
      <c r="AC79" s="130">
        <f t="shared" si="23"/>
        <v>36195</v>
      </c>
      <c r="AD79" s="130">
        <f t="shared" si="24"/>
        <v>10707</v>
      </c>
    </row>
    <row r="80" spans="1:30" s="122" customFormat="1" ht="12" customHeight="1">
      <c r="A80" s="118" t="s">
        <v>209</v>
      </c>
      <c r="B80" s="134" t="s">
        <v>355</v>
      </c>
      <c r="C80" s="118" t="s">
        <v>356</v>
      </c>
      <c r="D80" s="130">
        <f t="shared" si="13"/>
        <v>134061</v>
      </c>
      <c r="E80" s="130">
        <f t="shared" si="14"/>
        <v>82451</v>
      </c>
      <c r="F80" s="130">
        <v>0</v>
      </c>
      <c r="G80" s="130">
        <v>0</v>
      </c>
      <c r="H80" s="130">
        <v>0</v>
      </c>
      <c r="I80" s="130">
        <v>117464</v>
      </c>
      <c r="J80" s="132">
        <v>593558</v>
      </c>
      <c r="K80" s="130">
        <v>-35013</v>
      </c>
      <c r="L80" s="130">
        <v>51610</v>
      </c>
      <c r="M80" s="130">
        <f t="shared" si="15"/>
        <v>0</v>
      </c>
      <c r="N80" s="130">
        <f t="shared" si="16"/>
        <v>0</v>
      </c>
      <c r="O80" s="130">
        <v>0</v>
      </c>
      <c r="P80" s="130">
        <v>0</v>
      </c>
      <c r="Q80" s="130">
        <v>0</v>
      </c>
      <c r="R80" s="130">
        <v>0</v>
      </c>
      <c r="S80" s="132">
        <v>0</v>
      </c>
      <c r="T80" s="130">
        <v>0</v>
      </c>
      <c r="U80" s="130">
        <v>0</v>
      </c>
      <c r="V80" s="130">
        <f t="shared" si="17"/>
        <v>134061</v>
      </c>
      <c r="W80" s="130">
        <f t="shared" si="18"/>
        <v>82451</v>
      </c>
      <c r="X80" s="130">
        <f t="shared" si="19"/>
        <v>0</v>
      </c>
      <c r="Y80" s="130">
        <f t="shared" si="20"/>
        <v>0</v>
      </c>
      <c r="Z80" s="130">
        <f t="shared" si="21"/>
        <v>0</v>
      </c>
      <c r="AA80" s="130">
        <f t="shared" si="22"/>
        <v>117464</v>
      </c>
      <c r="AB80" s="132">
        <f t="shared" si="12"/>
        <v>593558</v>
      </c>
      <c r="AC80" s="130">
        <f t="shared" si="23"/>
        <v>-35013</v>
      </c>
      <c r="AD80" s="130">
        <f t="shared" si="24"/>
        <v>51610</v>
      </c>
    </row>
    <row r="81" spans="1:30" s="122" customFormat="1" ht="12" customHeight="1">
      <c r="A81" s="118" t="s">
        <v>209</v>
      </c>
      <c r="B81" s="134" t="s">
        <v>357</v>
      </c>
      <c r="C81" s="118" t="s">
        <v>358</v>
      </c>
      <c r="D81" s="130">
        <f t="shared" si="13"/>
        <v>114127</v>
      </c>
      <c r="E81" s="130">
        <f t="shared" si="14"/>
        <v>114127</v>
      </c>
      <c r="F81" s="130">
        <v>0</v>
      </c>
      <c r="G81" s="130">
        <v>0</v>
      </c>
      <c r="H81" s="130">
        <v>0</v>
      </c>
      <c r="I81" s="130">
        <v>56890</v>
      </c>
      <c r="J81" s="132">
        <v>724813</v>
      </c>
      <c r="K81" s="130">
        <v>57237</v>
      </c>
      <c r="L81" s="130">
        <v>0</v>
      </c>
      <c r="M81" s="130">
        <f t="shared" si="15"/>
        <v>0</v>
      </c>
      <c r="N81" s="130">
        <f t="shared" si="16"/>
        <v>0</v>
      </c>
      <c r="O81" s="130">
        <v>0</v>
      </c>
      <c r="P81" s="130">
        <v>0</v>
      </c>
      <c r="Q81" s="130">
        <v>0</v>
      </c>
      <c r="R81" s="130">
        <v>0</v>
      </c>
      <c r="S81" s="132">
        <v>0</v>
      </c>
      <c r="T81" s="130">
        <v>0</v>
      </c>
      <c r="U81" s="130">
        <v>0</v>
      </c>
      <c r="V81" s="130">
        <f t="shared" si="17"/>
        <v>114127</v>
      </c>
      <c r="W81" s="130">
        <f t="shared" si="18"/>
        <v>114127</v>
      </c>
      <c r="X81" s="130">
        <f t="shared" si="19"/>
        <v>0</v>
      </c>
      <c r="Y81" s="130">
        <f t="shared" si="20"/>
        <v>0</v>
      </c>
      <c r="Z81" s="130">
        <f t="shared" si="21"/>
        <v>0</v>
      </c>
      <c r="AA81" s="130">
        <f t="shared" si="22"/>
        <v>56890</v>
      </c>
      <c r="AB81" s="132">
        <f t="shared" si="12"/>
        <v>724813</v>
      </c>
      <c r="AC81" s="130">
        <f t="shared" si="23"/>
        <v>57237</v>
      </c>
      <c r="AD81" s="130">
        <f t="shared" si="24"/>
        <v>0</v>
      </c>
    </row>
    <row r="82" spans="1:30" s="122" customFormat="1" ht="12" customHeight="1">
      <c r="A82" s="118" t="s">
        <v>209</v>
      </c>
      <c r="B82" s="134" t="s">
        <v>359</v>
      </c>
      <c r="C82" s="118" t="s">
        <v>360</v>
      </c>
      <c r="D82" s="130">
        <f t="shared" si="13"/>
        <v>0</v>
      </c>
      <c r="E82" s="130">
        <f t="shared" si="14"/>
        <v>0</v>
      </c>
      <c r="F82" s="130">
        <v>0</v>
      </c>
      <c r="G82" s="130">
        <v>0</v>
      </c>
      <c r="H82" s="130">
        <v>0</v>
      </c>
      <c r="I82" s="130">
        <v>0</v>
      </c>
      <c r="J82" s="132">
        <v>0</v>
      </c>
      <c r="K82" s="130">
        <v>0</v>
      </c>
      <c r="L82" s="130">
        <v>0</v>
      </c>
      <c r="M82" s="130">
        <f t="shared" si="15"/>
        <v>2348</v>
      </c>
      <c r="N82" s="130">
        <f t="shared" si="16"/>
        <v>0</v>
      </c>
      <c r="O82" s="130">
        <v>0</v>
      </c>
      <c r="P82" s="130">
        <v>0</v>
      </c>
      <c r="Q82" s="130">
        <v>0</v>
      </c>
      <c r="R82" s="130">
        <v>0</v>
      </c>
      <c r="S82" s="132">
        <v>137034</v>
      </c>
      <c r="T82" s="130">
        <v>0</v>
      </c>
      <c r="U82" s="130">
        <v>2348</v>
      </c>
      <c r="V82" s="130">
        <f t="shared" si="17"/>
        <v>2348</v>
      </c>
      <c r="W82" s="130">
        <f t="shared" si="18"/>
        <v>0</v>
      </c>
      <c r="X82" s="130">
        <f t="shared" si="19"/>
        <v>0</v>
      </c>
      <c r="Y82" s="130">
        <f t="shared" si="20"/>
        <v>0</v>
      </c>
      <c r="Z82" s="130">
        <f t="shared" si="21"/>
        <v>0</v>
      </c>
      <c r="AA82" s="130">
        <f t="shared" si="22"/>
        <v>0</v>
      </c>
      <c r="AB82" s="132">
        <f t="shared" si="12"/>
        <v>137034</v>
      </c>
      <c r="AC82" s="130">
        <f t="shared" si="23"/>
        <v>0</v>
      </c>
      <c r="AD82" s="130">
        <f t="shared" si="24"/>
        <v>2348</v>
      </c>
    </row>
    <row r="83" spans="1:30" s="122" customFormat="1" ht="12" customHeight="1">
      <c r="A83" s="118" t="s">
        <v>209</v>
      </c>
      <c r="B83" s="134" t="s">
        <v>361</v>
      </c>
      <c r="C83" s="118" t="s">
        <v>362</v>
      </c>
      <c r="D83" s="130">
        <f t="shared" si="13"/>
        <v>193492</v>
      </c>
      <c r="E83" s="130">
        <f t="shared" si="14"/>
        <v>16905</v>
      </c>
      <c r="F83" s="130">
        <v>0</v>
      </c>
      <c r="G83" s="130">
        <v>0</v>
      </c>
      <c r="H83" s="130">
        <v>0</v>
      </c>
      <c r="I83" s="130">
        <v>16905</v>
      </c>
      <c r="J83" s="132">
        <v>990289</v>
      </c>
      <c r="K83" s="130">
        <v>0</v>
      </c>
      <c r="L83" s="130">
        <v>176587</v>
      </c>
      <c r="M83" s="130">
        <f t="shared" si="15"/>
        <v>0</v>
      </c>
      <c r="N83" s="130">
        <f t="shared" si="16"/>
        <v>0</v>
      </c>
      <c r="O83" s="130">
        <v>0</v>
      </c>
      <c r="P83" s="130">
        <v>0</v>
      </c>
      <c r="Q83" s="130">
        <v>0</v>
      </c>
      <c r="R83" s="130">
        <v>0</v>
      </c>
      <c r="S83" s="132">
        <v>0</v>
      </c>
      <c r="T83" s="130">
        <v>0</v>
      </c>
      <c r="U83" s="130">
        <v>0</v>
      </c>
      <c r="V83" s="130">
        <f t="shared" si="17"/>
        <v>193492</v>
      </c>
      <c r="W83" s="130">
        <f t="shared" si="18"/>
        <v>16905</v>
      </c>
      <c r="X83" s="130">
        <f t="shared" si="19"/>
        <v>0</v>
      </c>
      <c r="Y83" s="130">
        <f t="shared" si="20"/>
        <v>0</v>
      </c>
      <c r="Z83" s="130">
        <f t="shared" si="21"/>
        <v>0</v>
      </c>
      <c r="AA83" s="130">
        <f t="shared" si="22"/>
        <v>16905</v>
      </c>
      <c r="AB83" s="132">
        <f t="shared" si="12"/>
        <v>990289</v>
      </c>
      <c r="AC83" s="130">
        <f t="shared" si="23"/>
        <v>0</v>
      </c>
      <c r="AD83" s="130">
        <f t="shared" si="24"/>
        <v>176587</v>
      </c>
    </row>
    <row r="84" spans="1:30" s="122" customFormat="1" ht="12" customHeight="1">
      <c r="A84" s="118" t="s">
        <v>209</v>
      </c>
      <c r="B84" s="134" t="s">
        <v>363</v>
      </c>
      <c r="C84" s="118" t="s">
        <v>364</v>
      </c>
      <c r="D84" s="130">
        <f t="shared" si="13"/>
        <v>957612</v>
      </c>
      <c r="E84" s="130">
        <f t="shared" si="14"/>
        <v>546850</v>
      </c>
      <c r="F84" s="130">
        <v>0</v>
      </c>
      <c r="G84" s="130">
        <v>0</v>
      </c>
      <c r="H84" s="130">
        <v>0</v>
      </c>
      <c r="I84" s="130">
        <v>9150</v>
      </c>
      <c r="J84" s="132">
        <v>927042</v>
      </c>
      <c r="K84" s="130">
        <v>537700</v>
      </c>
      <c r="L84" s="130">
        <v>410762</v>
      </c>
      <c r="M84" s="130">
        <f t="shared" si="15"/>
        <v>12877</v>
      </c>
      <c r="N84" s="130">
        <f t="shared" si="16"/>
        <v>103</v>
      </c>
      <c r="O84" s="130">
        <v>0</v>
      </c>
      <c r="P84" s="130">
        <v>0</v>
      </c>
      <c r="Q84" s="130">
        <v>0</v>
      </c>
      <c r="R84" s="130">
        <v>0</v>
      </c>
      <c r="S84" s="132">
        <v>138150</v>
      </c>
      <c r="T84" s="130">
        <v>103</v>
      </c>
      <c r="U84" s="130">
        <v>12774</v>
      </c>
      <c r="V84" s="130">
        <f t="shared" si="17"/>
        <v>970489</v>
      </c>
      <c r="W84" s="130">
        <f t="shared" si="18"/>
        <v>546953</v>
      </c>
      <c r="X84" s="130">
        <f t="shared" si="19"/>
        <v>0</v>
      </c>
      <c r="Y84" s="130">
        <f t="shared" si="20"/>
        <v>0</v>
      </c>
      <c r="Z84" s="130">
        <f t="shared" si="21"/>
        <v>0</v>
      </c>
      <c r="AA84" s="130">
        <f t="shared" si="22"/>
        <v>9150</v>
      </c>
      <c r="AB84" s="132">
        <f t="shared" si="12"/>
        <v>1065192</v>
      </c>
      <c r="AC84" s="130">
        <f t="shared" si="23"/>
        <v>537803</v>
      </c>
      <c r="AD84" s="130">
        <f t="shared" si="24"/>
        <v>423536</v>
      </c>
    </row>
    <row r="85" spans="1:30" s="122" customFormat="1" ht="12" customHeight="1">
      <c r="A85" s="118" t="s">
        <v>209</v>
      </c>
      <c r="B85" s="134" t="s">
        <v>365</v>
      </c>
      <c r="C85" s="118" t="s">
        <v>366</v>
      </c>
      <c r="D85" s="130">
        <f t="shared" si="13"/>
        <v>639753</v>
      </c>
      <c r="E85" s="130">
        <f t="shared" si="14"/>
        <v>501886</v>
      </c>
      <c r="F85" s="130">
        <v>0</v>
      </c>
      <c r="G85" s="130">
        <v>0</v>
      </c>
      <c r="H85" s="130">
        <v>0</v>
      </c>
      <c r="I85" s="130">
        <v>501886</v>
      </c>
      <c r="J85" s="132">
        <v>1334186</v>
      </c>
      <c r="K85" s="130">
        <v>0</v>
      </c>
      <c r="L85" s="130">
        <v>137867</v>
      </c>
      <c r="M85" s="130">
        <f t="shared" si="15"/>
        <v>382609</v>
      </c>
      <c r="N85" s="130">
        <f t="shared" si="16"/>
        <v>358859</v>
      </c>
      <c r="O85" s="130">
        <v>0</v>
      </c>
      <c r="P85" s="130">
        <v>0</v>
      </c>
      <c r="Q85" s="130">
        <v>0</v>
      </c>
      <c r="R85" s="130">
        <v>358859</v>
      </c>
      <c r="S85" s="132">
        <v>287876</v>
      </c>
      <c r="T85" s="130">
        <v>0</v>
      </c>
      <c r="U85" s="130">
        <v>23750</v>
      </c>
      <c r="V85" s="130">
        <f t="shared" si="17"/>
        <v>1022362</v>
      </c>
      <c r="W85" s="130">
        <f t="shared" si="18"/>
        <v>860745</v>
      </c>
      <c r="X85" s="130">
        <f t="shared" si="19"/>
        <v>0</v>
      </c>
      <c r="Y85" s="130">
        <f t="shared" si="20"/>
        <v>0</v>
      </c>
      <c r="Z85" s="130">
        <f t="shared" si="21"/>
        <v>0</v>
      </c>
      <c r="AA85" s="130">
        <f t="shared" si="22"/>
        <v>860745</v>
      </c>
      <c r="AB85" s="132">
        <f t="shared" si="12"/>
        <v>1622062</v>
      </c>
      <c r="AC85" s="130">
        <f t="shared" si="23"/>
        <v>0</v>
      </c>
      <c r="AD85" s="130">
        <f t="shared" si="24"/>
        <v>161617</v>
      </c>
    </row>
    <row r="86" spans="1:30" s="122" customFormat="1" ht="12" customHeight="1">
      <c r="A86" s="118" t="s">
        <v>209</v>
      </c>
      <c r="B86" s="134" t="s">
        <v>367</v>
      </c>
      <c r="C86" s="118" t="s">
        <v>368</v>
      </c>
      <c r="D86" s="130">
        <f t="shared" si="13"/>
        <v>231235</v>
      </c>
      <c r="E86" s="130">
        <f t="shared" si="14"/>
        <v>72966</v>
      </c>
      <c r="F86" s="130">
        <v>0</v>
      </c>
      <c r="G86" s="130">
        <v>0</v>
      </c>
      <c r="H86" s="130">
        <v>0</v>
      </c>
      <c r="I86" s="130">
        <v>72966</v>
      </c>
      <c r="J86" s="132">
        <v>824406</v>
      </c>
      <c r="K86" s="130">
        <v>0</v>
      </c>
      <c r="L86" s="130">
        <v>158269</v>
      </c>
      <c r="M86" s="130">
        <f t="shared" si="15"/>
        <v>0</v>
      </c>
      <c r="N86" s="130">
        <f t="shared" si="16"/>
        <v>0</v>
      </c>
      <c r="O86" s="130">
        <v>0</v>
      </c>
      <c r="P86" s="130">
        <v>0</v>
      </c>
      <c r="Q86" s="130">
        <v>0</v>
      </c>
      <c r="R86" s="130">
        <v>0</v>
      </c>
      <c r="S86" s="132">
        <v>0</v>
      </c>
      <c r="T86" s="130">
        <v>0</v>
      </c>
      <c r="U86" s="130">
        <v>0</v>
      </c>
      <c r="V86" s="130">
        <f t="shared" si="17"/>
        <v>231235</v>
      </c>
      <c r="W86" s="130">
        <f t="shared" si="18"/>
        <v>72966</v>
      </c>
      <c r="X86" s="130">
        <f t="shared" si="19"/>
        <v>0</v>
      </c>
      <c r="Y86" s="130">
        <f t="shared" si="20"/>
        <v>0</v>
      </c>
      <c r="Z86" s="130">
        <f t="shared" si="21"/>
        <v>0</v>
      </c>
      <c r="AA86" s="130">
        <f t="shared" si="22"/>
        <v>72966</v>
      </c>
      <c r="AB86" s="132">
        <f t="shared" si="12"/>
        <v>824406</v>
      </c>
      <c r="AC86" s="130">
        <f t="shared" si="23"/>
        <v>0</v>
      </c>
      <c r="AD86" s="130">
        <f t="shared" si="24"/>
        <v>158269</v>
      </c>
    </row>
    <row r="87" spans="1:30" s="122" customFormat="1" ht="12" customHeight="1">
      <c r="A87" s="118" t="s">
        <v>209</v>
      </c>
      <c r="B87" s="134" t="s">
        <v>369</v>
      </c>
      <c r="C87" s="118" t="s">
        <v>370</v>
      </c>
      <c r="D87" s="130">
        <f t="shared" si="13"/>
        <v>285480</v>
      </c>
      <c r="E87" s="130">
        <f t="shared" si="14"/>
        <v>206707</v>
      </c>
      <c r="F87" s="130">
        <v>0</v>
      </c>
      <c r="G87" s="130">
        <v>0</v>
      </c>
      <c r="H87" s="130">
        <v>0</v>
      </c>
      <c r="I87" s="130">
        <v>8245</v>
      </c>
      <c r="J87" s="132">
        <v>323425</v>
      </c>
      <c r="K87" s="130">
        <v>198462</v>
      </c>
      <c r="L87" s="130">
        <v>78773</v>
      </c>
      <c r="M87" s="130">
        <f t="shared" si="15"/>
        <v>0</v>
      </c>
      <c r="N87" s="130">
        <f t="shared" si="16"/>
        <v>0</v>
      </c>
      <c r="O87" s="130">
        <v>0</v>
      </c>
      <c r="P87" s="130">
        <v>0</v>
      </c>
      <c r="Q87" s="130">
        <v>0</v>
      </c>
      <c r="R87" s="130">
        <v>0</v>
      </c>
      <c r="S87" s="132">
        <v>20274</v>
      </c>
      <c r="T87" s="130">
        <v>0</v>
      </c>
      <c r="U87" s="130">
        <v>0</v>
      </c>
      <c r="V87" s="130">
        <f t="shared" si="17"/>
        <v>285480</v>
      </c>
      <c r="W87" s="130">
        <f t="shared" si="18"/>
        <v>206707</v>
      </c>
      <c r="X87" s="130">
        <f t="shared" si="19"/>
        <v>0</v>
      </c>
      <c r="Y87" s="130">
        <f t="shared" si="20"/>
        <v>0</v>
      </c>
      <c r="Z87" s="130">
        <f t="shared" si="21"/>
        <v>0</v>
      </c>
      <c r="AA87" s="130">
        <f t="shared" si="22"/>
        <v>8245</v>
      </c>
      <c r="AB87" s="132">
        <f t="shared" si="12"/>
        <v>343699</v>
      </c>
      <c r="AC87" s="130">
        <f t="shared" si="23"/>
        <v>198462</v>
      </c>
      <c r="AD87" s="130">
        <f t="shared" si="24"/>
        <v>78773</v>
      </c>
    </row>
    <row r="88" spans="1:30" s="122" customFormat="1" ht="12" customHeight="1">
      <c r="A88" s="118" t="s">
        <v>209</v>
      </c>
      <c r="B88" s="134" t="s">
        <v>371</v>
      </c>
      <c r="C88" s="118" t="s">
        <v>372</v>
      </c>
      <c r="D88" s="130">
        <f t="shared" si="13"/>
        <v>121290</v>
      </c>
      <c r="E88" s="130">
        <f t="shared" si="14"/>
        <v>27582</v>
      </c>
      <c r="F88" s="130">
        <v>4382</v>
      </c>
      <c r="G88" s="130">
        <v>0</v>
      </c>
      <c r="H88" s="130">
        <v>23200</v>
      </c>
      <c r="I88" s="130">
        <v>0</v>
      </c>
      <c r="J88" s="132">
        <v>643449</v>
      </c>
      <c r="K88" s="130">
        <v>0</v>
      </c>
      <c r="L88" s="130">
        <v>93708</v>
      </c>
      <c r="M88" s="130">
        <f t="shared" si="15"/>
        <v>0</v>
      </c>
      <c r="N88" s="130">
        <f t="shared" si="16"/>
        <v>0</v>
      </c>
      <c r="O88" s="130">
        <v>0</v>
      </c>
      <c r="P88" s="130">
        <v>0</v>
      </c>
      <c r="Q88" s="130">
        <v>0</v>
      </c>
      <c r="R88" s="130">
        <v>0</v>
      </c>
      <c r="S88" s="132">
        <v>465910</v>
      </c>
      <c r="T88" s="130">
        <v>0</v>
      </c>
      <c r="U88" s="130">
        <v>0</v>
      </c>
      <c r="V88" s="130">
        <f t="shared" si="17"/>
        <v>121290</v>
      </c>
      <c r="W88" s="130">
        <f t="shared" si="18"/>
        <v>27582</v>
      </c>
      <c r="X88" s="130">
        <f t="shared" si="19"/>
        <v>4382</v>
      </c>
      <c r="Y88" s="130">
        <f t="shared" si="20"/>
        <v>0</v>
      </c>
      <c r="Z88" s="130">
        <f t="shared" si="21"/>
        <v>23200</v>
      </c>
      <c r="AA88" s="130">
        <f t="shared" si="22"/>
        <v>0</v>
      </c>
      <c r="AB88" s="132">
        <f t="shared" si="12"/>
        <v>1109359</v>
      </c>
      <c r="AC88" s="130">
        <f t="shared" si="23"/>
        <v>0</v>
      </c>
      <c r="AD88" s="130">
        <f t="shared" si="24"/>
        <v>93708</v>
      </c>
    </row>
    <row r="89" spans="1:30" s="122" customFormat="1" ht="12" customHeight="1">
      <c r="A89" s="118" t="s">
        <v>209</v>
      </c>
      <c r="B89" s="134" t="s">
        <v>373</v>
      </c>
      <c r="C89" s="118" t="s">
        <v>374</v>
      </c>
      <c r="D89" s="130">
        <f t="shared" si="13"/>
        <v>3714</v>
      </c>
      <c r="E89" s="130">
        <f t="shared" si="14"/>
        <v>3370</v>
      </c>
      <c r="F89" s="130">
        <v>0</v>
      </c>
      <c r="G89" s="130">
        <v>0</v>
      </c>
      <c r="H89" s="130">
        <v>0</v>
      </c>
      <c r="I89" s="130">
        <v>0</v>
      </c>
      <c r="J89" s="132">
        <v>952723</v>
      </c>
      <c r="K89" s="130">
        <v>3370</v>
      </c>
      <c r="L89" s="130">
        <v>344</v>
      </c>
      <c r="M89" s="130">
        <f t="shared" si="15"/>
        <v>0</v>
      </c>
      <c r="N89" s="130">
        <f t="shared" si="16"/>
        <v>0</v>
      </c>
      <c r="O89" s="130">
        <v>0</v>
      </c>
      <c r="P89" s="130">
        <v>0</v>
      </c>
      <c r="Q89" s="130">
        <v>0</v>
      </c>
      <c r="R89" s="130">
        <v>0</v>
      </c>
      <c r="S89" s="132">
        <v>0</v>
      </c>
      <c r="T89" s="130">
        <v>0</v>
      </c>
      <c r="U89" s="130">
        <v>0</v>
      </c>
      <c r="V89" s="130">
        <f t="shared" si="17"/>
        <v>3714</v>
      </c>
      <c r="W89" s="130">
        <f t="shared" si="18"/>
        <v>3370</v>
      </c>
      <c r="X89" s="130">
        <f t="shared" si="19"/>
        <v>0</v>
      </c>
      <c r="Y89" s="130">
        <f t="shared" si="20"/>
        <v>0</v>
      </c>
      <c r="Z89" s="130">
        <f t="shared" si="21"/>
        <v>0</v>
      </c>
      <c r="AA89" s="130">
        <f t="shared" si="22"/>
        <v>0</v>
      </c>
      <c r="AB89" s="132">
        <f t="shared" si="12"/>
        <v>952723</v>
      </c>
      <c r="AC89" s="130">
        <f t="shared" si="23"/>
        <v>3370</v>
      </c>
      <c r="AD89" s="130">
        <f t="shared" si="24"/>
        <v>344</v>
      </c>
    </row>
    <row r="90" spans="1:30" s="122" customFormat="1" ht="12" customHeight="1">
      <c r="A90" s="118" t="s">
        <v>209</v>
      </c>
      <c r="B90" s="134" t="s">
        <v>375</v>
      </c>
      <c r="C90" s="118" t="s">
        <v>376</v>
      </c>
      <c r="D90" s="130">
        <f t="shared" si="13"/>
        <v>0</v>
      </c>
      <c r="E90" s="130">
        <f t="shared" si="14"/>
        <v>0</v>
      </c>
      <c r="F90" s="130">
        <v>0</v>
      </c>
      <c r="G90" s="130">
        <v>0</v>
      </c>
      <c r="H90" s="130">
        <v>0</v>
      </c>
      <c r="I90" s="130">
        <v>0</v>
      </c>
      <c r="J90" s="132">
        <v>0</v>
      </c>
      <c r="K90" s="130">
        <v>0</v>
      </c>
      <c r="L90" s="130">
        <v>0</v>
      </c>
      <c r="M90" s="130">
        <f t="shared" si="15"/>
        <v>35824</v>
      </c>
      <c r="N90" s="130">
        <f t="shared" si="16"/>
        <v>0</v>
      </c>
      <c r="O90" s="130">
        <v>0</v>
      </c>
      <c r="P90" s="130">
        <v>0</v>
      </c>
      <c r="Q90" s="130">
        <v>0</v>
      </c>
      <c r="R90" s="130">
        <v>0</v>
      </c>
      <c r="S90" s="132">
        <v>253421</v>
      </c>
      <c r="T90" s="130">
        <v>0</v>
      </c>
      <c r="U90" s="130">
        <v>35824</v>
      </c>
      <c r="V90" s="130">
        <f t="shared" si="17"/>
        <v>35824</v>
      </c>
      <c r="W90" s="130">
        <f t="shared" si="18"/>
        <v>0</v>
      </c>
      <c r="X90" s="130">
        <f t="shared" si="19"/>
        <v>0</v>
      </c>
      <c r="Y90" s="130">
        <f t="shared" si="20"/>
        <v>0</v>
      </c>
      <c r="Z90" s="130">
        <f t="shared" si="21"/>
        <v>0</v>
      </c>
      <c r="AA90" s="130">
        <f t="shared" si="22"/>
        <v>0</v>
      </c>
      <c r="AB90" s="132">
        <f t="shared" si="12"/>
        <v>253421</v>
      </c>
      <c r="AC90" s="130">
        <f t="shared" si="23"/>
        <v>0</v>
      </c>
      <c r="AD90" s="130">
        <f t="shared" si="24"/>
        <v>35824</v>
      </c>
    </row>
    <row r="91" spans="1:30" s="122" customFormat="1" ht="12" customHeight="1">
      <c r="A91" s="118" t="s">
        <v>209</v>
      </c>
      <c r="B91" s="134" t="s">
        <v>377</v>
      </c>
      <c r="C91" s="118" t="s">
        <v>378</v>
      </c>
      <c r="D91" s="130">
        <f t="shared" si="13"/>
        <v>67078</v>
      </c>
      <c r="E91" s="130">
        <f t="shared" si="14"/>
        <v>0</v>
      </c>
      <c r="F91" s="130">
        <v>0</v>
      </c>
      <c r="G91" s="130">
        <v>0</v>
      </c>
      <c r="H91" s="130">
        <v>0</v>
      </c>
      <c r="I91" s="130">
        <v>0</v>
      </c>
      <c r="J91" s="132">
        <v>112610</v>
      </c>
      <c r="K91" s="130">
        <v>0</v>
      </c>
      <c r="L91" s="130">
        <v>67078</v>
      </c>
      <c r="M91" s="130">
        <f t="shared" si="15"/>
        <v>4846</v>
      </c>
      <c r="N91" s="130">
        <f t="shared" si="16"/>
        <v>0</v>
      </c>
      <c r="O91" s="130">
        <v>0</v>
      </c>
      <c r="P91" s="130">
        <v>0</v>
      </c>
      <c r="Q91" s="130">
        <v>0</v>
      </c>
      <c r="R91" s="130">
        <v>0</v>
      </c>
      <c r="S91" s="132">
        <v>110397</v>
      </c>
      <c r="T91" s="130">
        <v>0</v>
      </c>
      <c r="U91" s="130">
        <v>4846</v>
      </c>
      <c r="V91" s="130">
        <f t="shared" si="17"/>
        <v>71924</v>
      </c>
      <c r="W91" s="130">
        <f t="shared" si="18"/>
        <v>0</v>
      </c>
      <c r="X91" s="130">
        <f t="shared" si="19"/>
        <v>0</v>
      </c>
      <c r="Y91" s="130">
        <f t="shared" si="20"/>
        <v>0</v>
      </c>
      <c r="Z91" s="130">
        <f t="shared" si="21"/>
        <v>0</v>
      </c>
      <c r="AA91" s="130">
        <f t="shared" si="22"/>
        <v>0</v>
      </c>
      <c r="AB91" s="132">
        <f t="shared" si="12"/>
        <v>223007</v>
      </c>
      <c r="AC91" s="130">
        <f t="shared" si="23"/>
        <v>0</v>
      </c>
      <c r="AD91" s="130">
        <f t="shared" si="24"/>
        <v>71924</v>
      </c>
    </row>
    <row r="92" spans="1:30" s="122" customFormat="1" ht="12" customHeight="1">
      <c r="A92" s="118" t="s">
        <v>209</v>
      </c>
      <c r="B92" s="134" t="s">
        <v>379</v>
      </c>
      <c r="C92" s="118" t="s">
        <v>380</v>
      </c>
      <c r="D92" s="130">
        <f t="shared" si="13"/>
        <v>185080</v>
      </c>
      <c r="E92" s="130">
        <f t="shared" si="14"/>
        <v>36818</v>
      </c>
      <c r="F92" s="130">
        <v>36818</v>
      </c>
      <c r="G92" s="130">
        <v>0</v>
      </c>
      <c r="H92" s="130">
        <v>0</v>
      </c>
      <c r="I92" s="130">
        <v>0</v>
      </c>
      <c r="J92" s="132">
        <v>323876</v>
      </c>
      <c r="K92" s="130"/>
      <c r="L92" s="130">
        <v>148262</v>
      </c>
      <c r="M92" s="130">
        <f t="shared" si="15"/>
        <v>0</v>
      </c>
      <c r="N92" s="130">
        <f t="shared" si="16"/>
        <v>0</v>
      </c>
      <c r="O92" s="130">
        <v>0</v>
      </c>
      <c r="P92" s="130">
        <v>0</v>
      </c>
      <c r="Q92" s="130">
        <v>0</v>
      </c>
      <c r="R92" s="130">
        <v>0</v>
      </c>
      <c r="S92" s="132">
        <v>0</v>
      </c>
      <c r="T92" s="130">
        <v>0</v>
      </c>
      <c r="U92" s="130">
        <v>0</v>
      </c>
      <c r="V92" s="130">
        <f t="shared" si="17"/>
        <v>185080</v>
      </c>
      <c r="W92" s="130">
        <f t="shared" si="18"/>
        <v>36818</v>
      </c>
      <c r="X92" s="130">
        <f t="shared" si="19"/>
        <v>36818</v>
      </c>
      <c r="Y92" s="130">
        <f t="shared" si="20"/>
        <v>0</v>
      </c>
      <c r="Z92" s="130">
        <f t="shared" si="21"/>
        <v>0</v>
      </c>
      <c r="AA92" s="130">
        <f t="shared" si="22"/>
        <v>0</v>
      </c>
      <c r="AB92" s="132">
        <f t="shared" si="12"/>
        <v>323876</v>
      </c>
      <c r="AC92" s="130">
        <f t="shared" si="23"/>
        <v>0</v>
      </c>
      <c r="AD92" s="130">
        <f t="shared" si="24"/>
        <v>148262</v>
      </c>
    </row>
  </sheetData>
  <sheetProtection/>
  <autoFilter ref="A6:AD92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9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381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2</v>
      </c>
      <c r="B2" s="150" t="s">
        <v>3</v>
      </c>
      <c r="C2" s="156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8"/>
      <c r="B4" s="151"/>
      <c r="C4" s="157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5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5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5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6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6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6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1" t="s">
        <v>209</v>
      </c>
      <c r="B7" s="192" t="s">
        <v>210</v>
      </c>
      <c r="C7" s="191" t="s">
        <v>207</v>
      </c>
      <c r="D7" s="193">
        <f>SUM(D8:D232)</f>
        <v>4572825</v>
      </c>
      <c r="E7" s="193">
        <f>SUM(E8:E232)</f>
        <v>4110974</v>
      </c>
      <c r="F7" s="193">
        <f>SUM(F8:F232)</f>
        <v>6861</v>
      </c>
      <c r="G7" s="193">
        <f>SUM(G8:G232)</f>
        <v>2172199</v>
      </c>
      <c r="H7" s="193">
        <f>SUM(H8:H232)</f>
        <v>1351776</v>
      </c>
      <c r="I7" s="193">
        <f>SUM(I8:I232)</f>
        <v>580138</v>
      </c>
      <c r="J7" s="193">
        <f>SUM(J8:J232)</f>
        <v>461851</v>
      </c>
      <c r="K7" s="193">
        <f>SUM(K8:K232)</f>
        <v>960181</v>
      </c>
      <c r="L7" s="193">
        <f>SUM(L8:L232)</f>
        <v>66693259</v>
      </c>
      <c r="M7" s="193">
        <f>SUM(M8:M232)</f>
        <v>11146986</v>
      </c>
      <c r="N7" s="193">
        <f>SUM(N8:N232)</f>
        <v>5213545</v>
      </c>
      <c r="O7" s="193">
        <f>SUM(O8:O232)</f>
        <v>4290473</v>
      </c>
      <c r="P7" s="193">
        <f>SUM(P8:P232)</f>
        <v>1444754</v>
      </c>
      <c r="Q7" s="193">
        <f>SUM(Q8:Q232)</f>
        <v>198214</v>
      </c>
      <c r="R7" s="193">
        <f>SUM(R8:R232)</f>
        <v>12235606</v>
      </c>
      <c r="S7" s="193">
        <f>SUM(S8:S232)</f>
        <v>2474602</v>
      </c>
      <c r="T7" s="193">
        <f>SUM(T8:T232)</f>
        <v>8955786</v>
      </c>
      <c r="U7" s="193">
        <f>SUM(U8:U232)</f>
        <v>805218</v>
      </c>
      <c r="V7" s="193">
        <f>SUM(V8:V232)</f>
        <v>57352</v>
      </c>
      <c r="W7" s="193">
        <f>SUM(W8:W232)</f>
        <v>43243143</v>
      </c>
      <c r="X7" s="193">
        <f>SUM(X8:X232)</f>
        <v>23314315</v>
      </c>
      <c r="Y7" s="193">
        <f>SUM(Y8:Y232)</f>
        <v>16926860</v>
      </c>
      <c r="Z7" s="193">
        <f>SUM(Z8:Z232)</f>
        <v>1876868</v>
      </c>
      <c r="AA7" s="193">
        <f>SUM(AA8:AA232)</f>
        <v>1125100</v>
      </c>
      <c r="AB7" s="193">
        <f>SUM(AB8:AB232)</f>
        <v>12052309</v>
      </c>
      <c r="AC7" s="193">
        <f>SUM(AC8:AC232)</f>
        <v>10172</v>
      </c>
      <c r="AD7" s="193">
        <f>SUM(AD8:AD232)</f>
        <v>5184561</v>
      </c>
      <c r="AE7" s="193">
        <f>SUM(AE8:AE232)</f>
        <v>76450645</v>
      </c>
      <c r="AF7" s="193">
        <f>SUM(AF8:AF232)</f>
        <v>176402</v>
      </c>
      <c r="AG7" s="193">
        <f>SUM(AG8:AG232)</f>
        <v>176402</v>
      </c>
      <c r="AH7" s="193">
        <f>SUM(AH8:AH232)</f>
        <v>0</v>
      </c>
      <c r="AI7" s="193">
        <f>SUM(AI8:AI232)</f>
        <v>173339</v>
      </c>
      <c r="AJ7" s="193">
        <f>SUM(AJ8:AJ232)</f>
        <v>0</v>
      </c>
      <c r="AK7" s="193">
        <f>SUM(AK8:AK232)</f>
        <v>3063</v>
      </c>
      <c r="AL7" s="193">
        <f>SUM(AL8:AL232)</f>
        <v>0</v>
      </c>
      <c r="AM7" s="193">
        <f>SUM(AM8:AM232)</f>
        <v>24318</v>
      </c>
      <c r="AN7" s="193">
        <f>SUM(AN8:AN232)</f>
        <v>9424737</v>
      </c>
      <c r="AO7" s="193">
        <f>SUM(AO8:AO232)</f>
        <v>2187139</v>
      </c>
      <c r="AP7" s="193">
        <f>SUM(AP8:AP232)</f>
        <v>927545</v>
      </c>
      <c r="AQ7" s="193">
        <f>SUM(AQ8:AQ232)</f>
        <v>421958</v>
      </c>
      <c r="AR7" s="193">
        <f>SUM(AR8:AR232)</f>
        <v>837636</v>
      </c>
      <c r="AS7" s="193">
        <f>SUM(AS8:AS232)</f>
        <v>0</v>
      </c>
      <c r="AT7" s="193">
        <f>SUM(AT8:AT232)</f>
        <v>3048173</v>
      </c>
      <c r="AU7" s="193">
        <f>SUM(AU8:AU232)</f>
        <v>80462</v>
      </c>
      <c r="AV7" s="193">
        <f>SUM(AV8:AV232)</f>
        <v>2967711</v>
      </c>
      <c r="AW7" s="193">
        <f>SUM(AW8:AW232)</f>
        <v>0</v>
      </c>
      <c r="AX7" s="193">
        <f>SUM(AX8:AX232)</f>
        <v>6847</v>
      </c>
      <c r="AY7" s="193">
        <f>SUM(AY8:AY232)</f>
        <v>4178789</v>
      </c>
      <c r="AZ7" s="193">
        <f>SUM(AZ8:AZ232)</f>
        <v>2175315</v>
      </c>
      <c r="BA7" s="193">
        <f>SUM(BA8:BA232)</f>
        <v>1633799</v>
      </c>
      <c r="BB7" s="193">
        <f>SUM(BB8:BB232)</f>
        <v>234571</v>
      </c>
      <c r="BC7" s="193">
        <f>SUM(BC8:BC232)</f>
        <v>135104</v>
      </c>
      <c r="BD7" s="193">
        <f>SUM(BD8:BD232)</f>
        <v>2750723</v>
      </c>
      <c r="BE7" s="193">
        <f>SUM(BE8:BE232)</f>
        <v>3789</v>
      </c>
      <c r="BF7" s="193">
        <f>SUM(BF8:BF232)</f>
        <v>565342</v>
      </c>
      <c r="BG7" s="193">
        <f>SUM(BG8:BG232)</f>
        <v>10166481</v>
      </c>
      <c r="BH7" s="193">
        <f>SUM(BH8:BH232)</f>
        <v>4749227</v>
      </c>
      <c r="BI7" s="193">
        <f>SUM(BI8:BI232)</f>
        <v>4287376</v>
      </c>
      <c r="BJ7" s="193">
        <f>SUM(BJ8:BJ232)</f>
        <v>6861</v>
      </c>
      <c r="BK7" s="193">
        <f>SUM(BK8:BK232)</f>
        <v>2345538</v>
      </c>
      <c r="BL7" s="193">
        <f>SUM(BL8:BL232)</f>
        <v>1351776</v>
      </c>
      <c r="BM7" s="193">
        <f>SUM(BM8:BM232)</f>
        <v>583201</v>
      </c>
      <c r="BN7" s="193">
        <f>SUM(BN8:BN232)</f>
        <v>461851</v>
      </c>
      <c r="BO7" s="193">
        <f>SUM(BO8:BO232)</f>
        <v>984499</v>
      </c>
      <c r="BP7" s="193">
        <f>SUM(BP8:BP232)</f>
        <v>76117996</v>
      </c>
      <c r="BQ7" s="193">
        <f>SUM(BQ8:BQ232)</f>
        <v>13334125</v>
      </c>
      <c r="BR7" s="193">
        <f>SUM(BR8:BR232)</f>
        <v>6141090</v>
      </c>
      <c r="BS7" s="193">
        <f>SUM(BS8:BS232)</f>
        <v>4712431</v>
      </c>
      <c r="BT7" s="193">
        <f>SUM(BT8:BT232)</f>
        <v>2282390</v>
      </c>
      <c r="BU7" s="193">
        <f>SUM(BU8:BU232)</f>
        <v>198214</v>
      </c>
      <c r="BV7" s="193">
        <f>SUM(BV8:BV232)</f>
        <v>15283779</v>
      </c>
      <c r="BW7" s="193">
        <f>SUM(BW8:BW232)</f>
        <v>2555064</v>
      </c>
      <c r="BX7" s="193">
        <f>SUM(BX8:BX232)</f>
        <v>11923497</v>
      </c>
      <c r="BY7" s="193">
        <f>SUM(BY8:BY232)</f>
        <v>805218</v>
      </c>
      <c r="BZ7" s="193">
        <f>SUM(BZ8:BZ232)</f>
        <v>64199</v>
      </c>
      <c r="CA7" s="193">
        <f>SUM(CA8:CA232)</f>
        <v>47421932</v>
      </c>
      <c r="CB7" s="193">
        <f>SUM(CB8:CB232)</f>
        <v>25489630</v>
      </c>
      <c r="CC7" s="193">
        <f>SUM(CC8:CC232)</f>
        <v>18560659</v>
      </c>
      <c r="CD7" s="193">
        <f>SUM(CD8:CD232)</f>
        <v>2111439</v>
      </c>
      <c r="CE7" s="193">
        <f>SUM(CE8:CE232)</f>
        <v>1260204</v>
      </c>
      <c r="CF7" s="193">
        <f>SUM(CF8:CF232)</f>
        <v>14803032</v>
      </c>
      <c r="CG7" s="193">
        <f>SUM(CG8:CG232)</f>
        <v>13961</v>
      </c>
      <c r="CH7" s="193">
        <f>SUM(CH8:CH232)</f>
        <v>5749903</v>
      </c>
      <c r="CI7" s="193">
        <f>SUM(CI8:CI232)</f>
        <v>86617126</v>
      </c>
    </row>
    <row r="8" spans="1:87" s="122" customFormat="1" ht="12" customHeight="1">
      <c r="A8" s="118" t="s">
        <v>209</v>
      </c>
      <c r="B8" s="134" t="s">
        <v>211</v>
      </c>
      <c r="C8" s="118" t="s">
        <v>212</v>
      </c>
      <c r="D8" s="120">
        <f aca="true" t="shared" si="0" ref="D8:D71">+SUM(E8,J8)</f>
        <v>766037</v>
      </c>
      <c r="E8" s="120">
        <f aca="true" t="shared" si="1" ref="E8:E71">+SUM(F8:I8)</f>
        <v>766037</v>
      </c>
      <c r="F8" s="120">
        <v>0</v>
      </c>
      <c r="G8" s="120">
        <v>766037</v>
      </c>
      <c r="H8" s="120">
        <v>0</v>
      </c>
      <c r="I8" s="120">
        <v>0</v>
      </c>
      <c r="J8" s="120">
        <v>0</v>
      </c>
      <c r="K8" s="121">
        <v>0</v>
      </c>
      <c r="L8" s="120">
        <f aca="true" t="shared" si="2" ref="L8:L71">+SUM(M8,R8,V8,W8,AC8)</f>
        <v>9721551</v>
      </c>
      <c r="M8" s="120">
        <f aca="true" t="shared" si="3" ref="M8:M71">+SUM(N8:Q8)</f>
        <v>3199567</v>
      </c>
      <c r="N8" s="120">
        <v>784880</v>
      </c>
      <c r="O8" s="120">
        <v>2277440</v>
      </c>
      <c r="P8" s="120">
        <v>85779</v>
      </c>
      <c r="Q8" s="120">
        <v>51468</v>
      </c>
      <c r="R8" s="120">
        <f aca="true" t="shared" si="4" ref="R8:R71">+SUM(S8:U8)</f>
        <v>1661244</v>
      </c>
      <c r="S8" s="120">
        <v>1400431</v>
      </c>
      <c r="T8" s="120">
        <v>248053</v>
      </c>
      <c r="U8" s="120">
        <v>12760</v>
      </c>
      <c r="V8" s="120">
        <v>857</v>
      </c>
      <c r="W8" s="120">
        <f aca="true" t="shared" si="5" ref="W8:W71">+SUM(X8:AA8)</f>
        <v>4859883</v>
      </c>
      <c r="X8" s="120">
        <v>3611622</v>
      </c>
      <c r="Y8" s="120">
        <v>648460</v>
      </c>
      <c r="Z8" s="120">
        <v>34354</v>
      </c>
      <c r="AA8" s="120">
        <v>565447</v>
      </c>
      <c r="AB8" s="121">
        <v>0</v>
      </c>
      <c r="AC8" s="120">
        <v>0</v>
      </c>
      <c r="AD8" s="120">
        <v>696217</v>
      </c>
      <c r="AE8" s="120">
        <f aca="true" t="shared" si="6" ref="AE8:AE71">+SUM(D8,L8,AD8)</f>
        <v>11183805</v>
      </c>
      <c r="AF8" s="120">
        <f aca="true" t="shared" si="7" ref="AF8:AF71">+SUM(AG8,AL8)</f>
        <v>7843</v>
      </c>
      <c r="AG8" s="120">
        <f aca="true" t="shared" si="8" ref="AG8:AG71">+SUM(AH8:AK8)</f>
        <v>7843</v>
      </c>
      <c r="AH8" s="120">
        <v>0</v>
      </c>
      <c r="AI8" s="120">
        <v>4780</v>
      </c>
      <c r="AJ8" s="120">
        <v>0</v>
      </c>
      <c r="AK8" s="120">
        <v>3063</v>
      </c>
      <c r="AL8" s="120">
        <v>0</v>
      </c>
      <c r="AM8" s="121">
        <v>0</v>
      </c>
      <c r="AN8" s="120">
        <f aca="true" t="shared" si="9" ref="AN8:AN71">+SUM(AO8,AT8,AX8,AY8,BE8)</f>
        <v>588044</v>
      </c>
      <c r="AO8" s="120">
        <f aca="true" t="shared" si="10" ref="AO8:AO71">+SUM(AP8:AS8)</f>
        <v>143763</v>
      </c>
      <c r="AP8" s="120">
        <v>47921</v>
      </c>
      <c r="AQ8" s="120">
        <v>22117</v>
      </c>
      <c r="AR8" s="120">
        <v>73725</v>
      </c>
      <c r="AS8" s="120"/>
      <c r="AT8" s="120">
        <f aca="true" t="shared" si="11" ref="AT8:AT71">+SUM(AU8:AW8)</f>
        <v>46205</v>
      </c>
      <c r="AU8" s="120">
        <v>14235</v>
      </c>
      <c r="AV8" s="120">
        <v>31970</v>
      </c>
      <c r="AW8" s="120">
        <v>0</v>
      </c>
      <c r="AX8" s="120">
        <v>0</v>
      </c>
      <c r="AY8" s="120">
        <f aca="true" t="shared" si="12" ref="AY8:AY71">+SUM(AZ8:BC8)</f>
        <v>398076</v>
      </c>
      <c r="AZ8" s="120">
        <v>123069</v>
      </c>
      <c r="BA8" s="120">
        <v>270126</v>
      </c>
      <c r="BB8" s="120">
        <v>0</v>
      </c>
      <c r="BC8" s="120">
        <v>4881</v>
      </c>
      <c r="BD8" s="121">
        <v>0</v>
      </c>
      <c r="BE8" s="120">
        <v>0</v>
      </c>
      <c r="BF8" s="120">
        <v>11411</v>
      </c>
      <c r="BG8" s="120">
        <f aca="true" t="shared" si="13" ref="BG8:BG71">+SUM(BF8,AN8,AF8)</f>
        <v>607298</v>
      </c>
      <c r="BH8" s="120">
        <f>SUM(D8,AF8)</f>
        <v>773880</v>
      </c>
      <c r="BI8" s="120">
        <f aca="true" t="shared" si="14" ref="BI8:BI23">SUM(E8,AG8)</f>
        <v>773880</v>
      </c>
      <c r="BJ8" s="120">
        <f aca="true" t="shared" si="15" ref="BJ8:BJ23">SUM(F8,AH8)</f>
        <v>0</v>
      </c>
      <c r="BK8" s="120">
        <f aca="true" t="shared" si="16" ref="BK8:BK23">SUM(G8,AI8)</f>
        <v>770817</v>
      </c>
      <c r="BL8" s="120">
        <f aca="true" t="shared" si="17" ref="BL8:BL23">SUM(H8,AJ8)</f>
        <v>0</v>
      </c>
      <c r="BM8" s="120">
        <f aca="true" t="shared" si="18" ref="BM8:BM23">SUM(I8,AK8)</f>
        <v>3063</v>
      </c>
      <c r="BN8" s="120">
        <f aca="true" t="shared" si="19" ref="BN8:BN23">SUM(J8,AL8)</f>
        <v>0</v>
      </c>
      <c r="BO8" s="121">
        <f aca="true" t="shared" si="20" ref="BO8:BO23">SUM(K8,AM8)</f>
        <v>0</v>
      </c>
      <c r="BP8" s="120">
        <f aca="true" t="shared" si="21" ref="BP8:BP23">SUM(L8,AN8)</f>
        <v>10309595</v>
      </c>
      <c r="BQ8" s="120">
        <f aca="true" t="shared" si="22" ref="BQ8:BQ23">SUM(M8,AO8)</f>
        <v>3343330</v>
      </c>
      <c r="BR8" s="120">
        <f aca="true" t="shared" si="23" ref="BR8:BR23">SUM(N8,AP8)</f>
        <v>832801</v>
      </c>
      <c r="BS8" s="120">
        <f aca="true" t="shared" si="24" ref="BS8:BS23">SUM(O8,AQ8)</f>
        <v>2299557</v>
      </c>
      <c r="BT8" s="120">
        <f aca="true" t="shared" si="25" ref="BT8:BT23">SUM(P8,AR8)</f>
        <v>159504</v>
      </c>
      <c r="BU8" s="120">
        <f aca="true" t="shared" si="26" ref="BU8:BU23">SUM(Q8,AS8)</f>
        <v>51468</v>
      </c>
      <c r="BV8" s="120">
        <f aca="true" t="shared" si="27" ref="BV8:BV23">SUM(R8,AT8)</f>
        <v>1707449</v>
      </c>
      <c r="BW8" s="120">
        <f aca="true" t="shared" si="28" ref="BW8:CI23">SUM(S8,AU8)</f>
        <v>1414666</v>
      </c>
      <c r="BX8" s="120">
        <f t="shared" si="28"/>
        <v>280023</v>
      </c>
      <c r="BY8" s="120">
        <f t="shared" si="28"/>
        <v>12760</v>
      </c>
      <c r="BZ8" s="120">
        <f t="shared" si="28"/>
        <v>857</v>
      </c>
      <c r="CA8" s="120">
        <f t="shared" si="28"/>
        <v>5257959</v>
      </c>
      <c r="CB8" s="120">
        <f t="shared" si="28"/>
        <v>3734691</v>
      </c>
      <c r="CC8" s="120">
        <f t="shared" si="28"/>
        <v>918586</v>
      </c>
      <c r="CD8" s="120">
        <f t="shared" si="28"/>
        <v>34354</v>
      </c>
      <c r="CE8" s="120">
        <f t="shared" si="28"/>
        <v>570328</v>
      </c>
      <c r="CF8" s="121">
        <f t="shared" si="28"/>
        <v>0</v>
      </c>
      <c r="CG8" s="120">
        <f t="shared" si="28"/>
        <v>0</v>
      </c>
      <c r="CH8" s="120">
        <f t="shared" si="28"/>
        <v>707628</v>
      </c>
      <c r="CI8" s="120">
        <f t="shared" si="28"/>
        <v>11791103</v>
      </c>
    </row>
    <row r="9" spans="1:87" s="122" customFormat="1" ht="12" customHeight="1">
      <c r="A9" s="118" t="s">
        <v>209</v>
      </c>
      <c r="B9" s="134" t="s">
        <v>213</v>
      </c>
      <c r="C9" s="118" t="s">
        <v>214</v>
      </c>
      <c r="D9" s="120">
        <f t="shared" si="0"/>
        <v>837918</v>
      </c>
      <c r="E9" s="120">
        <f t="shared" si="1"/>
        <v>826567</v>
      </c>
      <c r="F9" s="120">
        <v>0</v>
      </c>
      <c r="G9" s="120">
        <v>537366</v>
      </c>
      <c r="H9" s="120">
        <v>289201</v>
      </c>
      <c r="I9" s="120">
        <v>0</v>
      </c>
      <c r="J9" s="120">
        <v>11351</v>
      </c>
      <c r="K9" s="121">
        <v>76015</v>
      </c>
      <c r="L9" s="120">
        <f t="shared" si="2"/>
        <v>21598942</v>
      </c>
      <c r="M9" s="120">
        <f t="shared" si="3"/>
        <v>2378743</v>
      </c>
      <c r="N9" s="120">
        <v>1543020</v>
      </c>
      <c r="O9" s="120">
        <v>381204</v>
      </c>
      <c r="P9" s="120">
        <v>418246</v>
      </c>
      <c r="Q9" s="120">
        <v>36273</v>
      </c>
      <c r="R9" s="120">
        <f t="shared" si="4"/>
        <v>3605372</v>
      </c>
      <c r="S9" s="120">
        <v>22703</v>
      </c>
      <c r="T9" s="120">
        <v>3074053</v>
      </c>
      <c r="U9" s="120">
        <v>508616</v>
      </c>
      <c r="V9" s="120">
        <v>0</v>
      </c>
      <c r="W9" s="120">
        <f t="shared" si="5"/>
        <v>15614827</v>
      </c>
      <c r="X9" s="120">
        <v>9875486</v>
      </c>
      <c r="Y9" s="120">
        <v>5146931</v>
      </c>
      <c r="Z9" s="120">
        <v>592410</v>
      </c>
      <c r="AA9" s="120">
        <v>0</v>
      </c>
      <c r="AB9" s="121">
        <v>0</v>
      </c>
      <c r="AC9" s="120">
        <v>0</v>
      </c>
      <c r="AD9" s="120">
        <v>142045</v>
      </c>
      <c r="AE9" s="120">
        <f t="shared" si="6"/>
        <v>22578905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687026</v>
      </c>
      <c r="AO9" s="120">
        <f t="shared" si="10"/>
        <v>97262</v>
      </c>
      <c r="AP9" s="120">
        <v>77623</v>
      </c>
      <c r="AQ9" s="120">
        <v>4247</v>
      </c>
      <c r="AR9" s="120">
        <v>15392</v>
      </c>
      <c r="AS9" s="120">
        <v>0</v>
      </c>
      <c r="AT9" s="120">
        <f t="shared" si="11"/>
        <v>195158</v>
      </c>
      <c r="AU9" s="120">
        <v>31332</v>
      </c>
      <c r="AV9" s="120">
        <v>163826</v>
      </c>
      <c r="AW9" s="120">
        <v>0</v>
      </c>
      <c r="AX9" s="120">
        <v>0</v>
      </c>
      <c r="AY9" s="120">
        <f t="shared" si="12"/>
        <v>394606</v>
      </c>
      <c r="AZ9" s="120">
        <v>296072</v>
      </c>
      <c r="BA9" s="120">
        <v>98534</v>
      </c>
      <c r="BB9" s="120">
        <v>0</v>
      </c>
      <c r="BC9" s="120">
        <v>0</v>
      </c>
      <c r="BD9" s="121">
        <v>0</v>
      </c>
      <c r="BE9" s="120">
        <v>0</v>
      </c>
      <c r="BF9" s="120">
        <v>1388</v>
      </c>
      <c r="BG9" s="120">
        <f t="shared" si="13"/>
        <v>688414</v>
      </c>
      <c r="BH9" s="120">
        <f>SUM(D9,AF9)</f>
        <v>837918</v>
      </c>
      <c r="BI9" s="120">
        <f t="shared" si="14"/>
        <v>826567</v>
      </c>
      <c r="BJ9" s="120">
        <f t="shared" si="15"/>
        <v>0</v>
      </c>
      <c r="BK9" s="120">
        <f t="shared" si="16"/>
        <v>537366</v>
      </c>
      <c r="BL9" s="120">
        <f t="shared" si="17"/>
        <v>289201</v>
      </c>
      <c r="BM9" s="120">
        <f t="shared" si="18"/>
        <v>0</v>
      </c>
      <c r="BN9" s="120">
        <f t="shared" si="19"/>
        <v>11351</v>
      </c>
      <c r="BO9" s="121">
        <f t="shared" si="20"/>
        <v>76015</v>
      </c>
      <c r="BP9" s="120">
        <f t="shared" si="21"/>
        <v>22285968</v>
      </c>
      <c r="BQ9" s="120">
        <f t="shared" si="22"/>
        <v>2476005</v>
      </c>
      <c r="BR9" s="120">
        <f t="shared" si="23"/>
        <v>1620643</v>
      </c>
      <c r="BS9" s="120">
        <f t="shared" si="24"/>
        <v>385451</v>
      </c>
      <c r="BT9" s="120">
        <f t="shared" si="25"/>
        <v>433638</v>
      </c>
      <c r="BU9" s="120">
        <f t="shared" si="26"/>
        <v>36273</v>
      </c>
      <c r="BV9" s="120">
        <f t="shared" si="27"/>
        <v>3800530</v>
      </c>
      <c r="BW9" s="120">
        <f t="shared" si="28"/>
        <v>54035</v>
      </c>
      <c r="BX9" s="120">
        <f t="shared" si="28"/>
        <v>3237879</v>
      </c>
      <c r="BY9" s="120">
        <f t="shared" si="28"/>
        <v>508616</v>
      </c>
      <c r="BZ9" s="120">
        <f t="shared" si="28"/>
        <v>0</v>
      </c>
      <c r="CA9" s="120">
        <f t="shared" si="28"/>
        <v>16009433</v>
      </c>
      <c r="CB9" s="120">
        <f t="shared" si="28"/>
        <v>10171558</v>
      </c>
      <c r="CC9" s="120">
        <f t="shared" si="28"/>
        <v>5245465</v>
      </c>
      <c r="CD9" s="120">
        <f t="shared" si="28"/>
        <v>592410</v>
      </c>
      <c r="CE9" s="120">
        <f t="shared" si="28"/>
        <v>0</v>
      </c>
      <c r="CF9" s="121">
        <f t="shared" si="28"/>
        <v>0</v>
      </c>
      <c r="CG9" s="120">
        <f t="shared" si="28"/>
        <v>0</v>
      </c>
      <c r="CH9" s="120">
        <f t="shared" si="28"/>
        <v>143433</v>
      </c>
      <c r="CI9" s="120">
        <f t="shared" si="28"/>
        <v>23267319</v>
      </c>
    </row>
    <row r="10" spans="1:87" s="122" customFormat="1" ht="12" customHeight="1">
      <c r="A10" s="118" t="s">
        <v>209</v>
      </c>
      <c r="B10" s="134" t="s">
        <v>215</v>
      </c>
      <c r="C10" s="118" t="s">
        <v>216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1169300</v>
      </c>
      <c r="M10" s="120">
        <f t="shared" si="3"/>
        <v>525502</v>
      </c>
      <c r="N10" s="120">
        <v>17106</v>
      </c>
      <c r="O10" s="120">
        <v>358531</v>
      </c>
      <c r="P10" s="120">
        <v>149865</v>
      </c>
      <c r="Q10" s="120">
        <v>0</v>
      </c>
      <c r="R10" s="120">
        <f t="shared" si="4"/>
        <v>168569</v>
      </c>
      <c r="S10" s="120">
        <v>93853</v>
      </c>
      <c r="T10" s="120">
        <v>56269</v>
      </c>
      <c r="U10" s="120">
        <v>18447</v>
      </c>
      <c r="V10" s="120">
        <v>8428</v>
      </c>
      <c r="W10" s="120">
        <f t="shared" si="5"/>
        <v>466801</v>
      </c>
      <c r="X10" s="120">
        <v>231165</v>
      </c>
      <c r="Y10" s="120">
        <v>235636</v>
      </c>
      <c r="Z10" s="120">
        <v>0</v>
      </c>
      <c r="AA10" s="120">
        <v>0</v>
      </c>
      <c r="AB10" s="121">
        <v>681825</v>
      </c>
      <c r="AC10" s="120">
        <v>0</v>
      </c>
      <c r="AD10" s="120">
        <v>31104</v>
      </c>
      <c r="AE10" s="120">
        <f t="shared" si="6"/>
        <v>1200404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1265017</v>
      </c>
      <c r="AO10" s="120">
        <f t="shared" si="10"/>
        <v>375150</v>
      </c>
      <c r="AP10" s="120">
        <v>60230</v>
      </c>
      <c r="AQ10" s="120">
        <v>259644</v>
      </c>
      <c r="AR10" s="120">
        <v>55276</v>
      </c>
      <c r="AS10" s="120">
        <v>0</v>
      </c>
      <c r="AT10" s="120">
        <f t="shared" si="11"/>
        <v>274501</v>
      </c>
      <c r="AU10" s="120">
        <v>25259</v>
      </c>
      <c r="AV10" s="120">
        <v>249242</v>
      </c>
      <c r="AW10" s="120">
        <v>0</v>
      </c>
      <c r="AX10" s="120">
        <v>6847</v>
      </c>
      <c r="AY10" s="120">
        <f t="shared" si="12"/>
        <v>608519</v>
      </c>
      <c r="AZ10" s="120">
        <v>538135</v>
      </c>
      <c r="BA10" s="120">
        <v>70384</v>
      </c>
      <c r="BB10" s="120">
        <v>0</v>
      </c>
      <c r="BC10" s="120">
        <v>0</v>
      </c>
      <c r="BD10" s="121">
        <v>0</v>
      </c>
      <c r="BE10" s="120">
        <v>0</v>
      </c>
      <c r="BF10" s="120">
        <v>12377</v>
      </c>
      <c r="BG10" s="120">
        <f t="shared" si="13"/>
        <v>1277394</v>
      </c>
      <c r="BH10" s="120">
        <f>SUM(D10,AF10)</f>
        <v>0</v>
      </c>
      <c r="BI10" s="120">
        <f t="shared" si="14"/>
        <v>0</v>
      </c>
      <c r="BJ10" s="120">
        <f t="shared" si="15"/>
        <v>0</v>
      </c>
      <c r="BK10" s="120">
        <f t="shared" si="16"/>
        <v>0</v>
      </c>
      <c r="BL10" s="120">
        <f t="shared" si="17"/>
        <v>0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2434317</v>
      </c>
      <c r="BQ10" s="120">
        <f t="shared" si="22"/>
        <v>900652</v>
      </c>
      <c r="BR10" s="120">
        <f t="shared" si="23"/>
        <v>77336</v>
      </c>
      <c r="BS10" s="120">
        <f t="shared" si="24"/>
        <v>618175</v>
      </c>
      <c r="BT10" s="120">
        <f t="shared" si="25"/>
        <v>205141</v>
      </c>
      <c r="BU10" s="120">
        <f t="shared" si="26"/>
        <v>0</v>
      </c>
      <c r="BV10" s="120">
        <f t="shared" si="27"/>
        <v>443070</v>
      </c>
      <c r="BW10" s="120">
        <f t="shared" si="28"/>
        <v>119112</v>
      </c>
      <c r="BX10" s="120">
        <f t="shared" si="28"/>
        <v>305511</v>
      </c>
      <c r="BY10" s="120">
        <f t="shared" si="28"/>
        <v>18447</v>
      </c>
      <c r="BZ10" s="120">
        <f t="shared" si="28"/>
        <v>15275</v>
      </c>
      <c r="CA10" s="120">
        <f t="shared" si="28"/>
        <v>1075320</v>
      </c>
      <c r="CB10" s="120">
        <f t="shared" si="28"/>
        <v>769300</v>
      </c>
      <c r="CC10" s="120">
        <f t="shared" si="28"/>
        <v>306020</v>
      </c>
      <c r="CD10" s="120">
        <f t="shared" si="28"/>
        <v>0</v>
      </c>
      <c r="CE10" s="120">
        <f t="shared" si="28"/>
        <v>0</v>
      </c>
      <c r="CF10" s="121">
        <f t="shared" si="28"/>
        <v>681825</v>
      </c>
      <c r="CG10" s="120">
        <f t="shared" si="28"/>
        <v>0</v>
      </c>
      <c r="CH10" s="120">
        <f t="shared" si="28"/>
        <v>43481</v>
      </c>
      <c r="CI10" s="120">
        <f t="shared" si="28"/>
        <v>2477798</v>
      </c>
    </row>
    <row r="11" spans="1:87" s="122" customFormat="1" ht="12" customHeight="1">
      <c r="A11" s="118" t="s">
        <v>209</v>
      </c>
      <c r="B11" s="134" t="s">
        <v>217</v>
      </c>
      <c r="C11" s="118" t="s">
        <v>218</v>
      </c>
      <c r="D11" s="120">
        <f t="shared" si="0"/>
        <v>429921</v>
      </c>
      <c r="E11" s="120">
        <f t="shared" si="1"/>
        <v>429921</v>
      </c>
      <c r="F11" s="120">
        <v>0</v>
      </c>
      <c r="G11" s="120">
        <v>0</v>
      </c>
      <c r="H11" s="120">
        <v>404849</v>
      </c>
      <c r="I11" s="120">
        <v>25072</v>
      </c>
      <c r="J11" s="120">
        <v>0</v>
      </c>
      <c r="K11" s="121">
        <v>49181</v>
      </c>
      <c r="L11" s="120">
        <f t="shared" si="2"/>
        <v>2910917</v>
      </c>
      <c r="M11" s="120">
        <f t="shared" si="3"/>
        <v>1072659</v>
      </c>
      <c r="N11" s="120">
        <v>673186</v>
      </c>
      <c r="O11" s="120">
        <v>281111</v>
      </c>
      <c r="P11" s="120">
        <v>44386</v>
      </c>
      <c r="Q11" s="120">
        <v>73976</v>
      </c>
      <c r="R11" s="120">
        <f t="shared" si="4"/>
        <v>159099</v>
      </c>
      <c r="S11" s="120">
        <v>47741</v>
      </c>
      <c r="T11" s="120">
        <v>66887</v>
      </c>
      <c r="U11" s="120">
        <v>44471</v>
      </c>
      <c r="V11" s="120">
        <v>13011</v>
      </c>
      <c r="W11" s="120">
        <f t="shared" si="5"/>
        <v>1666148</v>
      </c>
      <c r="X11" s="120">
        <v>699832</v>
      </c>
      <c r="Y11" s="120">
        <v>846375</v>
      </c>
      <c r="Z11" s="120">
        <v>12174</v>
      </c>
      <c r="AA11" s="120">
        <v>107767</v>
      </c>
      <c r="AB11" s="121">
        <v>470326</v>
      </c>
      <c r="AC11" s="120">
        <v>0</v>
      </c>
      <c r="AD11" s="120">
        <v>236237</v>
      </c>
      <c r="AE11" s="120">
        <f t="shared" si="6"/>
        <v>3577075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312667</v>
      </c>
      <c r="AO11" s="120">
        <f t="shared" si="10"/>
        <v>20321</v>
      </c>
      <c r="AP11" s="120">
        <v>20321</v>
      </c>
      <c r="AQ11" s="120">
        <v>0</v>
      </c>
      <c r="AR11" s="120">
        <v>0</v>
      </c>
      <c r="AS11" s="120">
        <v>0</v>
      </c>
      <c r="AT11" s="120">
        <f t="shared" si="11"/>
        <v>276747</v>
      </c>
      <c r="AU11" s="120">
        <v>0</v>
      </c>
      <c r="AV11" s="120">
        <v>276747</v>
      </c>
      <c r="AW11" s="120">
        <v>0</v>
      </c>
      <c r="AX11" s="120">
        <v>0</v>
      </c>
      <c r="AY11" s="120">
        <f t="shared" si="12"/>
        <v>15599</v>
      </c>
      <c r="AZ11" s="120">
        <v>0</v>
      </c>
      <c r="BA11" s="120">
        <v>15599</v>
      </c>
      <c r="BB11" s="120">
        <v>0</v>
      </c>
      <c r="BC11" s="120">
        <v>0</v>
      </c>
      <c r="BD11" s="121">
        <v>89948</v>
      </c>
      <c r="BE11" s="120">
        <v>0</v>
      </c>
      <c r="BF11" s="120">
        <v>33014</v>
      </c>
      <c r="BG11" s="120">
        <f t="shared" si="13"/>
        <v>345681</v>
      </c>
      <c r="BH11" s="120">
        <f>SUM(D11,AF11)</f>
        <v>429921</v>
      </c>
      <c r="BI11" s="120">
        <f t="shared" si="14"/>
        <v>429921</v>
      </c>
      <c r="BJ11" s="120">
        <f t="shared" si="15"/>
        <v>0</v>
      </c>
      <c r="BK11" s="120">
        <f t="shared" si="16"/>
        <v>0</v>
      </c>
      <c r="BL11" s="120">
        <f t="shared" si="17"/>
        <v>404849</v>
      </c>
      <c r="BM11" s="120">
        <f t="shared" si="18"/>
        <v>25072</v>
      </c>
      <c r="BN11" s="120">
        <f t="shared" si="19"/>
        <v>0</v>
      </c>
      <c r="BO11" s="121">
        <f t="shared" si="20"/>
        <v>49181</v>
      </c>
      <c r="BP11" s="120">
        <f t="shared" si="21"/>
        <v>3223584</v>
      </c>
      <c r="BQ11" s="120">
        <f t="shared" si="22"/>
        <v>1092980</v>
      </c>
      <c r="BR11" s="120">
        <f t="shared" si="23"/>
        <v>693507</v>
      </c>
      <c r="BS11" s="120">
        <f t="shared" si="24"/>
        <v>281111</v>
      </c>
      <c r="BT11" s="120">
        <f t="shared" si="25"/>
        <v>44386</v>
      </c>
      <c r="BU11" s="120">
        <f t="shared" si="26"/>
        <v>73976</v>
      </c>
      <c r="BV11" s="120">
        <f t="shared" si="27"/>
        <v>435846</v>
      </c>
      <c r="BW11" s="120">
        <f t="shared" si="28"/>
        <v>47741</v>
      </c>
      <c r="BX11" s="120">
        <f t="shared" si="28"/>
        <v>343634</v>
      </c>
      <c r="BY11" s="120">
        <f t="shared" si="28"/>
        <v>44471</v>
      </c>
      <c r="BZ11" s="120">
        <f t="shared" si="28"/>
        <v>13011</v>
      </c>
      <c r="CA11" s="120">
        <f t="shared" si="28"/>
        <v>1681747</v>
      </c>
      <c r="CB11" s="120">
        <f t="shared" si="28"/>
        <v>699832</v>
      </c>
      <c r="CC11" s="120">
        <f t="shared" si="28"/>
        <v>861974</v>
      </c>
      <c r="CD11" s="120">
        <f t="shared" si="28"/>
        <v>12174</v>
      </c>
      <c r="CE11" s="120">
        <f t="shared" si="28"/>
        <v>107767</v>
      </c>
      <c r="CF11" s="121">
        <f t="shared" si="28"/>
        <v>560274</v>
      </c>
      <c r="CG11" s="120">
        <f t="shared" si="28"/>
        <v>0</v>
      </c>
      <c r="CH11" s="120">
        <f t="shared" si="28"/>
        <v>269251</v>
      </c>
      <c r="CI11" s="120">
        <f t="shared" si="28"/>
        <v>3922756</v>
      </c>
    </row>
    <row r="12" spans="1:87" s="122" customFormat="1" ht="12" customHeight="1">
      <c r="A12" s="118" t="s">
        <v>209</v>
      </c>
      <c r="B12" s="134" t="s">
        <v>219</v>
      </c>
      <c r="C12" s="118" t="s">
        <v>220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2">
        <v>0</v>
      </c>
      <c r="L12" s="130">
        <f t="shared" si="2"/>
        <v>933557</v>
      </c>
      <c r="M12" s="130">
        <f t="shared" si="3"/>
        <v>342324</v>
      </c>
      <c r="N12" s="130">
        <v>56379</v>
      </c>
      <c r="O12" s="130">
        <v>228631</v>
      </c>
      <c r="P12" s="130">
        <v>57314</v>
      </c>
      <c r="Q12" s="130">
        <v>0</v>
      </c>
      <c r="R12" s="130">
        <f t="shared" si="4"/>
        <v>76144</v>
      </c>
      <c r="S12" s="130">
        <v>7358</v>
      </c>
      <c r="T12" s="130">
        <v>68786</v>
      </c>
      <c r="U12" s="130">
        <v>0</v>
      </c>
      <c r="V12" s="130">
        <v>11856</v>
      </c>
      <c r="W12" s="130">
        <f t="shared" si="5"/>
        <v>501112</v>
      </c>
      <c r="X12" s="130">
        <v>109315</v>
      </c>
      <c r="Y12" s="130">
        <v>368368</v>
      </c>
      <c r="Z12" s="130">
        <v>0</v>
      </c>
      <c r="AA12" s="130">
        <v>23429</v>
      </c>
      <c r="AB12" s="132">
        <v>0</v>
      </c>
      <c r="AC12" s="130">
        <v>2121</v>
      </c>
      <c r="AD12" s="130">
        <v>0</v>
      </c>
      <c r="AE12" s="130">
        <f t="shared" si="6"/>
        <v>933557</v>
      </c>
      <c r="AF12" s="130">
        <f t="shared" si="7"/>
        <v>4279</v>
      </c>
      <c r="AG12" s="130">
        <f t="shared" si="8"/>
        <v>4279</v>
      </c>
      <c r="AH12" s="130">
        <v>0</v>
      </c>
      <c r="AI12" s="130">
        <v>4279</v>
      </c>
      <c r="AJ12" s="130">
        <v>0</v>
      </c>
      <c r="AK12" s="130">
        <v>0</v>
      </c>
      <c r="AL12" s="130">
        <v>0</v>
      </c>
      <c r="AM12" s="132">
        <v>0</v>
      </c>
      <c r="AN12" s="130">
        <f t="shared" si="9"/>
        <v>575146</v>
      </c>
      <c r="AO12" s="130">
        <f t="shared" si="10"/>
        <v>74457</v>
      </c>
      <c r="AP12" s="130">
        <v>31836</v>
      </c>
      <c r="AQ12" s="130">
        <v>0</v>
      </c>
      <c r="AR12" s="130">
        <v>42621</v>
      </c>
      <c r="AS12" s="130">
        <v>0</v>
      </c>
      <c r="AT12" s="130">
        <f t="shared" si="11"/>
        <v>43362</v>
      </c>
      <c r="AU12" s="130">
        <v>0</v>
      </c>
      <c r="AV12" s="130">
        <v>43362</v>
      </c>
      <c r="AW12" s="130">
        <v>0</v>
      </c>
      <c r="AX12" s="130">
        <v>0</v>
      </c>
      <c r="AY12" s="130">
        <f t="shared" si="12"/>
        <v>454274</v>
      </c>
      <c r="AZ12" s="130">
        <v>402123</v>
      </c>
      <c r="BA12" s="130">
        <v>14756</v>
      </c>
      <c r="BB12" s="130">
        <v>0</v>
      </c>
      <c r="BC12" s="130">
        <v>37395</v>
      </c>
      <c r="BD12" s="132">
        <v>0</v>
      </c>
      <c r="BE12" s="130">
        <v>3053</v>
      </c>
      <c r="BF12" s="130">
        <v>0</v>
      </c>
      <c r="BG12" s="130">
        <f t="shared" si="13"/>
        <v>579425</v>
      </c>
      <c r="BH12" s="130">
        <f>SUM(D12,AF12)</f>
        <v>4279</v>
      </c>
      <c r="BI12" s="130">
        <f t="shared" si="14"/>
        <v>4279</v>
      </c>
      <c r="BJ12" s="130">
        <f t="shared" si="15"/>
        <v>0</v>
      </c>
      <c r="BK12" s="130">
        <f t="shared" si="16"/>
        <v>4279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2">
        <f t="shared" si="20"/>
        <v>0</v>
      </c>
      <c r="BP12" s="130">
        <f t="shared" si="21"/>
        <v>1508703</v>
      </c>
      <c r="BQ12" s="130">
        <f t="shared" si="22"/>
        <v>416781</v>
      </c>
      <c r="BR12" s="130">
        <f t="shared" si="23"/>
        <v>88215</v>
      </c>
      <c r="BS12" s="130">
        <f t="shared" si="24"/>
        <v>228631</v>
      </c>
      <c r="BT12" s="130">
        <f t="shared" si="25"/>
        <v>99935</v>
      </c>
      <c r="BU12" s="130">
        <f t="shared" si="26"/>
        <v>0</v>
      </c>
      <c r="BV12" s="130">
        <f t="shared" si="27"/>
        <v>119506</v>
      </c>
      <c r="BW12" s="130">
        <f t="shared" si="28"/>
        <v>7358</v>
      </c>
      <c r="BX12" s="130">
        <f t="shared" si="28"/>
        <v>112148</v>
      </c>
      <c r="BY12" s="130">
        <f t="shared" si="28"/>
        <v>0</v>
      </c>
      <c r="BZ12" s="130">
        <f t="shared" si="28"/>
        <v>11856</v>
      </c>
      <c r="CA12" s="130">
        <f t="shared" si="28"/>
        <v>955386</v>
      </c>
      <c r="CB12" s="130">
        <f t="shared" si="28"/>
        <v>511438</v>
      </c>
      <c r="CC12" s="130">
        <f t="shared" si="28"/>
        <v>383124</v>
      </c>
      <c r="CD12" s="130">
        <f t="shared" si="28"/>
        <v>0</v>
      </c>
      <c r="CE12" s="130">
        <f t="shared" si="28"/>
        <v>60824</v>
      </c>
      <c r="CF12" s="132">
        <f t="shared" si="28"/>
        <v>0</v>
      </c>
      <c r="CG12" s="130">
        <f t="shared" si="28"/>
        <v>5174</v>
      </c>
      <c r="CH12" s="130">
        <f t="shared" si="28"/>
        <v>0</v>
      </c>
      <c r="CI12" s="130">
        <f t="shared" si="28"/>
        <v>1512982</v>
      </c>
    </row>
    <row r="13" spans="1:87" s="122" customFormat="1" ht="12" customHeight="1">
      <c r="A13" s="118" t="s">
        <v>209</v>
      </c>
      <c r="B13" s="134" t="s">
        <v>221</v>
      </c>
      <c r="C13" s="118" t="s">
        <v>222</v>
      </c>
      <c r="D13" s="130">
        <f t="shared" si="0"/>
        <v>302400</v>
      </c>
      <c r="E13" s="130">
        <f t="shared" si="1"/>
        <v>302400</v>
      </c>
      <c r="F13" s="130">
        <v>0</v>
      </c>
      <c r="G13" s="130">
        <v>302400</v>
      </c>
      <c r="H13" s="130">
        <v>0</v>
      </c>
      <c r="I13" s="130">
        <v>0</v>
      </c>
      <c r="J13" s="130">
        <v>0</v>
      </c>
      <c r="K13" s="132">
        <v>0</v>
      </c>
      <c r="L13" s="130">
        <f t="shared" si="2"/>
        <v>1637304</v>
      </c>
      <c r="M13" s="130">
        <f t="shared" si="3"/>
        <v>292419</v>
      </c>
      <c r="N13" s="130">
        <v>43194</v>
      </c>
      <c r="O13" s="130">
        <v>166400</v>
      </c>
      <c r="P13" s="130">
        <v>82825</v>
      </c>
      <c r="Q13" s="130">
        <v>0</v>
      </c>
      <c r="R13" s="130">
        <f t="shared" si="4"/>
        <v>384100</v>
      </c>
      <c r="S13" s="130">
        <v>109355</v>
      </c>
      <c r="T13" s="130">
        <v>274435</v>
      </c>
      <c r="U13" s="130">
        <v>310</v>
      </c>
      <c r="V13" s="130">
        <v>0</v>
      </c>
      <c r="W13" s="130">
        <f t="shared" si="5"/>
        <v>960312</v>
      </c>
      <c r="X13" s="130">
        <v>615936</v>
      </c>
      <c r="Y13" s="130">
        <v>308399</v>
      </c>
      <c r="Z13" s="130">
        <v>336</v>
      </c>
      <c r="AA13" s="130">
        <v>35641</v>
      </c>
      <c r="AB13" s="132">
        <v>567466</v>
      </c>
      <c r="AC13" s="130">
        <v>473</v>
      </c>
      <c r="AD13" s="130">
        <v>0</v>
      </c>
      <c r="AE13" s="130">
        <f t="shared" si="6"/>
        <v>1939704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2">
        <v>0</v>
      </c>
      <c r="AN13" s="130">
        <f t="shared" si="9"/>
        <v>263298</v>
      </c>
      <c r="AO13" s="130">
        <f t="shared" si="10"/>
        <v>147430</v>
      </c>
      <c r="AP13" s="130">
        <v>22674</v>
      </c>
      <c r="AQ13" s="130">
        <v>73258</v>
      </c>
      <c r="AR13" s="130">
        <v>51498</v>
      </c>
      <c r="AS13" s="130">
        <v>0</v>
      </c>
      <c r="AT13" s="130">
        <f t="shared" si="11"/>
        <v>115868</v>
      </c>
      <c r="AU13" s="130">
        <v>3360</v>
      </c>
      <c r="AV13" s="130">
        <v>112508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2">
        <v>209506</v>
      </c>
      <c r="BE13" s="130">
        <v>0</v>
      </c>
      <c r="BF13" s="130">
        <v>0</v>
      </c>
      <c r="BG13" s="130">
        <f t="shared" si="13"/>
        <v>263298</v>
      </c>
      <c r="BH13" s="130">
        <f>SUM(D13,AF13)</f>
        <v>302400</v>
      </c>
      <c r="BI13" s="130">
        <f t="shared" si="14"/>
        <v>302400</v>
      </c>
      <c r="BJ13" s="130">
        <f t="shared" si="15"/>
        <v>0</v>
      </c>
      <c r="BK13" s="130">
        <f t="shared" si="16"/>
        <v>302400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2">
        <f t="shared" si="20"/>
        <v>0</v>
      </c>
      <c r="BP13" s="130">
        <f t="shared" si="21"/>
        <v>1900602</v>
      </c>
      <c r="BQ13" s="130">
        <f t="shared" si="22"/>
        <v>439849</v>
      </c>
      <c r="BR13" s="130">
        <f t="shared" si="23"/>
        <v>65868</v>
      </c>
      <c r="BS13" s="130">
        <f t="shared" si="24"/>
        <v>239658</v>
      </c>
      <c r="BT13" s="130">
        <f t="shared" si="25"/>
        <v>134323</v>
      </c>
      <c r="BU13" s="130">
        <f t="shared" si="26"/>
        <v>0</v>
      </c>
      <c r="BV13" s="130">
        <f t="shared" si="27"/>
        <v>499968</v>
      </c>
      <c r="BW13" s="130">
        <f t="shared" si="28"/>
        <v>112715</v>
      </c>
      <c r="BX13" s="130">
        <f t="shared" si="28"/>
        <v>386943</v>
      </c>
      <c r="BY13" s="130">
        <f t="shared" si="28"/>
        <v>310</v>
      </c>
      <c r="BZ13" s="130">
        <f t="shared" si="28"/>
        <v>0</v>
      </c>
      <c r="CA13" s="130">
        <f t="shared" si="28"/>
        <v>960312</v>
      </c>
      <c r="CB13" s="130">
        <f t="shared" si="28"/>
        <v>615936</v>
      </c>
      <c r="CC13" s="130">
        <f t="shared" si="28"/>
        <v>308399</v>
      </c>
      <c r="CD13" s="130">
        <f t="shared" si="28"/>
        <v>336</v>
      </c>
      <c r="CE13" s="130">
        <f t="shared" si="28"/>
        <v>35641</v>
      </c>
      <c r="CF13" s="132">
        <f t="shared" si="28"/>
        <v>776972</v>
      </c>
      <c r="CG13" s="130">
        <f t="shared" si="28"/>
        <v>473</v>
      </c>
      <c r="CH13" s="130">
        <f t="shared" si="28"/>
        <v>0</v>
      </c>
      <c r="CI13" s="130">
        <f t="shared" si="28"/>
        <v>2203002</v>
      </c>
    </row>
    <row r="14" spans="1:87" s="122" customFormat="1" ht="12" customHeight="1">
      <c r="A14" s="118" t="s">
        <v>209</v>
      </c>
      <c r="B14" s="134" t="s">
        <v>223</v>
      </c>
      <c r="C14" s="118" t="s">
        <v>224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2">
        <v>0</v>
      </c>
      <c r="L14" s="130">
        <f t="shared" si="2"/>
        <v>175791</v>
      </c>
      <c r="M14" s="130">
        <f t="shared" si="3"/>
        <v>152297</v>
      </c>
      <c r="N14" s="130">
        <v>19050</v>
      </c>
      <c r="O14" s="130">
        <v>133247</v>
      </c>
      <c r="P14" s="130">
        <v>0</v>
      </c>
      <c r="Q14" s="130">
        <v>0</v>
      </c>
      <c r="R14" s="130">
        <f t="shared" si="4"/>
        <v>12159</v>
      </c>
      <c r="S14" s="130">
        <v>12159</v>
      </c>
      <c r="T14" s="130">
        <v>0</v>
      </c>
      <c r="U14" s="130">
        <v>0</v>
      </c>
      <c r="V14" s="130">
        <v>5229</v>
      </c>
      <c r="W14" s="130">
        <f t="shared" si="5"/>
        <v>6106</v>
      </c>
      <c r="X14" s="130">
        <v>0</v>
      </c>
      <c r="Y14" s="130">
        <v>6106</v>
      </c>
      <c r="Z14" s="130">
        <v>0</v>
      </c>
      <c r="AA14" s="130">
        <v>0</v>
      </c>
      <c r="AB14" s="132">
        <v>275833</v>
      </c>
      <c r="AC14" s="130">
        <v>0</v>
      </c>
      <c r="AD14" s="130">
        <v>0</v>
      </c>
      <c r="AE14" s="130">
        <f t="shared" si="6"/>
        <v>175791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2">
        <v>0</v>
      </c>
      <c r="AN14" s="130">
        <f t="shared" si="9"/>
        <v>15860</v>
      </c>
      <c r="AO14" s="130">
        <f t="shared" si="10"/>
        <v>15860</v>
      </c>
      <c r="AP14" s="130">
        <v>15860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2">
        <v>195605</v>
      </c>
      <c r="BE14" s="130">
        <v>0</v>
      </c>
      <c r="BF14" s="130">
        <v>0</v>
      </c>
      <c r="BG14" s="130">
        <f t="shared" si="13"/>
        <v>15860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2">
        <f t="shared" si="20"/>
        <v>0</v>
      </c>
      <c r="BP14" s="130">
        <f t="shared" si="21"/>
        <v>191651</v>
      </c>
      <c r="BQ14" s="130">
        <f t="shared" si="22"/>
        <v>168157</v>
      </c>
      <c r="BR14" s="130">
        <f t="shared" si="23"/>
        <v>34910</v>
      </c>
      <c r="BS14" s="130">
        <f t="shared" si="24"/>
        <v>133247</v>
      </c>
      <c r="BT14" s="130">
        <f t="shared" si="25"/>
        <v>0</v>
      </c>
      <c r="BU14" s="130">
        <f t="shared" si="26"/>
        <v>0</v>
      </c>
      <c r="BV14" s="130">
        <f t="shared" si="27"/>
        <v>12159</v>
      </c>
      <c r="BW14" s="130">
        <f t="shared" si="28"/>
        <v>12159</v>
      </c>
      <c r="BX14" s="130">
        <f t="shared" si="28"/>
        <v>0</v>
      </c>
      <c r="BY14" s="130">
        <f t="shared" si="28"/>
        <v>0</v>
      </c>
      <c r="BZ14" s="130">
        <f t="shared" si="28"/>
        <v>5229</v>
      </c>
      <c r="CA14" s="130">
        <f t="shared" si="28"/>
        <v>6106</v>
      </c>
      <c r="CB14" s="130">
        <f t="shared" si="28"/>
        <v>0</v>
      </c>
      <c r="CC14" s="130">
        <f t="shared" si="28"/>
        <v>6106</v>
      </c>
      <c r="CD14" s="130">
        <f t="shared" si="28"/>
        <v>0</v>
      </c>
      <c r="CE14" s="130">
        <f t="shared" si="28"/>
        <v>0</v>
      </c>
      <c r="CF14" s="132">
        <f t="shared" si="28"/>
        <v>471438</v>
      </c>
      <c r="CG14" s="130">
        <f t="shared" si="28"/>
        <v>0</v>
      </c>
      <c r="CH14" s="130">
        <f t="shared" si="28"/>
        <v>0</v>
      </c>
      <c r="CI14" s="130">
        <f t="shared" si="28"/>
        <v>191651</v>
      </c>
    </row>
    <row r="15" spans="1:87" s="122" customFormat="1" ht="12" customHeight="1">
      <c r="A15" s="118" t="s">
        <v>209</v>
      </c>
      <c r="B15" s="134" t="s">
        <v>225</v>
      </c>
      <c r="C15" s="118" t="s">
        <v>226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2">
        <v>0</v>
      </c>
      <c r="L15" s="130">
        <f t="shared" si="2"/>
        <v>766320</v>
      </c>
      <c r="M15" s="130">
        <f t="shared" si="3"/>
        <v>91317</v>
      </c>
      <c r="N15" s="130">
        <v>91317</v>
      </c>
      <c r="O15" s="130">
        <v>0</v>
      </c>
      <c r="P15" s="130">
        <v>0</v>
      </c>
      <c r="Q15" s="130">
        <v>0</v>
      </c>
      <c r="R15" s="130">
        <f t="shared" si="4"/>
        <v>250080</v>
      </c>
      <c r="S15" s="130">
        <v>0</v>
      </c>
      <c r="T15" s="130">
        <v>243027</v>
      </c>
      <c r="U15" s="130">
        <v>7053</v>
      </c>
      <c r="V15" s="130">
        <v>0</v>
      </c>
      <c r="W15" s="130">
        <f t="shared" si="5"/>
        <v>424923</v>
      </c>
      <c r="X15" s="130">
        <v>250821</v>
      </c>
      <c r="Y15" s="130">
        <v>80698</v>
      </c>
      <c r="Z15" s="130">
        <v>93404</v>
      </c>
      <c r="AA15" s="130">
        <v>0</v>
      </c>
      <c r="AB15" s="132">
        <v>0</v>
      </c>
      <c r="AC15" s="130">
        <v>0</v>
      </c>
      <c r="AD15" s="130">
        <v>0</v>
      </c>
      <c r="AE15" s="130">
        <f t="shared" si="6"/>
        <v>766320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2">
        <v>0</v>
      </c>
      <c r="AN15" s="130">
        <f t="shared" si="9"/>
        <v>6342</v>
      </c>
      <c r="AO15" s="130">
        <f t="shared" si="10"/>
        <v>6342</v>
      </c>
      <c r="AP15" s="130">
        <v>6342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2">
        <v>172137</v>
      </c>
      <c r="BE15" s="130">
        <v>0</v>
      </c>
      <c r="BF15" s="130">
        <v>0</v>
      </c>
      <c r="BG15" s="130">
        <f t="shared" si="13"/>
        <v>6342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2">
        <f t="shared" si="20"/>
        <v>0</v>
      </c>
      <c r="BP15" s="130">
        <f t="shared" si="21"/>
        <v>772662</v>
      </c>
      <c r="BQ15" s="130">
        <f t="shared" si="22"/>
        <v>97659</v>
      </c>
      <c r="BR15" s="130">
        <f t="shared" si="23"/>
        <v>97659</v>
      </c>
      <c r="BS15" s="130">
        <f t="shared" si="24"/>
        <v>0</v>
      </c>
      <c r="BT15" s="130">
        <f t="shared" si="25"/>
        <v>0</v>
      </c>
      <c r="BU15" s="130">
        <f t="shared" si="26"/>
        <v>0</v>
      </c>
      <c r="BV15" s="130">
        <f t="shared" si="27"/>
        <v>250080</v>
      </c>
      <c r="BW15" s="130">
        <f t="shared" si="28"/>
        <v>0</v>
      </c>
      <c r="BX15" s="130">
        <f t="shared" si="28"/>
        <v>243027</v>
      </c>
      <c r="BY15" s="130">
        <f t="shared" si="28"/>
        <v>7053</v>
      </c>
      <c r="BZ15" s="130">
        <f t="shared" si="28"/>
        <v>0</v>
      </c>
      <c r="CA15" s="130">
        <f t="shared" si="28"/>
        <v>424923</v>
      </c>
      <c r="CB15" s="130">
        <f t="shared" si="28"/>
        <v>250821</v>
      </c>
      <c r="CC15" s="130">
        <f t="shared" si="28"/>
        <v>80698</v>
      </c>
      <c r="CD15" s="130">
        <f t="shared" si="28"/>
        <v>93404</v>
      </c>
      <c r="CE15" s="130">
        <f t="shared" si="28"/>
        <v>0</v>
      </c>
      <c r="CF15" s="132">
        <f t="shared" si="28"/>
        <v>172137</v>
      </c>
      <c r="CG15" s="130">
        <f t="shared" si="28"/>
        <v>0</v>
      </c>
      <c r="CH15" s="130">
        <f t="shared" si="28"/>
        <v>0</v>
      </c>
      <c r="CI15" s="130">
        <f t="shared" si="28"/>
        <v>772662</v>
      </c>
    </row>
    <row r="16" spans="1:87" s="122" customFormat="1" ht="12" customHeight="1">
      <c r="A16" s="118" t="s">
        <v>209</v>
      </c>
      <c r="B16" s="134" t="s">
        <v>227</v>
      </c>
      <c r="C16" s="118" t="s">
        <v>228</v>
      </c>
      <c r="D16" s="130">
        <f t="shared" si="0"/>
        <v>49237</v>
      </c>
      <c r="E16" s="130">
        <f t="shared" si="1"/>
        <v>44732</v>
      </c>
      <c r="F16" s="130">
        <v>0</v>
      </c>
      <c r="G16" s="130">
        <v>44732</v>
      </c>
      <c r="H16" s="130">
        <v>0</v>
      </c>
      <c r="I16" s="130">
        <v>0</v>
      </c>
      <c r="J16" s="130">
        <v>4505</v>
      </c>
      <c r="K16" s="132">
        <v>35900</v>
      </c>
      <c r="L16" s="130">
        <f t="shared" si="2"/>
        <v>342853</v>
      </c>
      <c r="M16" s="130">
        <f t="shared" si="3"/>
        <v>89126</v>
      </c>
      <c r="N16" s="130">
        <v>28936</v>
      </c>
      <c r="O16" s="130">
        <v>60190</v>
      </c>
      <c r="P16" s="130">
        <v>0</v>
      </c>
      <c r="Q16" s="130">
        <v>0</v>
      </c>
      <c r="R16" s="130">
        <f t="shared" si="4"/>
        <v>31018</v>
      </c>
      <c r="S16" s="130">
        <v>5389</v>
      </c>
      <c r="T16" s="130">
        <v>25629</v>
      </c>
      <c r="U16" s="130">
        <v>0</v>
      </c>
      <c r="V16" s="130">
        <v>0</v>
      </c>
      <c r="W16" s="130">
        <f t="shared" si="5"/>
        <v>217564</v>
      </c>
      <c r="X16" s="130">
        <v>149173</v>
      </c>
      <c r="Y16" s="130">
        <v>65657</v>
      </c>
      <c r="Z16" s="130">
        <v>173</v>
      </c>
      <c r="AA16" s="130">
        <v>2561</v>
      </c>
      <c r="AB16" s="132">
        <v>401609</v>
      </c>
      <c r="AC16" s="130">
        <v>5145</v>
      </c>
      <c r="AD16" s="130">
        <v>38419</v>
      </c>
      <c r="AE16" s="130">
        <f t="shared" si="6"/>
        <v>430509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2">
        <v>0</v>
      </c>
      <c r="AN16" s="130">
        <f t="shared" si="9"/>
        <v>98531</v>
      </c>
      <c r="AO16" s="130">
        <f t="shared" si="10"/>
        <v>21890</v>
      </c>
      <c r="AP16" s="130">
        <v>0</v>
      </c>
      <c r="AQ16" s="130">
        <v>0</v>
      </c>
      <c r="AR16" s="130">
        <v>21890</v>
      </c>
      <c r="AS16" s="130">
        <v>0</v>
      </c>
      <c r="AT16" s="130">
        <f t="shared" si="11"/>
        <v>49410</v>
      </c>
      <c r="AU16" s="130">
        <v>0</v>
      </c>
      <c r="AV16" s="130">
        <v>49410</v>
      </c>
      <c r="AW16" s="130">
        <v>0</v>
      </c>
      <c r="AX16" s="130">
        <v>0</v>
      </c>
      <c r="AY16" s="130">
        <f t="shared" si="12"/>
        <v>27231</v>
      </c>
      <c r="AZ16" s="130">
        <v>0</v>
      </c>
      <c r="BA16" s="130">
        <v>27231</v>
      </c>
      <c r="BB16" s="130">
        <v>0</v>
      </c>
      <c r="BC16" s="130">
        <v>0</v>
      </c>
      <c r="BD16" s="132">
        <v>176584</v>
      </c>
      <c r="BE16" s="130">
        <v>0</v>
      </c>
      <c r="BF16" s="130">
        <v>0</v>
      </c>
      <c r="BG16" s="130">
        <f t="shared" si="13"/>
        <v>98531</v>
      </c>
      <c r="BH16" s="130">
        <f>SUM(D16,AF16)</f>
        <v>49237</v>
      </c>
      <c r="BI16" s="130">
        <f t="shared" si="14"/>
        <v>44732</v>
      </c>
      <c r="BJ16" s="130">
        <f t="shared" si="15"/>
        <v>0</v>
      </c>
      <c r="BK16" s="130">
        <f t="shared" si="16"/>
        <v>44732</v>
      </c>
      <c r="BL16" s="130">
        <f t="shared" si="17"/>
        <v>0</v>
      </c>
      <c r="BM16" s="130">
        <f t="shared" si="18"/>
        <v>0</v>
      </c>
      <c r="BN16" s="130">
        <f t="shared" si="19"/>
        <v>4505</v>
      </c>
      <c r="BO16" s="132">
        <f t="shared" si="20"/>
        <v>35900</v>
      </c>
      <c r="BP16" s="130">
        <f t="shared" si="21"/>
        <v>441384</v>
      </c>
      <c r="BQ16" s="130">
        <f t="shared" si="22"/>
        <v>111016</v>
      </c>
      <c r="BR16" s="130">
        <f t="shared" si="23"/>
        <v>28936</v>
      </c>
      <c r="BS16" s="130">
        <f t="shared" si="24"/>
        <v>60190</v>
      </c>
      <c r="BT16" s="130">
        <f t="shared" si="25"/>
        <v>21890</v>
      </c>
      <c r="BU16" s="130">
        <f t="shared" si="26"/>
        <v>0</v>
      </c>
      <c r="BV16" s="130">
        <f t="shared" si="27"/>
        <v>80428</v>
      </c>
      <c r="BW16" s="130">
        <f t="shared" si="28"/>
        <v>5389</v>
      </c>
      <c r="BX16" s="130">
        <f t="shared" si="28"/>
        <v>75039</v>
      </c>
      <c r="BY16" s="130">
        <f t="shared" si="28"/>
        <v>0</v>
      </c>
      <c r="BZ16" s="130">
        <f t="shared" si="28"/>
        <v>0</v>
      </c>
      <c r="CA16" s="130">
        <f t="shared" si="28"/>
        <v>244795</v>
      </c>
      <c r="CB16" s="130">
        <f t="shared" si="28"/>
        <v>149173</v>
      </c>
      <c r="CC16" s="130">
        <f t="shared" si="28"/>
        <v>92888</v>
      </c>
      <c r="CD16" s="130">
        <f t="shared" si="28"/>
        <v>173</v>
      </c>
      <c r="CE16" s="130">
        <f t="shared" si="28"/>
        <v>2561</v>
      </c>
      <c r="CF16" s="132">
        <f t="shared" si="28"/>
        <v>578193</v>
      </c>
      <c r="CG16" s="130">
        <f t="shared" si="28"/>
        <v>5145</v>
      </c>
      <c r="CH16" s="130">
        <f t="shared" si="28"/>
        <v>38419</v>
      </c>
      <c r="CI16" s="130">
        <f t="shared" si="28"/>
        <v>529040</v>
      </c>
    </row>
    <row r="17" spans="1:87" s="122" customFormat="1" ht="12" customHeight="1">
      <c r="A17" s="118" t="s">
        <v>209</v>
      </c>
      <c r="B17" s="134" t="s">
        <v>229</v>
      </c>
      <c r="C17" s="118" t="s">
        <v>230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2">
        <v>0</v>
      </c>
      <c r="L17" s="130">
        <f t="shared" si="2"/>
        <v>167108</v>
      </c>
      <c r="M17" s="130">
        <f t="shared" si="3"/>
        <v>104504</v>
      </c>
      <c r="N17" s="130">
        <v>52462</v>
      </c>
      <c r="O17" s="130">
        <v>52042</v>
      </c>
      <c r="P17" s="130">
        <v>0</v>
      </c>
      <c r="Q17" s="130">
        <v>0</v>
      </c>
      <c r="R17" s="130">
        <f t="shared" si="4"/>
        <v>4477</v>
      </c>
      <c r="S17" s="130">
        <v>4477</v>
      </c>
      <c r="T17" s="130">
        <v>0</v>
      </c>
      <c r="U17" s="130">
        <v>0</v>
      </c>
      <c r="V17" s="130">
        <v>0</v>
      </c>
      <c r="W17" s="130">
        <f t="shared" si="5"/>
        <v>58127</v>
      </c>
      <c r="X17" s="130">
        <v>45649</v>
      </c>
      <c r="Y17" s="130">
        <v>0</v>
      </c>
      <c r="Z17" s="130">
        <v>0</v>
      </c>
      <c r="AA17" s="130">
        <v>12478</v>
      </c>
      <c r="AB17" s="132">
        <v>375731</v>
      </c>
      <c r="AC17" s="130">
        <v>0</v>
      </c>
      <c r="AD17" s="130">
        <v>35093</v>
      </c>
      <c r="AE17" s="130">
        <f t="shared" si="6"/>
        <v>202201</v>
      </c>
      <c r="AF17" s="130">
        <f t="shared" si="7"/>
        <v>14490</v>
      </c>
      <c r="AG17" s="130">
        <f t="shared" si="8"/>
        <v>14490</v>
      </c>
      <c r="AH17" s="130">
        <v>0</v>
      </c>
      <c r="AI17" s="130">
        <v>14490</v>
      </c>
      <c r="AJ17" s="130">
        <v>0</v>
      </c>
      <c r="AK17" s="130">
        <v>0</v>
      </c>
      <c r="AL17" s="130">
        <v>0</v>
      </c>
      <c r="AM17" s="132">
        <v>0</v>
      </c>
      <c r="AN17" s="130">
        <f t="shared" si="9"/>
        <v>85757</v>
      </c>
      <c r="AO17" s="130">
        <f t="shared" si="10"/>
        <v>4644</v>
      </c>
      <c r="AP17" s="130">
        <v>4644</v>
      </c>
      <c r="AQ17" s="130">
        <v>0</v>
      </c>
      <c r="AR17" s="130">
        <v>0</v>
      </c>
      <c r="AS17" s="130">
        <v>0</v>
      </c>
      <c r="AT17" s="130">
        <f t="shared" si="11"/>
        <v>17573</v>
      </c>
      <c r="AU17" s="130">
        <v>0</v>
      </c>
      <c r="AV17" s="130">
        <v>17573</v>
      </c>
      <c r="AW17" s="130">
        <v>0</v>
      </c>
      <c r="AX17" s="130">
        <v>0</v>
      </c>
      <c r="AY17" s="130">
        <f t="shared" si="12"/>
        <v>63540</v>
      </c>
      <c r="AZ17" s="130"/>
      <c r="BA17" s="130">
        <v>63540</v>
      </c>
      <c r="BB17" s="130">
        <v>0</v>
      </c>
      <c r="BC17" s="130">
        <v>0</v>
      </c>
      <c r="BD17" s="132">
        <v>0</v>
      </c>
      <c r="BE17" s="130">
        <v>0</v>
      </c>
      <c r="BF17" s="130">
        <v>2303</v>
      </c>
      <c r="BG17" s="130">
        <f t="shared" si="13"/>
        <v>102550</v>
      </c>
      <c r="BH17" s="130">
        <f>SUM(D17,AF17)</f>
        <v>14490</v>
      </c>
      <c r="BI17" s="130">
        <f t="shared" si="14"/>
        <v>14490</v>
      </c>
      <c r="BJ17" s="130">
        <f t="shared" si="15"/>
        <v>0</v>
      </c>
      <c r="BK17" s="130">
        <f t="shared" si="16"/>
        <v>14490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2">
        <f t="shared" si="20"/>
        <v>0</v>
      </c>
      <c r="BP17" s="130">
        <f t="shared" si="21"/>
        <v>252865</v>
      </c>
      <c r="BQ17" s="130">
        <f t="shared" si="22"/>
        <v>109148</v>
      </c>
      <c r="BR17" s="130">
        <f t="shared" si="23"/>
        <v>57106</v>
      </c>
      <c r="BS17" s="130">
        <f t="shared" si="24"/>
        <v>52042</v>
      </c>
      <c r="BT17" s="130">
        <f t="shared" si="25"/>
        <v>0</v>
      </c>
      <c r="BU17" s="130">
        <f t="shared" si="26"/>
        <v>0</v>
      </c>
      <c r="BV17" s="130">
        <f t="shared" si="27"/>
        <v>22050</v>
      </c>
      <c r="BW17" s="130">
        <f t="shared" si="28"/>
        <v>4477</v>
      </c>
      <c r="BX17" s="130">
        <f t="shared" si="28"/>
        <v>17573</v>
      </c>
      <c r="BY17" s="130">
        <f t="shared" si="28"/>
        <v>0</v>
      </c>
      <c r="BZ17" s="130">
        <f t="shared" si="28"/>
        <v>0</v>
      </c>
      <c r="CA17" s="130">
        <f t="shared" si="28"/>
        <v>121667</v>
      </c>
      <c r="CB17" s="130">
        <f t="shared" si="28"/>
        <v>45649</v>
      </c>
      <c r="CC17" s="130">
        <f t="shared" si="28"/>
        <v>63540</v>
      </c>
      <c r="CD17" s="130">
        <f t="shared" si="28"/>
        <v>0</v>
      </c>
      <c r="CE17" s="130">
        <f t="shared" si="28"/>
        <v>12478</v>
      </c>
      <c r="CF17" s="132">
        <f t="shared" si="28"/>
        <v>375731</v>
      </c>
      <c r="CG17" s="130">
        <f t="shared" si="28"/>
        <v>0</v>
      </c>
      <c r="CH17" s="130">
        <f t="shared" si="28"/>
        <v>37396</v>
      </c>
      <c r="CI17" s="130">
        <f t="shared" si="28"/>
        <v>304751</v>
      </c>
    </row>
    <row r="18" spans="1:87" s="122" customFormat="1" ht="12" customHeight="1">
      <c r="A18" s="118" t="s">
        <v>209</v>
      </c>
      <c r="B18" s="134" t="s">
        <v>231</v>
      </c>
      <c r="C18" s="118" t="s">
        <v>232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2">
        <v>0</v>
      </c>
      <c r="L18" s="130">
        <f t="shared" si="2"/>
        <v>483944</v>
      </c>
      <c r="M18" s="130">
        <f t="shared" si="3"/>
        <v>169726</v>
      </c>
      <c r="N18" s="130">
        <v>41727</v>
      </c>
      <c r="O18" s="130">
        <v>41103</v>
      </c>
      <c r="P18" s="130">
        <v>86896</v>
      </c>
      <c r="Q18" s="130">
        <v>0</v>
      </c>
      <c r="R18" s="130">
        <f t="shared" si="4"/>
        <v>111836</v>
      </c>
      <c r="S18" s="130">
        <v>5891</v>
      </c>
      <c r="T18" s="130">
        <v>105945</v>
      </c>
      <c r="U18" s="130">
        <v>0</v>
      </c>
      <c r="V18" s="130">
        <v>0</v>
      </c>
      <c r="W18" s="130">
        <f t="shared" si="5"/>
        <v>202382</v>
      </c>
      <c r="X18" s="130">
        <v>133455</v>
      </c>
      <c r="Y18" s="130">
        <v>61645</v>
      </c>
      <c r="Z18" s="130">
        <v>0</v>
      </c>
      <c r="AA18" s="130">
        <v>7282</v>
      </c>
      <c r="AB18" s="132">
        <v>80068</v>
      </c>
      <c r="AC18" s="130">
        <v>0</v>
      </c>
      <c r="AD18" s="130">
        <v>336795</v>
      </c>
      <c r="AE18" s="130">
        <f t="shared" si="6"/>
        <v>820739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2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2">
        <v>89112</v>
      </c>
      <c r="BE18" s="130">
        <v>0</v>
      </c>
      <c r="BF18" s="130">
        <v>0</v>
      </c>
      <c r="BG18" s="130">
        <f t="shared" si="13"/>
        <v>0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2">
        <f t="shared" si="20"/>
        <v>0</v>
      </c>
      <c r="BP18" s="130">
        <f t="shared" si="21"/>
        <v>483944</v>
      </c>
      <c r="BQ18" s="130">
        <f t="shared" si="22"/>
        <v>169726</v>
      </c>
      <c r="BR18" s="130">
        <f t="shared" si="23"/>
        <v>41727</v>
      </c>
      <c r="BS18" s="130">
        <f t="shared" si="24"/>
        <v>41103</v>
      </c>
      <c r="BT18" s="130">
        <f t="shared" si="25"/>
        <v>86896</v>
      </c>
      <c r="BU18" s="130">
        <f t="shared" si="26"/>
        <v>0</v>
      </c>
      <c r="BV18" s="130">
        <f t="shared" si="27"/>
        <v>111836</v>
      </c>
      <c r="BW18" s="130">
        <f t="shared" si="28"/>
        <v>5891</v>
      </c>
      <c r="BX18" s="130">
        <f t="shared" si="28"/>
        <v>105945</v>
      </c>
      <c r="BY18" s="130">
        <f t="shared" si="28"/>
        <v>0</v>
      </c>
      <c r="BZ18" s="130">
        <f t="shared" si="28"/>
        <v>0</v>
      </c>
      <c r="CA18" s="130">
        <f t="shared" si="28"/>
        <v>202382</v>
      </c>
      <c r="CB18" s="130">
        <f t="shared" si="28"/>
        <v>133455</v>
      </c>
      <c r="CC18" s="130">
        <f t="shared" si="28"/>
        <v>61645</v>
      </c>
      <c r="CD18" s="130">
        <f t="shared" si="28"/>
        <v>0</v>
      </c>
      <c r="CE18" s="130">
        <f t="shared" si="28"/>
        <v>7282</v>
      </c>
      <c r="CF18" s="132">
        <f t="shared" si="28"/>
        <v>169180</v>
      </c>
      <c r="CG18" s="130">
        <f t="shared" si="28"/>
        <v>0</v>
      </c>
      <c r="CH18" s="130">
        <f t="shared" si="28"/>
        <v>336795</v>
      </c>
      <c r="CI18" s="130">
        <f t="shared" si="28"/>
        <v>820739</v>
      </c>
    </row>
    <row r="19" spans="1:87" s="122" customFormat="1" ht="12" customHeight="1">
      <c r="A19" s="118" t="s">
        <v>209</v>
      </c>
      <c r="B19" s="134" t="s">
        <v>233</v>
      </c>
      <c r="C19" s="118" t="s">
        <v>234</v>
      </c>
      <c r="D19" s="130">
        <f t="shared" si="0"/>
        <v>921</v>
      </c>
      <c r="E19" s="130">
        <f t="shared" si="1"/>
        <v>921</v>
      </c>
      <c r="F19" s="130">
        <v>921</v>
      </c>
      <c r="G19" s="130">
        <v>0</v>
      </c>
      <c r="H19" s="130">
        <v>0</v>
      </c>
      <c r="I19" s="130">
        <v>0</v>
      </c>
      <c r="J19" s="130">
        <v>0</v>
      </c>
      <c r="K19" s="132">
        <v>0</v>
      </c>
      <c r="L19" s="130">
        <f t="shared" si="2"/>
        <v>387757</v>
      </c>
      <c r="M19" s="130">
        <f t="shared" si="3"/>
        <v>195572</v>
      </c>
      <c r="N19" s="130">
        <v>24375</v>
      </c>
      <c r="O19" s="130">
        <v>171197</v>
      </c>
      <c r="P19" s="130">
        <v>0</v>
      </c>
      <c r="Q19" s="130">
        <v>0</v>
      </c>
      <c r="R19" s="130">
        <f t="shared" si="4"/>
        <v>93088</v>
      </c>
      <c r="S19" s="130">
        <v>93088</v>
      </c>
      <c r="T19" s="130">
        <v>0</v>
      </c>
      <c r="U19" s="130">
        <v>0</v>
      </c>
      <c r="V19" s="130">
        <v>8295</v>
      </c>
      <c r="W19" s="130">
        <f t="shared" si="5"/>
        <v>90802</v>
      </c>
      <c r="X19" s="130">
        <v>44934</v>
      </c>
      <c r="Y19" s="130">
        <v>41952</v>
      </c>
      <c r="Z19" s="130">
        <v>3916</v>
      </c>
      <c r="AA19" s="130">
        <v>0</v>
      </c>
      <c r="AB19" s="132">
        <v>443556</v>
      </c>
      <c r="AC19" s="130">
        <v>0</v>
      </c>
      <c r="AD19" s="130"/>
      <c r="AE19" s="130">
        <f t="shared" si="6"/>
        <v>388678</v>
      </c>
      <c r="AF19" s="130">
        <f t="shared" si="7"/>
        <v>15635</v>
      </c>
      <c r="AG19" s="130">
        <f t="shared" si="8"/>
        <v>15635</v>
      </c>
      <c r="AH19" s="130">
        <v>0</v>
      </c>
      <c r="AI19" s="130">
        <v>15635</v>
      </c>
      <c r="AJ19" s="130">
        <v>0</v>
      </c>
      <c r="AK19" s="130">
        <v>0</v>
      </c>
      <c r="AL19" s="130">
        <v>0</v>
      </c>
      <c r="AM19" s="132">
        <v>0</v>
      </c>
      <c r="AN19" s="130">
        <f t="shared" si="9"/>
        <v>606062</v>
      </c>
      <c r="AO19" s="130">
        <f t="shared" si="10"/>
        <v>84789</v>
      </c>
      <c r="AP19" s="130">
        <v>22181</v>
      </c>
      <c r="AQ19" s="130">
        <v>62608</v>
      </c>
      <c r="AR19" s="130">
        <v>0</v>
      </c>
      <c r="AS19" s="130">
        <v>0</v>
      </c>
      <c r="AT19" s="130">
        <f t="shared" si="11"/>
        <v>90600</v>
      </c>
      <c r="AU19" s="130">
        <v>2287</v>
      </c>
      <c r="AV19" s="130">
        <v>88313</v>
      </c>
      <c r="AW19" s="130">
        <v>0</v>
      </c>
      <c r="AX19" s="130">
        <v>0</v>
      </c>
      <c r="AY19" s="130">
        <f t="shared" si="12"/>
        <v>430673</v>
      </c>
      <c r="AZ19" s="130">
        <v>327858</v>
      </c>
      <c r="BA19" s="130">
        <v>102100</v>
      </c>
      <c r="BB19" s="130">
        <v>0</v>
      </c>
      <c r="BC19" s="130">
        <v>715</v>
      </c>
      <c r="BD19" s="132">
        <v>0</v>
      </c>
      <c r="BE19" s="130">
        <v>0</v>
      </c>
      <c r="BF19" s="130">
        <v>0</v>
      </c>
      <c r="BG19" s="130">
        <f t="shared" si="13"/>
        <v>621697</v>
      </c>
      <c r="BH19" s="130">
        <f>SUM(D19,AF19)</f>
        <v>16556</v>
      </c>
      <c r="BI19" s="130">
        <f t="shared" si="14"/>
        <v>16556</v>
      </c>
      <c r="BJ19" s="130">
        <f t="shared" si="15"/>
        <v>921</v>
      </c>
      <c r="BK19" s="130">
        <f t="shared" si="16"/>
        <v>15635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2">
        <f t="shared" si="20"/>
        <v>0</v>
      </c>
      <c r="BP19" s="130">
        <f t="shared" si="21"/>
        <v>993819</v>
      </c>
      <c r="BQ19" s="130">
        <f t="shared" si="22"/>
        <v>280361</v>
      </c>
      <c r="BR19" s="130">
        <f t="shared" si="23"/>
        <v>46556</v>
      </c>
      <c r="BS19" s="130">
        <f t="shared" si="24"/>
        <v>233805</v>
      </c>
      <c r="BT19" s="130">
        <f t="shared" si="25"/>
        <v>0</v>
      </c>
      <c r="BU19" s="130">
        <f t="shared" si="26"/>
        <v>0</v>
      </c>
      <c r="BV19" s="130">
        <f t="shared" si="27"/>
        <v>183688</v>
      </c>
      <c r="BW19" s="130">
        <f t="shared" si="28"/>
        <v>95375</v>
      </c>
      <c r="BX19" s="130">
        <f t="shared" si="28"/>
        <v>88313</v>
      </c>
      <c r="BY19" s="130">
        <f t="shared" si="28"/>
        <v>0</v>
      </c>
      <c r="BZ19" s="130">
        <f t="shared" si="28"/>
        <v>8295</v>
      </c>
      <c r="CA19" s="130">
        <f t="shared" si="28"/>
        <v>521475</v>
      </c>
      <c r="CB19" s="130">
        <f t="shared" si="28"/>
        <v>372792</v>
      </c>
      <c r="CC19" s="130">
        <f t="shared" si="28"/>
        <v>144052</v>
      </c>
      <c r="CD19" s="130">
        <f t="shared" si="28"/>
        <v>3916</v>
      </c>
      <c r="CE19" s="130">
        <f t="shared" si="28"/>
        <v>715</v>
      </c>
      <c r="CF19" s="132">
        <f t="shared" si="28"/>
        <v>443556</v>
      </c>
      <c r="CG19" s="130">
        <f t="shared" si="28"/>
        <v>0</v>
      </c>
      <c r="CH19" s="130">
        <f t="shared" si="28"/>
        <v>0</v>
      </c>
      <c r="CI19" s="130">
        <f t="shared" si="28"/>
        <v>1010375</v>
      </c>
    </row>
    <row r="20" spans="1:87" s="122" customFormat="1" ht="12" customHeight="1">
      <c r="A20" s="118" t="s">
        <v>209</v>
      </c>
      <c r="B20" s="134" t="s">
        <v>235</v>
      </c>
      <c r="C20" s="118" t="s">
        <v>236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2">
        <v>2927</v>
      </c>
      <c r="L20" s="130">
        <f t="shared" si="2"/>
        <v>117272</v>
      </c>
      <c r="M20" s="130">
        <f t="shared" si="3"/>
        <v>96039</v>
      </c>
      <c r="N20" s="130">
        <v>89703</v>
      </c>
      <c r="O20" s="130">
        <v>6336</v>
      </c>
      <c r="P20" s="130">
        <v>0</v>
      </c>
      <c r="Q20" s="130">
        <v>0</v>
      </c>
      <c r="R20" s="130">
        <f t="shared" si="4"/>
        <v>7567</v>
      </c>
      <c r="S20" s="130">
        <v>7567</v>
      </c>
      <c r="T20" s="130">
        <v>0</v>
      </c>
      <c r="U20" s="130">
        <v>0</v>
      </c>
      <c r="V20" s="130">
        <v>6578</v>
      </c>
      <c r="W20" s="130">
        <f t="shared" si="5"/>
        <v>7088</v>
      </c>
      <c r="X20" s="130">
        <v>4536</v>
      </c>
      <c r="Y20" s="130">
        <v>0</v>
      </c>
      <c r="Z20" s="130">
        <v>0</v>
      </c>
      <c r="AA20" s="130">
        <v>2552</v>
      </c>
      <c r="AB20" s="132">
        <v>142783</v>
      </c>
      <c r="AC20" s="130">
        <v>0</v>
      </c>
      <c r="AD20" s="130">
        <v>0</v>
      </c>
      <c r="AE20" s="130">
        <f t="shared" si="6"/>
        <v>117272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2">
        <v>0</v>
      </c>
      <c r="AN20" s="130">
        <f t="shared" si="9"/>
        <v>10627</v>
      </c>
      <c r="AO20" s="130">
        <f t="shared" si="10"/>
        <v>10332</v>
      </c>
      <c r="AP20" s="130">
        <v>10248</v>
      </c>
      <c r="AQ20" s="130">
        <v>84</v>
      </c>
      <c r="AR20" s="130">
        <v>0</v>
      </c>
      <c r="AS20" s="130">
        <v>0</v>
      </c>
      <c r="AT20" s="130">
        <f t="shared" si="11"/>
        <v>295</v>
      </c>
      <c r="AU20" s="130">
        <v>295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2">
        <v>108824</v>
      </c>
      <c r="BE20" s="130">
        <v>0</v>
      </c>
      <c r="BF20" s="130">
        <v>0</v>
      </c>
      <c r="BG20" s="130">
        <f t="shared" si="13"/>
        <v>10627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2">
        <f t="shared" si="20"/>
        <v>2927</v>
      </c>
      <c r="BP20" s="130">
        <f t="shared" si="21"/>
        <v>127899</v>
      </c>
      <c r="BQ20" s="130">
        <f t="shared" si="22"/>
        <v>106371</v>
      </c>
      <c r="BR20" s="130">
        <f t="shared" si="23"/>
        <v>99951</v>
      </c>
      <c r="BS20" s="130">
        <f t="shared" si="24"/>
        <v>6420</v>
      </c>
      <c r="BT20" s="130">
        <f t="shared" si="25"/>
        <v>0</v>
      </c>
      <c r="BU20" s="130">
        <f t="shared" si="26"/>
        <v>0</v>
      </c>
      <c r="BV20" s="130">
        <f t="shared" si="27"/>
        <v>7862</v>
      </c>
      <c r="BW20" s="130">
        <f t="shared" si="28"/>
        <v>7862</v>
      </c>
      <c r="BX20" s="130">
        <f t="shared" si="28"/>
        <v>0</v>
      </c>
      <c r="BY20" s="130">
        <f t="shared" si="28"/>
        <v>0</v>
      </c>
      <c r="BZ20" s="130">
        <f t="shared" si="28"/>
        <v>6578</v>
      </c>
      <c r="CA20" s="130">
        <f t="shared" si="28"/>
        <v>7088</v>
      </c>
      <c r="CB20" s="130">
        <f t="shared" si="28"/>
        <v>4536</v>
      </c>
      <c r="CC20" s="130">
        <f t="shared" si="28"/>
        <v>0</v>
      </c>
      <c r="CD20" s="130">
        <f t="shared" si="28"/>
        <v>0</v>
      </c>
      <c r="CE20" s="130">
        <f t="shared" si="28"/>
        <v>2552</v>
      </c>
      <c r="CF20" s="132">
        <f t="shared" si="28"/>
        <v>251607</v>
      </c>
      <c r="CG20" s="130">
        <f t="shared" si="28"/>
        <v>0</v>
      </c>
      <c r="CH20" s="130">
        <f t="shared" si="28"/>
        <v>0</v>
      </c>
      <c r="CI20" s="130">
        <f t="shared" si="28"/>
        <v>127899</v>
      </c>
    </row>
    <row r="21" spans="1:87" s="122" customFormat="1" ht="12" customHeight="1">
      <c r="A21" s="118" t="s">
        <v>209</v>
      </c>
      <c r="B21" s="134" t="s">
        <v>237</v>
      </c>
      <c r="C21" s="118" t="s">
        <v>238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2">
        <v>0</v>
      </c>
      <c r="L21" s="130">
        <f t="shared" si="2"/>
        <v>0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0</v>
      </c>
      <c r="X21" s="130">
        <v>0</v>
      </c>
      <c r="Y21" s="130">
        <v>0</v>
      </c>
      <c r="Z21" s="130">
        <v>0</v>
      </c>
      <c r="AA21" s="130">
        <v>0</v>
      </c>
      <c r="AB21" s="132">
        <v>415693</v>
      </c>
      <c r="AC21" s="130">
        <v>0</v>
      </c>
      <c r="AD21" s="130">
        <v>0</v>
      </c>
      <c r="AE21" s="130">
        <f t="shared" si="6"/>
        <v>0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2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2">
        <v>112857</v>
      </c>
      <c r="BE21" s="130">
        <v>0</v>
      </c>
      <c r="BF21" s="130">
        <v>0</v>
      </c>
      <c r="BG21" s="130">
        <f t="shared" si="13"/>
        <v>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2">
        <f t="shared" si="20"/>
        <v>0</v>
      </c>
      <c r="BP21" s="130">
        <f t="shared" si="21"/>
        <v>0</v>
      </c>
      <c r="BQ21" s="130">
        <f t="shared" si="22"/>
        <v>0</v>
      </c>
      <c r="BR21" s="130">
        <f t="shared" si="23"/>
        <v>0</v>
      </c>
      <c r="BS21" s="130">
        <f t="shared" si="24"/>
        <v>0</v>
      </c>
      <c r="BT21" s="130">
        <f t="shared" si="25"/>
        <v>0</v>
      </c>
      <c r="BU21" s="130">
        <f t="shared" si="26"/>
        <v>0</v>
      </c>
      <c r="BV21" s="130">
        <f t="shared" si="27"/>
        <v>0</v>
      </c>
      <c r="BW21" s="130">
        <f t="shared" si="28"/>
        <v>0</v>
      </c>
      <c r="BX21" s="130">
        <f t="shared" si="28"/>
        <v>0</v>
      </c>
      <c r="BY21" s="130">
        <f t="shared" si="28"/>
        <v>0</v>
      </c>
      <c r="BZ21" s="130">
        <f t="shared" si="28"/>
        <v>0</v>
      </c>
      <c r="CA21" s="130">
        <f t="shared" si="28"/>
        <v>0</v>
      </c>
      <c r="CB21" s="130">
        <f t="shared" si="28"/>
        <v>0</v>
      </c>
      <c r="CC21" s="130">
        <f t="shared" si="28"/>
        <v>0</v>
      </c>
      <c r="CD21" s="130">
        <f t="shared" si="28"/>
        <v>0</v>
      </c>
      <c r="CE21" s="130">
        <f t="shared" si="28"/>
        <v>0</v>
      </c>
      <c r="CF21" s="132">
        <f t="shared" si="28"/>
        <v>528550</v>
      </c>
      <c r="CG21" s="130">
        <f t="shared" si="28"/>
        <v>0</v>
      </c>
      <c r="CH21" s="130">
        <f t="shared" si="28"/>
        <v>0</v>
      </c>
      <c r="CI21" s="130">
        <f t="shared" si="28"/>
        <v>0</v>
      </c>
    </row>
    <row r="22" spans="1:87" s="122" customFormat="1" ht="12" customHeight="1">
      <c r="A22" s="118" t="s">
        <v>209</v>
      </c>
      <c r="B22" s="134" t="s">
        <v>239</v>
      </c>
      <c r="C22" s="118" t="s">
        <v>240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2">
        <v>0</v>
      </c>
      <c r="L22" s="130">
        <f t="shared" si="2"/>
        <v>305630</v>
      </c>
      <c r="M22" s="130">
        <f t="shared" si="3"/>
        <v>4539</v>
      </c>
      <c r="N22" s="130">
        <v>4539</v>
      </c>
      <c r="O22" s="130">
        <v>0</v>
      </c>
      <c r="P22" s="130">
        <v>0</v>
      </c>
      <c r="Q22" s="130">
        <v>0</v>
      </c>
      <c r="R22" s="130">
        <f t="shared" si="4"/>
        <v>298191</v>
      </c>
      <c r="S22" s="130">
        <v>298191</v>
      </c>
      <c r="T22" s="130">
        <v>0</v>
      </c>
      <c r="U22" s="130">
        <v>0</v>
      </c>
      <c r="V22" s="130">
        <v>0</v>
      </c>
      <c r="W22" s="130">
        <f t="shared" si="5"/>
        <v>2900</v>
      </c>
      <c r="X22" s="130">
        <v>0</v>
      </c>
      <c r="Y22" s="130">
        <v>960</v>
      </c>
      <c r="Z22" s="130">
        <v>0</v>
      </c>
      <c r="AA22" s="130">
        <v>1940</v>
      </c>
      <c r="AB22" s="132">
        <v>244724</v>
      </c>
      <c r="AC22" s="130">
        <v>0</v>
      </c>
      <c r="AD22" s="130">
        <v>35811</v>
      </c>
      <c r="AE22" s="130">
        <f t="shared" si="6"/>
        <v>341441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2">
        <v>0</v>
      </c>
      <c r="AN22" s="130">
        <f t="shared" si="9"/>
        <v>33930</v>
      </c>
      <c r="AO22" s="130">
        <f t="shared" si="10"/>
        <v>5894</v>
      </c>
      <c r="AP22" s="130">
        <v>5894</v>
      </c>
      <c r="AQ22" s="130">
        <v>0</v>
      </c>
      <c r="AR22" s="130">
        <v>0</v>
      </c>
      <c r="AS22" s="130">
        <v>0</v>
      </c>
      <c r="AT22" s="130">
        <f t="shared" si="11"/>
        <v>1342</v>
      </c>
      <c r="AU22" s="130">
        <v>1342</v>
      </c>
      <c r="AV22" s="130">
        <v>0</v>
      </c>
      <c r="AW22" s="130">
        <v>0</v>
      </c>
      <c r="AX22" s="130">
        <v>0</v>
      </c>
      <c r="AY22" s="130">
        <f t="shared" si="12"/>
        <v>26694</v>
      </c>
      <c r="AZ22" s="130">
        <v>26694</v>
      </c>
      <c r="BA22" s="130">
        <v>0</v>
      </c>
      <c r="BB22" s="130">
        <v>0</v>
      </c>
      <c r="BC22" s="130">
        <v>0</v>
      </c>
      <c r="BD22" s="132">
        <v>33827</v>
      </c>
      <c r="BE22" s="130">
        <v>0</v>
      </c>
      <c r="BF22" s="130">
        <v>6698</v>
      </c>
      <c r="BG22" s="130">
        <f t="shared" si="13"/>
        <v>40628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2">
        <f t="shared" si="20"/>
        <v>0</v>
      </c>
      <c r="BP22" s="130">
        <f t="shared" si="21"/>
        <v>339560</v>
      </c>
      <c r="BQ22" s="130">
        <f t="shared" si="22"/>
        <v>10433</v>
      </c>
      <c r="BR22" s="130">
        <f t="shared" si="23"/>
        <v>10433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299533</v>
      </c>
      <c r="BW22" s="130">
        <f t="shared" si="28"/>
        <v>299533</v>
      </c>
      <c r="BX22" s="130">
        <f t="shared" si="28"/>
        <v>0</v>
      </c>
      <c r="BY22" s="130">
        <f t="shared" si="28"/>
        <v>0</v>
      </c>
      <c r="BZ22" s="130">
        <f t="shared" si="28"/>
        <v>0</v>
      </c>
      <c r="CA22" s="130">
        <f t="shared" si="28"/>
        <v>29594</v>
      </c>
      <c r="CB22" s="130">
        <f t="shared" si="28"/>
        <v>26694</v>
      </c>
      <c r="CC22" s="130">
        <f t="shared" si="28"/>
        <v>960</v>
      </c>
      <c r="CD22" s="130">
        <f t="shared" si="28"/>
        <v>0</v>
      </c>
      <c r="CE22" s="130">
        <f t="shared" si="28"/>
        <v>1940</v>
      </c>
      <c r="CF22" s="132">
        <f t="shared" si="28"/>
        <v>278551</v>
      </c>
      <c r="CG22" s="130">
        <f t="shared" si="28"/>
        <v>0</v>
      </c>
      <c r="CH22" s="130">
        <f t="shared" si="28"/>
        <v>42509</v>
      </c>
      <c r="CI22" s="130">
        <f t="shared" si="28"/>
        <v>382069</v>
      </c>
    </row>
    <row r="23" spans="1:87" s="122" customFormat="1" ht="12" customHeight="1">
      <c r="A23" s="118" t="s">
        <v>209</v>
      </c>
      <c r="B23" s="134" t="s">
        <v>241</v>
      </c>
      <c r="C23" s="118" t="s">
        <v>242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2">
        <v>0</v>
      </c>
      <c r="L23" s="130">
        <f t="shared" si="2"/>
        <v>560009</v>
      </c>
      <c r="M23" s="130">
        <f t="shared" si="3"/>
        <v>6302</v>
      </c>
      <c r="N23" s="130">
        <v>6302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553707</v>
      </c>
      <c r="X23" s="130">
        <v>553707</v>
      </c>
      <c r="Y23" s="130">
        <v>0</v>
      </c>
      <c r="Z23" s="130">
        <v>0</v>
      </c>
      <c r="AA23" s="130">
        <v>0</v>
      </c>
      <c r="AB23" s="132">
        <v>466050</v>
      </c>
      <c r="AC23" s="130">
        <v>0</v>
      </c>
      <c r="AD23" s="130">
        <v>98432</v>
      </c>
      <c r="AE23" s="130">
        <f t="shared" si="6"/>
        <v>658441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2">
        <v>0</v>
      </c>
      <c r="AN23" s="130">
        <f t="shared" si="9"/>
        <v>37369</v>
      </c>
      <c r="AO23" s="130">
        <f t="shared" si="10"/>
        <v>2928</v>
      </c>
      <c r="AP23" s="130">
        <v>2928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34441</v>
      </c>
      <c r="AZ23" s="130">
        <v>28221</v>
      </c>
      <c r="BA23" s="130">
        <v>6220</v>
      </c>
      <c r="BB23" s="130">
        <v>0</v>
      </c>
      <c r="BC23" s="130">
        <v>0</v>
      </c>
      <c r="BD23" s="132">
        <v>32319</v>
      </c>
      <c r="BE23" s="130">
        <v>0</v>
      </c>
      <c r="BF23" s="130">
        <v>58</v>
      </c>
      <c r="BG23" s="130">
        <f t="shared" si="13"/>
        <v>37427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2">
        <f t="shared" si="20"/>
        <v>0</v>
      </c>
      <c r="BP23" s="130">
        <f t="shared" si="21"/>
        <v>597378</v>
      </c>
      <c r="BQ23" s="130">
        <f t="shared" si="22"/>
        <v>9230</v>
      </c>
      <c r="BR23" s="130">
        <f t="shared" si="23"/>
        <v>9230</v>
      </c>
      <c r="BS23" s="130">
        <f t="shared" si="24"/>
        <v>0</v>
      </c>
      <c r="BT23" s="130">
        <f t="shared" si="25"/>
        <v>0</v>
      </c>
      <c r="BU23" s="130">
        <f t="shared" si="26"/>
        <v>0</v>
      </c>
      <c r="BV23" s="130">
        <f t="shared" si="27"/>
        <v>0</v>
      </c>
      <c r="BW23" s="130">
        <f t="shared" si="28"/>
        <v>0</v>
      </c>
      <c r="BX23" s="130">
        <f t="shared" si="28"/>
        <v>0</v>
      </c>
      <c r="BY23" s="130">
        <f t="shared" si="28"/>
        <v>0</v>
      </c>
      <c r="BZ23" s="130">
        <f t="shared" si="28"/>
        <v>0</v>
      </c>
      <c r="CA23" s="130">
        <f t="shared" si="28"/>
        <v>588148</v>
      </c>
      <c r="CB23" s="130">
        <f t="shared" si="28"/>
        <v>581928</v>
      </c>
      <c r="CC23" s="130">
        <f t="shared" si="28"/>
        <v>6220</v>
      </c>
      <c r="CD23" s="130">
        <f t="shared" si="28"/>
        <v>0</v>
      </c>
      <c r="CE23" s="130">
        <f t="shared" si="28"/>
        <v>0</v>
      </c>
      <c r="CF23" s="132">
        <f t="shared" si="28"/>
        <v>498369</v>
      </c>
      <c r="CG23" s="130">
        <f t="shared" si="28"/>
        <v>0</v>
      </c>
      <c r="CH23" s="130">
        <f t="shared" si="28"/>
        <v>98490</v>
      </c>
      <c r="CI23" s="130">
        <f t="shared" si="28"/>
        <v>695868</v>
      </c>
    </row>
    <row r="24" spans="1:87" s="122" customFormat="1" ht="12" customHeight="1">
      <c r="A24" s="118" t="s">
        <v>209</v>
      </c>
      <c r="B24" s="134" t="s">
        <v>243</v>
      </c>
      <c r="C24" s="118" t="s">
        <v>244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2">
        <v>74397</v>
      </c>
      <c r="L24" s="130">
        <f t="shared" si="2"/>
        <v>1164876</v>
      </c>
      <c r="M24" s="130">
        <f t="shared" si="3"/>
        <v>28400</v>
      </c>
      <c r="N24" s="130">
        <v>28400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1136476</v>
      </c>
      <c r="X24" s="130">
        <v>620103</v>
      </c>
      <c r="Y24" s="130">
        <v>436162</v>
      </c>
      <c r="Z24" s="130">
        <v>80211</v>
      </c>
      <c r="AA24" s="130">
        <v>0</v>
      </c>
      <c r="AB24" s="132">
        <v>171945</v>
      </c>
      <c r="AC24" s="130">
        <v>0</v>
      </c>
      <c r="AD24" s="130">
        <v>0</v>
      </c>
      <c r="AE24" s="130">
        <f t="shared" si="6"/>
        <v>1164876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2">
        <v>0</v>
      </c>
      <c r="AN24" s="130">
        <f t="shared" si="9"/>
        <v>6026</v>
      </c>
      <c r="AO24" s="130">
        <f t="shared" si="10"/>
        <v>6026</v>
      </c>
      <c r="AP24" s="130">
        <v>6026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2">
        <v>10778</v>
      </c>
      <c r="BE24" s="130">
        <v>0</v>
      </c>
      <c r="BF24" s="130">
        <v>0</v>
      </c>
      <c r="BG24" s="130">
        <f t="shared" si="13"/>
        <v>6026</v>
      </c>
      <c r="BH24" s="130">
        <f>SUM(D24,AF24)</f>
        <v>0</v>
      </c>
      <c r="BI24" s="130">
        <f>SUM(E24,AG24)</f>
        <v>0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2">
        <f>SUM(K24,AM24)</f>
        <v>74397</v>
      </c>
      <c r="BP24" s="130">
        <f>SUM(L24,AN24)</f>
        <v>1170902</v>
      </c>
      <c r="BQ24" s="130">
        <f>SUM(M24,AO24)</f>
        <v>34426</v>
      </c>
      <c r="BR24" s="130">
        <f>SUM(N24,AP24)</f>
        <v>34426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0</v>
      </c>
      <c r="BW24" s="130">
        <f aca="true" t="shared" si="29" ref="BW24:CI55">SUM(S24,AU24)</f>
        <v>0</v>
      </c>
      <c r="BX24" s="130">
        <f t="shared" si="29"/>
        <v>0</v>
      </c>
      <c r="BY24" s="130">
        <f t="shared" si="29"/>
        <v>0</v>
      </c>
      <c r="BZ24" s="130">
        <f t="shared" si="29"/>
        <v>0</v>
      </c>
      <c r="CA24" s="130">
        <f t="shared" si="29"/>
        <v>1136476</v>
      </c>
      <c r="CB24" s="130">
        <f t="shared" si="29"/>
        <v>620103</v>
      </c>
      <c r="CC24" s="130">
        <f t="shared" si="29"/>
        <v>436162</v>
      </c>
      <c r="CD24" s="130">
        <f t="shared" si="29"/>
        <v>80211</v>
      </c>
      <c r="CE24" s="130">
        <f t="shared" si="29"/>
        <v>0</v>
      </c>
      <c r="CF24" s="132">
        <f t="shared" si="29"/>
        <v>182723</v>
      </c>
      <c r="CG24" s="130">
        <f t="shared" si="29"/>
        <v>0</v>
      </c>
      <c r="CH24" s="130">
        <f t="shared" si="29"/>
        <v>0</v>
      </c>
      <c r="CI24" s="130">
        <f t="shared" si="29"/>
        <v>1170902</v>
      </c>
    </row>
    <row r="25" spans="1:87" s="122" customFormat="1" ht="12" customHeight="1">
      <c r="A25" s="118" t="s">
        <v>209</v>
      </c>
      <c r="B25" s="134" t="s">
        <v>245</v>
      </c>
      <c r="C25" s="118" t="s">
        <v>246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2">
        <v>70824</v>
      </c>
      <c r="L25" s="130">
        <f t="shared" si="2"/>
        <v>615423</v>
      </c>
      <c r="M25" s="130">
        <f t="shared" si="3"/>
        <v>59478</v>
      </c>
      <c r="N25" s="130">
        <v>59478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555945</v>
      </c>
      <c r="X25" s="130">
        <v>555945</v>
      </c>
      <c r="Y25" s="130">
        <v>0</v>
      </c>
      <c r="Z25" s="130">
        <v>0</v>
      </c>
      <c r="AA25" s="130">
        <v>0</v>
      </c>
      <c r="AB25" s="132">
        <v>566448</v>
      </c>
      <c r="AC25" s="130">
        <v>0</v>
      </c>
      <c r="AD25" s="130">
        <v>0</v>
      </c>
      <c r="AE25" s="130">
        <f t="shared" si="6"/>
        <v>615423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2">
        <v>0</v>
      </c>
      <c r="AN25" s="130">
        <f t="shared" si="9"/>
        <v>9785</v>
      </c>
      <c r="AO25" s="130">
        <f t="shared" si="10"/>
        <v>9785</v>
      </c>
      <c r="AP25" s="130">
        <v>9785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2">
        <v>9496</v>
      </c>
      <c r="BE25" s="130">
        <v>0</v>
      </c>
      <c r="BF25" s="130">
        <v>0</v>
      </c>
      <c r="BG25" s="130">
        <f t="shared" si="13"/>
        <v>9785</v>
      </c>
      <c r="BH25" s="130">
        <f aca="true" t="shared" si="30" ref="BH25:BV41">SUM(D25,AF25)</f>
        <v>0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2">
        <f t="shared" si="30"/>
        <v>70824</v>
      </c>
      <c r="BP25" s="130">
        <f t="shared" si="30"/>
        <v>625208</v>
      </c>
      <c r="BQ25" s="130">
        <f t="shared" si="30"/>
        <v>69263</v>
      </c>
      <c r="BR25" s="130">
        <f t="shared" si="30"/>
        <v>69263</v>
      </c>
      <c r="BS25" s="130">
        <f t="shared" si="30"/>
        <v>0</v>
      </c>
      <c r="BT25" s="130">
        <f t="shared" si="30"/>
        <v>0</v>
      </c>
      <c r="BU25" s="130">
        <f t="shared" si="30"/>
        <v>0</v>
      </c>
      <c r="BV25" s="130">
        <f t="shared" si="30"/>
        <v>0</v>
      </c>
      <c r="BW25" s="130">
        <f t="shared" si="29"/>
        <v>0</v>
      </c>
      <c r="BX25" s="130">
        <f t="shared" si="29"/>
        <v>0</v>
      </c>
      <c r="BY25" s="130">
        <f t="shared" si="29"/>
        <v>0</v>
      </c>
      <c r="BZ25" s="130">
        <f t="shared" si="29"/>
        <v>0</v>
      </c>
      <c r="CA25" s="130">
        <f t="shared" si="29"/>
        <v>555945</v>
      </c>
      <c r="CB25" s="130">
        <f t="shared" si="29"/>
        <v>555945</v>
      </c>
      <c r="CC25" s="130">
        <f t="shared" si="29"/>
        <v>0</v>
      </c>
      <c r="CD25" s="130">
        <f t="shared" si="29"/>
        <v>0</v>
      </c>
      <c r="CE25" s="130">
        <f t="shared" si="29"/>
        <v>0</v>
      </c>
      <c r="CF25" s="132">
        <f t="shared" si="29"/>
        <v>575944</v>
      </c>
      <c r="CG25" s="130">
        <f t="shared" si="29"/>
        <v>0</v>
      </c>
      <c r="CH25" s="130">
        <f t="shared" si="29"/>
        <v>0</v>
      </c>
      <c r="CI25" s="130">
        <f t="shared" si="29"/>
        <v>625208</v>
      </c>
    </row>
    <row r="26" spans="1:87" s="122" customFormat="1" ht="12" customHeight="1">
      <c r="A26" s="118" t="s">
        <v>209</v>
      </c>
      <c r="B26" s="134" t="s">
        <v>247</v>
      </c>
      <c r="C26" s="118" t="s">
        <v>248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2">
        <v>0</v>
      </c>
      <c r="L26" s="130">
        <f t="shared" si="2"/>
        <v>503114</v>
      </c>
      <c r="M26" s="130">
        <f t="shared" si="3"/>
        <v>93615</v>
      </c>
      <c r="N26" s="130">
        <v>93615</v>
      </c>
      <c r="O26" s="130">
        <v>0</v>
      </c>
      <c r="P26" s="130">
        <v>0</v>
      </c>
      <c r="Q26" s="130">
        <v>0</v>
      </c>
      <c r="R26" s="130">
        <f t="shared" si="4"/>
        <v>23053</v>
      </c>
      <c r="S26" s="130">
        <v>18698</v>
      </c>
      <c r="T26" s="130">
        <v>0</v>
      </c>
      <c r="U26" s="130">
        <v>4355</v>
      </c>
      <c r="V26" s="130">
        <v>0</v>
      </c>
      <c r="W26" s="130">
        <f t="shared" si="5"/>
        <v>386446</v>
      </c>
      <c r="X26" s="130">
        <v>344584</v>
      </c>
      <c r="Y26" s="130">
        <v>0</v>
      </c>
      <c r="Z26" s="130">
        <v>8390</v>
      </c>
      <c r="AA26" s="130">
        <v>33472</v>
      </c>
      <c r="AB26" s="132">
        <v>875084</v>
      </c>
      <c r="AC26" s="130">
        <v>0</v>
      </c>
      <c r="AD26" s="130">
        <v>931935</v>
      </c>
      <c r="AE26" s="130">
        <f t="shared" si="6"/>
        <v>1435049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2">
        <v>0</v>
      </c>
      <c r="AN26" s="130">
        <f t="shared" si="9"/>
        <v>8510</v>
      </c>
      <c r="AO26" s="130">
        <f t="shared" si="10"/>
        <v>8510</v>
      </c>
      <c r="AP26" s="130">
        <v>8510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2">
        <v>33100</v>
      </c>
      <c r="BE26" s="130">
        <v>0</v>
      </c>
      <c r="BF26" s="130">
        <v>30</v>
      </c>
      <c r="BG26" s="130">
        <f t="shared" si="13"/>
        <v>8540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2">
        <f t="shared" si="30"/>
        <v>0</v>
      </c>
      <c r="BP26" s="130">
        <f t="shared" si="30"/>
        <v>511624</v>
      </c>
      <c r="BQ26" s="130">
        <f t="shared" si="30"/>
        <v>102125</v>
      </c>
      <c r="BR26" s="130">
        <f t="shared" si="30"/>
        <v>102125</v>
      </c>
      <c r="BS26" s="130">
        <f t="shared" si="30"/>
        <v>0</v>
      </c>
      <c r="BT26" s="130">
        <f t="shared" si="30"/>
        <v>0</v>
      </c>
      <c r="BU26" s="130">
        <f t="shared" si="30"/>
        <v>0</v>
      </c>
      <c r="BV26" s="130">
        <f t="shared" si="30"/>
        <v>23053</v>
      </c>
      <c r="BW26" s="130">
        <f t="shared" si="29"/>
        <v>18698</v>
      </c>
      <c r="BX26" s="130">
        <f t="shared" si="29"/>
        <v>0</v>
      </c>
      <c r="BY26" s="130">
        <f t="shared" si="29"/>
        <v>4355</v>
      </c>
      <c r="BZ26" s="130">
        <f t="shared" si="29"/>
        <v>0</v>
      </c>
      <c r="CA26" s="130">
        <f t="shared" si="29"/>
        <v>386446</v>
      </c>
      <c r="CB26" s="130">
        <f t="shared" si="29"/>
        <v>344584</v>
      </c>
      <c r="CC26" s="130">
        <f t="shared" si="29"/>
        <v>0</v>
      </c>
      <c r="CD26" s="130">
        <f t="shared" si="29"/>
        <v>8390</v>
      </c>
      <c r="CE26" s="130">
        <f t="shared" si="29"/>
        <v>33472</v>
      </c>
      <c r="CF26" s="132">
        <f t="shared" si="29"/>
        <v>908184</v>
      </c>
      <c r="CG26" s="130">
        <f t="shared" si="29"/>
        <v>0</v>
      </c>
      <c r="CH26" s="130">
        <f t="shared" si="29"/>
        <v>931965</v>
      </c>
      <c r="CI26" s="130">
        <f t="shared" si="29"/>
        <v>1443589</v>
      </c>
    </row>
    <row r="27" spans="1:87" s="122" customFormat="1" ht="12" customHeight="1">
      <c r="A27" s="118" t="s">
        <v>209</v>
      </c>
      <c r="B27" s="134" t="s">
        <v>249</v>
      </c>
      <c r="C27" s="118" t="s">
        <v>250</v>
      </c>
      <c r="D27" s="130">
        <f t="shared" si="0"/>
        <v>4304</v>
      </c>
      <c r="E27" s="130">
        <f t="shared" si="1"/>
        <v>4304</v>
      </c>
      <c r="F27" s="130">
        <v>0</v>
      </c>
      <c r="G27" s="130">
        <v>2278</v>
      </c>
      <c r="H27" s="130">
        <v>2026</v>
      </c>
      <c r="I27" s="130">
        <v>0</v>
      </c>
      <c r="J27" s="130">
        <v>0</v>
      </c>
      <c r="K27" s="132">
        <v>53051</v>
      </c>
      <c r="L27" s="130">
        <f t="shared" si="2"/>
        <v>621299</v>
      </c>
      <c r="M27" s="130">
        <f t="shared" si="3"/>
        <v>32992</v>
      </c>
      <c r="N27" s="130">
        <v>32992</v>
      </c>
      <c r="O27" s="130">
        <v>0</v>
      </c>
      <c r="P27" s="130">
        <v>0</v>
      </c>
      <c r="Q27" s="130">
        <v>0</v>
      </c>
      <c r="R27" s="130">
        <f t="shared" si="4"/>
        <v>89435</v>
      </c>
      <c r="S27" s="130">
        <v>57273</v>
      </c>
      <c r="T27" s="130">
        <v>27582</v>
      </c>
      <c r="U27" s="130">
        <v>4580</v>
      </c>
      <c r="V27" s="130">
        <v>0</v>
      </c>
      <c r="W27" s="130">
        <f t="shared" si="5"/>
        <v>498872</v>
      </c>
      <c r="X27" s="130">
        <v>426170</v>
      </c>
      <c r="Y27" s="130">
        <v>71192</v>
      </c>
      <c r="Z27" s="130">
        <v>1510</v>
      </c>
      <c r="AA27" s="130">
        <v>0</v>
      </c>
      <c r="AB27" s="132">
        <v>309845</v>
      </c>
      <c r="AC27" s="130">
        <v>0</v>
      </c>
      <c r="AD27" s="130">
        <v>33684</v>
      </c>
      <c r="AE27" s="130">
        <f t="shared" si="6"/>
        <v>659287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2">
        <v>0</v>
      </c>
      <c r="AN27" s="130">
        <f t="shared" si="9"/>
        <v>11174</v>
      </c>
      <c r="AO27" s="130">
        <f t="shared" si="10"/>
        <v>2999</v>
      </c>
      <c r="AP27" s="130">
        <v>2999</v>
      </c>
      <c r="AQ27" s="130">
        <v>0</v>
      </c>
      <c r="AR27" s="130">
        <v>0</v>
      </c>
      <c r="AS27" s="130">
        <v>0</v>
      </c>
      <c r="AT27" s="130">
        <f t="shared" si="11"/>
        <v>262</v>
      </c>
      <c r="AU27" s="130">
        <v>262</v>
      </c>
      <c r="AV27" s="130">
        <v>0</v>
      </c>
      <c r="AW27" s="130">
        <v>0</v>
      </c>
      <c r="AX27" s="130">
        <v>0</v>
      </c>
      <c r="AY27" s="130">
        <f t="shared" si="12"/>
        <v>7913</v>
      </c>
      <c r="AZ27" s="130">
        <v>7913</v>
      </c>
      <c r="BA27" s="130">
        <v>0</v>
      </c>
      <c r="BB27" s="130">
        <v>0</v>
      </c>
      <c r="BC27" s="130">
        <v>0</v>
      </c>
      <c r="BD27" s="132">
        <v>6504</v>
      </c>
      <c r="BE27" s="130">
        <v>0</v>
      </c>
      <c r="BF27" s="130">
        <v>151</v>
      </c>
      <c r="BG27" s="130">
        <f t="shared" si="13"/>
        <v>11325</v>
      </c>
      <c r="BH27" s="130">
        <f t="shared" si="30"/>
        <v>4304</v>
      </c>
      <c r="BI27" s="130">
        <f t="shared" si="30"/>
        <v>4304</v>
      </c>
      <c r="BJ27" s="130">
        <f t="shared" si="30"/>
        <v>0</v>
      </c>
      <c r="BK27" s="130">
        <f t="shared" si="30"/>
        <v>2278</v>
      </c>
      <c r="BL27" s="130">
        <f t="shared" si="30"/>
        <v>2026</v>
      </c>
      <c r="BM27" s="130">
        <f t="shared" si="30"/>
        <v>0</v>
      </c>
      <c r="BN27" s="130">
        <f t="shared" si="30"/>
        <v>0</v>
      </c>
      <c r="BO27" s="132">
        <f t="shared" si="30"/>
        <v>53051</v>
      </c>
      <c r="BP27" s="130">
        <f t="shared" si="30"/>
        <v>632473</v>
      </c>
      <c r="BQ27" s="130">
        <f t="shared" si="30"/>
        <v>35991</v>
      </c>
      <c r="BR27" s="130">
        <f t="shared" si="30"/>
        <v>35991</v>
      </c>
      <c r="BS27" s="130">
        <f t="shared" si="30"/>
        <v>0</v>
      </c>
      <c r="BT27" s="130">
        <f t="shared" si="30"/>
        <v>0</v>
      </c>
      <c r="BU27" s="130">
        <f t="shared" si="30"/>
        <v>0</v>
      </c>
      <c r="BV27" s="130">
        <f t="shared" si="30"/>
        <v>89697</v>
      </c>
      <c r="BW27" s="130">
        <f t="shared" si="29"/>
        <v>57535</v>
      </c>
      <c r="BX27" s="130">
        <f t="shared" si="29"/>
        <v>27582</v>
      </c>
      <c r="BY27" s="130">
        <f t="shared" si="29"/>
        <v>4580</v>
      </c>
      <c r="BZ27" s="130">
        <f t="shared" si="29"/>
        <v>0</v>
      </c>
      <c r="CA27" s="130">
        <f t="shared" si="29"/>
        <v>506785</v>
      </c>
      <c r="CB27" s="130">
        <f t="shared" si="29"/>
        <v>434083</v>
      </c>
      <c r="CC27" s="130">
        <f t="shared" si="29"/>
        <v>71192</v>
      </c>
      <c r="CD27" s="130">
        <f t="shared" si="29"/>
        <v>1510</v>
      </c>
      <c r="CE27" s="130">
        <f t="shared" si="29"/>
        <v>0</v>
      </c>
      <c r="CF27" s="132">
        <f t="shared" si="29"/>
        <v>316349</v>
      </c>
      <c r="CG27" s="130">
        <f t="shared" si="29"/>
        <v>0</v>
      </c>
      <c r="CH27" s="130">
        <f t="shared" si="29"/>
        <v>33835</v>
      </c>
      <c r="CI27" s="130">
        <f t="shared" si="29"/>
        <v>670612</v>
      </c>
    </row>
    <row r="28" spans="1:87" s="122" customFormat="1" ht="12" customHeight="1">
      <c r="A28" s="118" t="s">
        <v>209</v>
      </c>
      <c r="B28" s="134" t="s">
        <v>251</v>
      </c>
      <c r="C28" s="118" t="s">
        <v>252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2">
        <v>0</v>
      </c>
      <c r="L28" s="130">
        <f t="shared" si="2"/>
        <v>302044</v>
      </c>
      <c r="M28" s="130">
        <f t="shared" si="3"/>
        <v>21840</v>
      </c>
      <c r="N28" s="130">
        <v>21840</v>
      </c>
      <c r="O28" s="130">
        <v>0</v>
      </c>
      <c r="P28" s="130">
        <v>0</v>
      </c>
      <c r="Q28" s="130">
        <v>0</v>
      </c>
      <c r="R28" s="130">
        <f t="shared" si="4"/>
        <v>3551</v>
      </c>
      <c r="S28" s="130">
        <v>0</v>
      </c>
      <c r="T28" s="130">
        <v>209</v>
      </c>
      <c r="U28" s="130">
        <v>3342</v>
      </c>
      <c r="V28" s="130">
        <v>0</v>
      </c>
      <c r="W28" s="130">
        <f t="shared" si="5"/>
        <v>275688</v>
      </c>
      <c r="X28" s="130">
        <v>260740</v>
      </c>
      <c r="Y28" s="130">
        <v>0</v>
      </c>
      <c r="Z28" s="130">
        <v>4131</v>
      </c>
      <c r="AA28" s="130">
        <v>10817</v>
      </c>
      <c r="AB28" s="132">
        <v>447404</v>
      </c>
      <c r="AC28" s="130">
        <v>965</v>
      </c>
      <c r="AD28" s="130">
        <v>26544</v>
      </c>
      <c r="AE28" s="130">
        <f t="shared" si="6"/>
        <v>328588</v>
      </c>
      <c r="AF28" s="130">
        <f t="shared" si="7"/>
        <v>12224</v>
      </c>
      <c r="AG28" s="130">
        <f t="shared" si="8"/>
        <v>12224</v>
      </c>
      <c r="AH28" s="130">
        <v>0</v>
      </c>
      <c r="AI28" s="130">
        <v>12224</v>
      </c>
      <c r="AJ28" s="130">
        <v>0</v>
      </c>
      <c r="AK28" s="130">
        <v>0</v>
      </c>
      <c r="AL28" s="130">
        <v>0</v>
      </c>
      <c r="AM28" s="132">
        <v>0</v>
      </c>
      <c r="AN28" s="130">
        <f t="shared" si="9"/>
        <v>101647</v>
      </c>
      <c r="AO28" s="130">
        <f t="shared" si="10"/>
        <v>39671</v>
      </c>
      <c r="AP28" s="130">
        <v>0</v>
      </c>
      <c r="AQ28" s="130">
        <v>0</v>
      </c>
      <c r="AR28" s="130">
        <v>39671</v>
      </c>
      <c r="AS28" s="130">
        <v>0</v>
      </c>
      <c r="AT28" s="130">
        <f t="shared" si="11"/>
        <v>39230</v>
      </c>
      <c r="AU28" s="130">
        <v>0</v>
      </c>
      <c r="AV28" s="130">
        <v>39230</v>
      </c>
      <c r="AW28" s="130">
        <v>0</v>
      </c>
      <c r="AX28" s="130">
        <v>0</v>
      </c>
      <c r="AY28" s="130">
        <f t="shared" si="12"/>
        <v>22746</v>
      </c>
      <c r="AZ28" s="130">
        <v>2480</v>
      </c>
      <c r="BA28" s="130">
        <v>20060</v>
      </c>
      <c r="BB28" s="130">
        <v>0</v>
      </c>
      <c r="BC28" s="130">
        <v>206</v>
      </c>
      <c r="BD28" s="132">
        <v>0</v>
      </c>
      <c r="BE28" s="130"/>
      <c r="BF28" s="130">
        <v>334</v>
      </c>
      <c r="BG28" s="130">
        <f t="shared" si="13"/>
        <v>114205</v>
      </c>
      <c r="BH28" s="130">
        <f t="shared" si="30"/>
        <v>12224</v>
      </c>
      <c r="BI28" s="130">
        <f t="shared" si="30"/>
        <v>12224</v>
      </c>
      <c r="BJ28" s="130">
        <f t="shared" si="30"/>
        <v>0</v>
      </c>
      <c r="BK28" s="130">
        <f t="shared" si="30"/>
        <v>12224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2">
        <f t="shared" si="30"/>
        <v>0</v>
      </c>
      <c r="BP28" s="130">
        <f t="shared" si="30"/>
        <v>403691</v>
      </c>
      <c r="BQ28" s="130">
        <f t="shared" si="30"/>
        <v>61511</v>
      </c>
      <c r="BR28" s="130">
        <f t="shared" si="30"/>
        <v>21840</v>
      </c>
      <c r="BS28" s="130">
        <f t="shared" si="30"/>
        <v>0</v>
      </c>
      <c r="BT28" s="130">
        <f t="shared" si="30"/>
        <v>39671</v>
      </c>
      <c r="BU28" s="130">
        <f t="shared" si="30"/>
        <v>0</v>
      </c>
      <c r="BV28" s="130">
        <f t="shared" si="30"/>
        <v>42781</v>
      </c>
      <c r="BW28" s="130">
        <f t="shared" si="29"/>
        <v>0</v>
      </c>
      <c r="BX28" s="130">
        <f t="shared" si="29"/>
        <v>39439</v>
      </c>
      <c r="BY28" s="130">
        <f t="shared" si="29"/>
        <v>3342</v>
      </c>
      <c r="BZ28" s="130">
        <f t="shared" si="29"/>
        <v>0</v>
      </c>
      <c r="CA28" s="130">
        <f t="shared" si="29"/>
        <v>298434</v>
      </c>
      <c r="CB28" s="130">
        <f t="shared" si="29"/>
        <v>263220</v>
      </c>
      <c r="CC28" s="130">
        <f t="shared" si="29"/>
        <v>20060</v>
      </c>
      <c r="CD28" s="130">
        <f t="shared" si="29"/>
        <v>4131</v>
      </c>
      <c r="CE28" s="130">
        <f t="shared" si="29"/>
        <v>11023</v>
      </c>
      <c r="CF28" s="132">
        <f t="shared" si="29"/>
        <v>447404</v>
      </c>
      <c r="CG28" s="130">
        <f t="shared" si="29"/>
        <v>965</v>
      </c>
      <c r="CH28" s="130">
        <f t="shared" si="29"/>
        <v>26878</v>
      </c>
      <c r="CI28" s="130">
        <f t="shared" si="29"/>
        <v>442793</v>
      </c>
    </row>
    <row r="29" spans="1:87" s="122" customFormat="1" ht="12" customHeight="1">
      <c r="A29" s="118" t="s">
        <v>209</v>
      </c>
      <c r="B29" s="134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2">
        <v>0</v>
      </c>
      <c r="L29" s="130">
        <f t="shared" si="2"/>
        <v>340691</v>
      </c>
      <c r="M29" s="130">
        <f t="shared" si="3"/>
        <v>33787</v>
      </c>
      <c r="N29" s="130">
        <v>28537</v>
      </c>
      <c r="O29" s="130">
        <v>0</v>
      </c>
      <c r="P29" s="130">
        <v>0</v>
      </c>
      <c r="Q29" s="130">
        <v>5250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306904</v>
      </c>
      <c r="X29" s="130">
        <v>306904</v>
      </c>
      <c r="Y29" s="130">
        <v>0</v>
      </c>
      <c r="Z29" s="130">
        <v>0</v>
      </c>
      <c r="AA29" s="130">
        <v>0</v>
      </c>
      <c r="AB29" s="132">
        <v>454095</v>
      </c>
      <c r="AC29" s="130">
        <v>0</v>
      </c>
      <c r="AD29" s="130">
        <v>67556</v>
      </c>
      <c r="AE29" s="130">
        <f t="shared" si="6"/>
        <v>408247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2">
        <v>0</v>
      </c>
      <c r="AN29" s="130">
        <f t="shared" si="9"/>
        <v>24955</v>
      </c>
      <c r="AO29" s="130">
        <f t="shared" si="10"/>
        <v>13047</v>
      </c>
      <c r="AP29" s="130">
        <v>13047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11908</v>
      </c>
      <c r="AZ29" s="130">
        <v>11908</v>
      </c>
      <c r="BA29" s="130">
        <v>0</v>
      </c>
      <c r="BB29" s="130">
        <v>0</v>
      </c>
      <c r="BC29" s="130">
        <v>0</v>
      </c>
      <c r="BD29" s="132">
        <v>103934</v>
      </c>
      <c r="BE29" s="130">
        <v>0</v>
      </c>
      <c r="BF29" s="130">
        <v>645</v>
      </c>
      <c r="BG29" s="130">
        <f t="shared" si="13"/>
        <v>25600</v>
      </c>
      <c r="BH29" s="130">
        <f t="shared" si="30"/>
        <v>0</v>
      </c>
      <c r="BI29" s="130">
        <f t="shared" si="30"/>
        <v>0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2">
        <f t="shared" si="30"/>
        <v>0</v>
      </c>
      <c r="BP29" s="130">
        <f t="shared" si="30"/>
        <v>365646</v>
      </c>
      <c r="BQ29" s="130">
        <f t="shared" si="30"/>
        <v>46834</v>
      </c>
      <c r="BR29" s="130">
        <f t="shared" si="30"/>
        <v>41584</v>
      </c>
      <c r="BS29" s="130">
        <f t="shared" si="30"/>
        <v>0</v>
      </c>
      <c r="BT29" s="130">
        <f t="shared" si="30"/>
        <v>0</v>
      </c>
      <c r="BU29" s="130">
        <f t="shared" si="30"/>
        <v>5250</v>
      </c>
      <c r="BV29" s="130">
        <f t="shared" si="30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318812</v>
      </c>
      <c r="CB29" s="130">
        <f t="shared" si="29"/>
        <v>318812</v>
      </c>
      <c r="CC29" s="130">
        <f t="shared" si="29"/>
        <v>0</v>
      </c>
      <c r="CD29" s="130">
        <f t="shared" si="29"/>
        <v>0</v>
      </c>
      <c r="CE29" s="130">
        <f t="shared" si="29"/>
        <v>0</v>
      </c>
      <c r="CF29" s="132">
        <f t="shared" si="29"/>
        <v>558029</v>
      </c>
      <c r="CG29" s="130">
        <f t="shared" si="29"/>
        <v>0</v>
      </c>
      <c r="CH29" s="130">
        <f t="shared" si="29"/>
        <v>68201</v>
      </c>
      <c r="CI29" s="130">
        <f t="shared" si="29"/>
        <v>433847</v>
      </c>
    </row>
    <row r="30" spans="1:87" s="122" customFormat="1" ht="12" customHeight="1">
      <c r="A30" s="118" t="s">
        <v>209</v>
      </c>
      <c r="B30" s="134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2">
        <v>0</v>
      </c>
      <c r="L30" s="130">
        <f t="shared" si="2"/>
        <v>136336</v>
      </c>
      <c r="M30" s="130">
        <f t="shared" si="3"/>
        <v>26067</v>
      </c>
      <c r="N30" s="130">
        <v>26067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109293</v>
      </c>
      <c r="X30" s="130">
        <v>104530</v>
      </c>
      <c r="Y30" s="130">
        <v>4763</v>
      </c>
      <c r="Z30" s="130">
        <v>0</v>
      </c>
      <c r="AA30" s="130">
        <v>0</v>
      </c>
      <c r="AB30" s="132">
        <v>325289</v>
      </c>
      <c r="AC30" s="130">
        <v>976</v>
      </c>
      <c r="AD30" s="130">
        <v>9155</v>
      </c>
      <c r="AE30" s="130">
        <f t="shared" si="6"/>
        <v>145491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2">
        <v>0</v>
      </c>
      <c r="AN30" s="130">
        <f t="shared" si="9"/>
        <v>5406</v>
      </c>
      <c r="AO30" s="130">
        <f t="shared" si="10"/>
        <v>5406</v>
      </c>
      <c r="AP30" s="130">
        <v>5406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2">
        <v>84400</v>
      </c>
      <c r="BE30" s="130">
        <v>0</v>
      </c>
      <c r="BF30" s="130">
        <v>0</v>
      </c>
      <c r="BG30" s="130">
        <f t="shared" si="13"/>
        <v>5406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2">
        <f t="shared" si="30"/>
        <v>0</v>
      </c>
      <c r="BP30" s="130">
        <f t="shared" si="30"/>
        <v>141742</v>
      </c>
      <c r="BQ30" s="130">
        <f t="shared" si="30"/>
        <v>31473</v>
      </c>
      <c r="BR30" s="130">
        <f t="shared" si="30"/>
        <v>31473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0</v>
      </c>
      <c r="BW30" s="130">
        <f t="shared" si="29"/>
        <v>0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109293</v>
      </c>
      <c r="CB30" s="130">
        <f t="shared" si="29"/>
        <v>104530</v>
      </c>
      <c r="CC30" s="130">
        <f t="shared" si="29"/>
        <v>4763</v>
      </c>
      <c r="CD30" s="130">
        <f t="shared" si="29"/>
        <v>0</v>
      </c>
      <c r="CE30" s="130">
        <f t="shared" si="29"/>
        <v>0</v>
      </c>
      <c r="CF30" s="132">
        <f t="shared" si="29"/>
        <v>409689</v>
      </c>
      <c r="CG30" s="130">
        <f t="shared" si="29"/>
        <v>976</v>
      </c>
      <c r="CH30" s="130">
        <f t="shared" si="29"/>
        <v>9155</v>
      </c>
      <c r="CI30" s="130">
        <f t="shared" si="29"/>
        <v>150897</v>
      </c>
    </row>
    <row r="31" spans="1:87" s="122" customFormat="1" ht="12" customHeight="1">
      <c r="A31" s="118" t="s">
        <v>209</v>
      </c>
      <c r="B31" s="134" t="s">
        <v>257</v>
      </c>
      <c r="C31" s="118" t="s">
        <v>258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2">
        <v>0</v>
      </c>
      <c r="L31" s="130">
        <f t="shared" si="2"/>
        <v>217904</v>
      </c>
      <c r="M31" s="130">
        <f t="shared" si="3"/>
        <v>6440</v>
      </c>
      <c r="N31" s="130">
        <v>6440</v>
      </c>
      <c r="O31" s="130">
        <v>0</v>
      </c>
      <c r="P31" s="130">
        <v>0</v>
      </c>
      <c r="Q31" s="130">
        <v>0</v>
      </c>
      <c r="R31" s="130">
        <f t="shared" si="4"/>
        <v>2029</v>
      </c>
      <c r="S31" s="130">
        <v>2029</v>
      </c>
      <c r="T31" s="130">
        <v>0</v>
      </c>
      <c r="U31" s="130">
        <v>0</v>
      </c>
      <c r="V31" s="130">
        <v>0</v>
      </c>
      <c r="W31" s="130">
        <f t="shared" si="5"/>
        <v>209435</v>
      </c>
      <c r="X31" s="130">
        <v>209435</v>
      </c>
      <c r="Y31" s="130">
        <v>0</v>
      </c>
      <c r="Z31" s="130">
        <v>0</v>
      </c>
      <c r="AA31" s="130">
        <v>0</v>
      </c>
      <c r="AB31" s="132">
        <v>255205</v>
      </c>
      <c r="AC31" s="130">
        <v>0</v>
      </c>
      <c r="AD31" s="130">
        <v>5719</v>
      </c>
      <c r="AE31" s="130">
        <f t="shared" si="6"/>
        <v>223623</v>
      </c>
      <c r="AF31" s="130">
        <f t="shared" si="7"/>
        <v>28086</v>
      </c>
      <c r="AG31" s="130">
        <f t="shared" si="8"/>
        <v>28086</v>
      </c>
      <c r="AH31" s="130">
        <v>0</v>
      </c>
      <c r="AI31" s="130">
        <v>28086</v>
      </c>
      <c r="AJ31" s="130">
        <v>0</v>
      </c>
      <c r="AK31" s="130">
        <v>0</v>
      </c>
      <c r="AL31" s="130">
        <v>0</v>
      </c>
      <c r="AM31" s="132">
        <v>0</v>
      </c>
      <c r="AN31" s="130">
        <f t="shared" si="9"/>
        <v>121041</v>
      </c>
      <c r="AO31" s="130">
        <f t="shared" si="10"/>
        <v>4294</v>
      </c>
      <c r="AP31" s="130">
        <v>4294</v>
      </c>
      <c r="AQ31" s="130">
        <v>0</v>
      </c>
      <c r="AR31" s="130">
        <v>0</v>
      </c>
      <c r="AS31" s="130">
        <v>0</v>
      </c>
      <c r="AT31" s="130">
        <f t="shared" si="11"/>
        <v>70576</v>
      </c>
      <c r="AU31" s="130">
        <v>0</v>
      </c>
      <c r="AV31" s="130">
        <v>70576</v>
      </c>
      <c r="AW31" s="130">
        <v>0</v>
      </c>
      <c r="AX31" s="130">
        <v>0</v>
      </c>
      <c r="AY31" s="130">
        <f t="shared" si="12"/>
        <v>46171</v>
      </c>
      <c r="AZ31" s="130">
        <v>0</v>
      </c>
      <c r="BA31" s="130">
        <v>46171</v>
      </c>
      <c r="BB31" s="130">
        <v>0</v>
      </c>
      <c r="BC31" s="130">
        <v>0</v>
      </c>
      <c r="BD31" s="132">
        <v>0</v>
      </c>
      <c r="BE31" s="130">
        <v>0</v>
      </c>
      <c r="BF31" s="130">
        <v>0</v>
      </c>
      <c r="BG31" s="130">
        <f t="shared" si="13"/>
        <v>149127</v>
      </c>
      <c r="BH31" s="130">
        <f t="shared" si="30"/>
        <v>28086</v>
      </c>
      <c r="BI31" s="130">
        <f t="shared" si="30"/>
        <v>28086</v>
      </c>
      <c r="BJ31" s="130">
        <f t="shared" si="30"/>
        <v>0</v>
      </c>
      <c r="BK31" s="130">
        <f t="shared" si="30"/>
        <v>28086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2">
        <f t="shared" si="30"/>
        <v>0</v>
      </c>
      <c r="BP31" s="130">
        <f t="shared" si="30"/>
        <v>338945</v>
      </c>
      <c r="BQ31" s="130">
        <f t="shared" si="30"/>
        <v>10734</v>
      </c>
      <c r="BR31" s="130">
        <f t="shared" si="30"/>
        <v>10734</v>
      </c>
      <c r="BS31" s="130">
        <f t="shared" si="30"/>
        <v>0</v>
      </c>
      <c r="BT31" s="130">
        <f t="shared" si="30"/>
        <v>0</v>
      </c>
      <c r="BU31" s="130">
        <f t="shared" si="30"/>
        <v>0</v>
      </c>
      <c r="BV31" s="130">
        <f t="shared" si="30"/>
        <v>72605</v>
      </c>
      <c r="BW31" s="130">
        <f t="shared" si="29"/>
        <v>2029</v>
      </c>
      <c r="BX31" s="130">
        <f t="shared" si="29"/>
        <v>70576</v>
      </c>
      <c r="BY31" s="130">
        <f t="shared" si="29"/>
        <v>0</v>
      </c>
      <c r="BZ31" s="130">
        <f t="shared" si="29"/>
        <v>0</v>
      </c>
      <c r="CA31" s="130">
        <f t="shared" si="29"/>
        <v>255606</v>
      </c>
      <c r="CB31" s="130">
        <f t="shared" si="29"/>
        <v>209435</v>
      </c>
      <c r="CC31" s="130">
        <f t="shared" si="29"/>
        <v>46171</v>
      </c>
      <c r="CD31" s="130">
        <f t="shared" si="29"/>
        <v>0</v>
      </c>
      <c r="CE31" s="130">
        <f t="shared" si="29"/>
        <v>0</v>
      </c>
      <c r="CF31" s="132">
        <f t="shared" si="29"/>
        <v>255205</v>
      </c>
      <c r="CG31" s="130">
        <f t="shared" si="29"/>
        <v>0</v>
      </c>
      <c r="CH31" s="130">
        <f t="shared" si="29"/>
        <v>5719</v>
      </c>
      <c r="CI31" s="130">
        <f t="shared" si="29"/>
        <v>372750</v>
      </c>
    </row>
    <row r="32" spans="1:87" s="122" customFormat="1" ht="12" customHeight="1">
      <c r="A32" s="118" t="s">
        <v>209</v>
      </c>
      <c r="B32" s="134" t="s">
        <v>259</v>
      </c>
      <c r="C32" s="118" t="s">
        <v>260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2">
        <v>0</v>
      </c>
      <c r="L32" s="130">
        <f t="shared" si="2"/>
        <v>453872</v>
      </c>
      <c r="M32" s="130">
        <f t="shared" si="3"/>
        <v>113330</v>
      </c>
      <c r="N32" s="130">
        <v>17006</v>
      </c>
      <c r="O32" s="130">
        <v>50487</v>
      </c>
      <c r="P32" s="130">
        <v>45837</v>
      </c>
      <c r="Q32" s="130">
        <v>0</v>
      </c>
      <c r="R32" s="130">
        <f t="shared" si="4"/>
        <v>179373</v>
      </c>
      <c r="S32" s="130">
        <v>15174</v>
      </c>
      <c r="T32" s="130">
        <v>147289</v>
      </c>
      <c r="U32" s="130">
        <v>16910</v>
      </c>
      <c r="V32" s="130">
        <v>0</v>
      </c>
      <c r="W32" s="130">
        <f t="shared" si="5"/>
        <v>161169</v>
      </c>
      <c r="X32" s="130">
        <v>145873</v>
      </c>
      <c r="Y32" s="130">
        <v>2729</v>
      </c>
      <c r="Z32" s="130">
        <v>0</v>
      </c>
      <c r="AA32" s="130">
        <v>12567</v>
      </c>
      <c r="AB32" s="132">
        <v>223219</v>
      </c>
      <c r="AC32" s="130">
        <v>0</v>
      </c>
      <c r="AD32" s="130">
        <v>3645</v>
      </c>
      <c r="AE32" s="130">
        <f t="shared" si="6"/>
        <v>457517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2">
        <v>0</v>
      </c>
      <c r="AN32" s="130">
        <f t="shared" si="9"/>
        <v>161406</v>
      </c>
      <c r="AO32" s="130">
        <f t="shared" si="10"/>
        <v>54731</v>
      </c>
      <c r="AP32" s="130">
        <v>16742</v>
      </c>
      <c r="AQ32" s="130">
        <v>0</v>
      </c>
      <c r="AR32" s="130">
        <v>37989</v>
      </c>
      <c r="AS32" s="130">
        <v>0</v>
      </c>
      <c r="AT32" s="130">
        <f t="shared" si="11"/>
        <v>87266</v>
      </c>
      <c r="AU32" s="130">
        <v>0</v>
      </c>
      <c r="AV32" s="130">
        <v>87266</v>
      </c>
      <c r="AW32" s="130">
        <v>0</v>
      </c>
      <c r="AX32" s="130">
        <v>0</v>
      </c>
      <c r="AY32" s="130">
        <f t="shared" si="12"/>
        <v>19409</v>
      </c>
      <c r="AZ32" s="130">
        <v>9396</v>
      </c>
      <c r="BA32" s="130">
        <v>5903</v>
      </c>
      <c r="BB32" s="130">
        <v>0</v>
      </c>
      <c r="BC32" s="130">
        <v>4110</v>
      </c>
      <c r="BD32" s="132">
        <v>61881</v>
      </c>
      <c r="BE32" s="130">
        <v>0</v>
      </c>
      <c r="BF32" s="130">
        <v>0</v>
      </c>
      <c r="BG32" s="130">
        <f t="shared" si="13"/>
        <v>161406</v>
      </c>
      <c r="BH32" s="130">
        <f t="shared" si="30"/>
        <v>0</v>
      </c>
      <c r="BI32" s="130">
        <f t="shared" si="30"/>
        <v>0</v>
      </c>
      <c r="BJ32" s="130">
        <f t="shared" si="30"/>
        <v>0</v>
      </c>
      <c r="BK32" s="130">
        <f t="shared" si="30"/>
        <v>0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2">
        <f t="shared" si="30"/>
        <v>0</v>
      </c>
      <c r="BP32" s="130">
        <f t="shared" si="30"/>
        <v>615278</v>
      </c>
      <c r="BQ32" s="130">
        <f t="shared" si="30"/>
        <v>168061</v>
      </c>
      <c r="BR32" s="130">
        <f t="shared" si="30"/>
        <v>33748</v>
      </c>
      <c r="BS32" s="130">
        <f t="shared" si="30"/>
        <v>50487</v>
      </c>
      <c r="BT32" s="130">
        <f t="shared" si="30"/>
        <v>83826</v>
      </c>
      <c r="BU32" s="130">
        <f t="shared" si="30"/>
        <v>0</v>
      </c>
      <c r="BV32" s="130">
        <f t="shared" si="30"/>
        <v>266639</v>
      </c>
      <c r="BW32" s="130">
        <f t="shared" si="29"/>
        <v>15174</v>
      </c>
      <c r="BX32" s="130">
        <f t="shared" si="29"/>
        <v>234555</v>
      </c>
      <c r="BY32" s="130">
        <f t="shared" si="29"/>
        <v>16910</v>
      </c>
      <c r="BZ32" s="130">
        <f t="shared" si="29"/>
        <v>0</v>
      </c>
      <c r="CA32" s="130">
        <f t="shared" si="29"/>
        <v>180578</v>
      </c>
      <c r="CB32" s="130">
        <f t="shared" si="29"/>
        <v>155269</v>
      </c>
      <c r="CC32" s="130">
        <f t="shared" si="29"/>
        <v>8632</v>
      </c>
      <c r="CD32" s="130">
        <f t="shared" si="29"/>
        <v>0</v>
      </c>
      <c r="CE32" s="130">
        <f t="shared" si="29"/>
        <v>16677</v>
      </c>
      <c r="CF32" s="132">
        <f t="shared" si="29"/>
        <v>285100</v>
      </c>
      <c r="CG32" s="130">
        <f t="shared" si="29"/>
        <v>0</v>
      </c>
      <c r="CH32" s="130">
        <f t="shared" si="29"/>
        <v>3645</v>
      </c>
      <c r="CI32" s="130">
        <f t="shared" si="29"/>
        <v>618923</v>
      </c>
    </row>
    <row r="33" spans="1:87" s="122" customFormat="1" ht="12" customHeight="1">
      <c r="A33" s="118" t="s">
        <v>209</v>
      </c>
      <c r="B33" s="134" t="s">
        <v>261</v>
      </c>
      <c r="C33" s="118" t="s">
        <v>262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2">
        <v>180632</v>
      </c>
      <c r="L33" s="130">
        <f t="shared" si="2"/>
        <v>268777</v>
      </c>
      <c r="M33" s="130">
        <f t="shared" si="3"/>
        <v>131531</v>
      </c>
      <c r="N33" s="130">
        <v>61442</v>
      </c>
      <c r="O33" s="130">
        <v>70089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3098</v>
      </c>
      <c r="W33" s="130">
        <f t="shared" si="5"/>
        <v>133656</v>
      </c>
      <c r="X33" s="130">
        <v>132037</v>
      </c>
      <c r="Y33" s="130">
        <v>0</v>
      </c>
      <c r="Z33" s="130">
        <v>1619</v>
      </c>
      <c r="AA33" s="130">
        <v>0</v>
      </c>
      <c r="AB33" s="132">
        <v>335756</v>
      </c>
      <c r="AC33" s="130">
        <v>492</v>
      </c>
      <c r="AD33" s="130">
        <v>23229</v>
      </c>
      <c r="AE33" s="130">
        <f t="shared" si="6"/>
        <v>292006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2">
        <v>0</v>
      </c>
      <c r="AN33" s="130">
        <f t="shared" si="9"/>
        <v>222277</v>
      </c>
      <c r="AO33" s="130">
        <f t="shared" si="10"/>
        <v>26333</v>
      </c>
      <c r="AP33" s="130">
        <v>26333</v>
      </c>
      <c r="AQ33" s="130">
        <v>0</v>
      </c>
      <c r="AR33" s="130">
        <v>0</v>
      </c>
      <c r="AS33" s="130">
        <v>0</v>
      </c>
      <c r="AT33" s="130">
        <f t="shared" si="11"/>
        <v>4213</v>
      </c>
      <c r="AU33" s="130">
        <v>0</v>
      </c>
      <c r="AV33" s="130">
        <v>4213</v>
      </c>
      <c r="AW33" s="130">
        <v>0</v>
      </c>
      <c r="AX33" s="130">
        <v>0</v>
      </c>
      <c r="AY33" s="130">
        <f t="shared" si="12"/>
        <v>190995</v>
      </c>
      <c r="AZ33" s="130">
        <v>886</v>
      </c>
      <c r="BA33" s="130">
        <v>190042</v>
      </c>
      <c r="BB33" s="130">
        <v>67</v>
      </c>
      <c r="BC33" s="130">
        <v>0</v>
      </c>
      <c r="BD33" s="132">
        <v>0</v>
      </c>
      <c r="BE33" s="130">
        <v>736</v>
      </c>
      <c r="BF33" s="130">
        <v>125023</v>
      </c>
      <c r="BG33" s="130">
        <f t="shared" si="13"/>
        <v>347300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2">
        <f t="shared" si="30"/>
        <v>180632</v>
      </c>
      <c r="BP33" s="130">
        <f t="shared" si="30"/>
        <v>491054</v>
      </c>
      <c r="BQ33" s="130">
        <f t="shared" si="30"/>
        <v>157864</v>
      </c>
      <c r="BR33" s="130">
        <f t="shared" si="30"/>
        <v>87775</v>
      </c>
      <c r="BS33" s="130">
        <f t="shared" si="30"/>
        <v>70089</v>
      </c>
      <c r="BT33" s="130">
        <f t="shared" si="30"/>
        <v>0</v>
      </c>
      <c r="BU33" s="130">
        <f t="shared" si="30"/>
        <v>0</v>
      </c>
      <c r="BV33" s="130">
        <f t="shared" si="30"/>
        <v>4213</v>
      </c>
      <c r="BW33" s="130">
        <f t="shared" si="29"/>
        <v>0</v>
      </c>
      <c r="BX33" s="130">
        <f t="shared" si="29"/>
        <v>4213</v>
      </c>
      <c r="BY33" s="130">
        <f t="shared" si="29"/>
        <v>0</v>
      </c>
      <c r="BZ33" s="130">
        <f t="shared" si="29"/>
        <v>3098</v>
      </c>
      <c r="CA33" s="130">
        <f t="shared" si="29"/>
        <v>324651</v>
      </c>
      <c r="CB33" s="130">
        <f t="shared" si="29"/>
        <v>132923</v>
      </c>
      <c r="CC33" s="130">
        <f t="shared" si="29"/>
        <v>190042</v>
      </c>
      <c r="CD33" s="130">
        <f t="shared" si="29"/>
        <v>1686</v>
      </c>
      <c r="CE33" s="130">
        <f t="shared" si="29"/>
        <v>0</v>
      </c>
      <c r="CF33" s="132">
        <f t="shared" si="29"/>
        <v>335756</v>
      </c>
      <c r="CG33" s="130">
        <f t="shared" si="29"/>
        <v>1228</v>
      </c>
      <c r="CH33" s="130">
        <f t="shared" si="29"/>
        <v>148252</v>
      </c>
      <c r="CI33" s="130">
        <f t="shared" si="29"/>
        <v>639306</v>
      </c>
    </row>
    <row r="34" spans="1:87" s="122" customFormat="1" ht="12" customHeight="1">
      <c r="A34" s="118" t="s">
        <v>209</v>
      </c>
      <c r="B34" s="134" t="s">
        <v>263</v>
      </c>
      <c r="C34" s="118" t="s">
        <v>264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2">
        <v>0</v>
      </c>
      <c r="L34" s="130">
        <f t="shared" si="2"/>
        <v>343077</v>
      </c>
      <c r="M34" s="130">
        <f t="shared" si="3"/>
        <v>33217</v>
      </c>
      <c r="N34" s="130">
        <v>8304</v>
      </c>
      <c r="O34" s="130">
        <v>0</v>
      </c>
      <c r="P34" s="130">
        <v>24913</v>
      </c>
      <c r="Q34" s="130">
        <v>0</v>
      </c>
      <c r="R34" s="130">
        <f t="shared" si="4"/>
        <v>103059</v>
      </c>
      <c r="S34" s="130">
        <v>0</v>
      </c>
      <c r="T34" s="130">
        <v>100863</v>
      </c>
      <c r="U34" s="130">
        <v>2196</v>
      </c>
      <c r="V34" s="130">
        <v>0</v>
      </c>
      <c r="W34" s="130">
        <f t="shared" si="5"/>
        <v>206801</v>
      </c>
      <c r="X34" s="130">
        <v>124498</v>
      </c>
      <c r="Y34" s="130">
        <v>0</v>
      </c>
      <c r="Z34" s="130">
        <v>0</v>
      </c>
      <c r="AA34" s="130">
        <v>82303</v>
      </c>
      <c r="AB34" s="132">
        <v>0</v>
      </c>
      <c r="AC34" s="130">
        <v>0</v>
      </c>
      <c r="AD34" s="130">
        <v>892</v>
      </c>
      <c r="AE34" s="130">
        <f t="shared" si="6"/>
        <v>343969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2">
        <v>0</v>
      </c>
      <c r="AN34" s="130">
        <f t="shared" si="9"/>
        <v>146311</v>
      </c>
      <c r="AO34" s="130">
        <f t="shared" si="10"/>
        <v>9131</v>
      </c>
      <c r="AP34" s="130">
        <v>9131</v>
      </c>
      <c r="AQ34" s="130">
        <v>0</v>
      </c>
      <c r="AR34" s="130">
        <v>0</v>
      </c>
      <c r="AS34" s="130">
        <v>0</v>
      </c>
      <c r="AT34" s="130">
        <f t="shared" si="11"/>
        <v>79824</v>
      </c>
      <c r="AU34" s="130">
        <v>0</v>
      </c>
      <c r="AV34" s="130">
        <v>79824</v>
      </c>
      <c r="AW34" s="130">
        <v>0</v>
      </c>
      <c r="AX34" s="130">
        <v>0</v>
      </c>
      <c r="AY34" s="130">
        <f t="shared" si="12"/>
        <v>57356</v>
      </c>
      <c r="AZ34" s="130">
        <v>0</v>
      </c>
      <c r="BA34" s="130">
        <v>0</v>
      </c>
      <c r="BB34" s="130">
        <v>0</v>
      </c>
      <c r="BC34" s="130">
        <v>57356</v>
      </c>
      <c r="BD34" s="132">
        <v>0</v>
      </c>
      <c r="BE34" s="130">
        <v>0</v>
      </c>
      <c r="BF34" s="130">
        <v>168</v>
      </c>
      <c r="BG34" s="130">
        <f t="shared" si="13"/>
        <v>146479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2">
        <f t="shared" si="30"/>
        <v>0</v>
      </c>
      <c r="BP34" s="130">
        <f t="shared" si="30"/>
        <v>489388</v>
      </c>
      <c r="BQ34" s="130">
        <f t="shared" si="30"/>
        <v>42348</v>
      </c>
      <c r="BR34" s="130">
        <f t="shared" si="30"/>
        <v>17435</v>
      </c>
      <c r="BS34" s="130">
        <f t="shared" si="30"/>
        <v>0</v>
      </c>
      <c r="BT34" s="130">
        <f t="shared" si="30"/>
        <v>24913</v>
      </c>
      <c r="BU34" s="130">
        <f t="shared" si="30"/>
        <v>0</v>
      </c>
      <c r="BV34" s="130">
        <f t="shared" si="30"/>
        <v>182883</v>
      </c>
      <c r="BW34" s="130">
        <f t="shared" si="29"/>
        <v>0</v>
      </c>
      <c r="BX34" s="130">
        <f t="shared" si="29"/>
        <v>180687</v>
      </c>
      <c r="BY34" s="130">
        <f t="shared" si="29"/>
        <v>2196</v>
      </c>
      <c r="BZ34" s="130">
        <f t="shared" si="29"/>
        <v>0</v>
      </c>
      <c r="CA34" s="130">
        <f t="shared" si="29"/>
        <v>264157</v>
      </c>
      <c r="CB34" s="130">
        <f t="shared" si="29"/>
        <v>124498</v>
      </c>
      <c r="CC34" s="130">
        <f t="shared" si="29"/>
        <v>0</v>
      </c>
      <c r="CD34" s="130">
        <f t="shared" si="29"/>
        <v>0</v>
      </c>
      <c r="CE34" s="130">
        <f t="shared" si="29"/>
        <v>139659</v>
      </c>
      <c r="CF34" s="132">
        <f t="shared" si="29"/>
        <v>0</v>
      </c>
      <c r="CG34" s="130">
        <f t="shared" si="29"/>
        <v>0</v>
      </c>
      <c r="CH34" s="130">
        <f t="shared" si="29"/>
        <v>1060</v>
      </c>
      <c r="CI34" s="130">
        <f t="shared" si="29"/>
        <v>490448</v>
      </c>
    </row>
    <row r="35" spans="1:87" s="122" customFormat="1" ht="12" customHeight="1">
      <c r="A35" s="118" t="s">
        <v>209</v>
      </c>
      <c r="B35" s="134" t="s">
        <v>265</v>
      </c>
      <c r="C35" s="118" t="s">
        <v>266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2">
        <v>0</v>
      </c>
      <c r="L35" s="130">
        <f t="shared" si="2"/>
        <v>1233863</v>
      </c>
      <c r="M35" s="130">
        <f t="shared" si="3"/>
        <v>54953</v>
      </c>
      <c r="N35" s="130">
        <v>54953</v>
      </c>
      <c r="O35" s="130">
        <v>0</v>
      </c>
      <c r="P35" s="130">
        <v>0</v>
      </c>
      <c r="Q35" s="130">
        <v>0</v>
      </c>
      <c r="R35" s="130">
        <f t="shared" si="4"/>
        <v>370560</v>
      </c>
      <c r="S35" s="130">
        <v>735</v>
      </c>
      <c r="T35" s="130">
        <v>367095</v>
      </c>
      <c r="U35" s="130">
        <v>2730</v>
      </c>
      <c r="V35" s="130">
        <v>0</v>
      </c>
      <c r="W35" s="130">
        <f t="shared" si="5"/>
        <v>808350</v>
      </c>
      <c r="X35" s="130">
        <v>435494</v>
      </c>
      <c r="Y35" s="130">
        <v>338553</v>
      </c>
      <c r="Z35" s="130">
        <v>17043</v>
      </c>
      <c r="AA35" s="130">
        <v>17260</v>
      </c>
      <c r="AB35" s="132">
        <v>0</v>
      </c>
      <c r="AC35" s="130">
        <v>0</v>
      </c>
      <c r="AD35" s="130">
        <v>23710</v>
      </c>
      <c r="AE35" s="130">
        <f t="shared" si="6"/>
        <v>1257573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2">
        <v>0</v>
      </c>
      <c r="AN35" s="130">
        <f t="shared" si="9"/>
        <v>164761</v>
      </c>
      <c r="AO35" s="130">
        <f t="shared" si="10"/>
        <v>24438</v>
      </c>
      <c r="AP35" s="130">
        <v>24438</v>
      </c>
      <c r="AQ35" s="130">
        <v>0</v>
      </c>
      <c r="AR35" s="130">
        <v>0</v>
      </c>
      <c r="AS35" s="130">
        <v>0</v>
      </c>
      <c r="AT35" s="130">
        <f t="shared" si="11"/>
        <v>77880</v>
      </c>
      <c r="AU35" s="130">
        <v>0</v>
      </c>
      <c r="AV35" s="130">
        <v>77880</v>
      </c>
      <c r="AW35" s="130">
        <v>0</v>
      </c>
      <c r="AX35" s="130">
        <v>0</v>
      </c>
      <c r="AY35" s="130">
        <f t="shared" si="12"/>
        <v>62443</v>
      </c>
      <c r="AZ35" s="130">
        <v>0</v>
      </c>
      <c r="BA35" s="130">
        <v>60004</v>
      </c>
      <c r="BB35" s="130">
        <v>0</v>
      </c>
      <c r="BC35" s="130">
        <v>2439</v>
      </c>
      <c r="BD35" s="132">
        <v>0</v>
      </c>
      <c r="BE35" s="130">
        <v>0</v>
      </c>
      <c r="BF35" s="130">
        <v>0</v>
      </c>
      <c r="BG35" s="130">
        <f t="shared" si="13"/>
        <v>164761</v>
      </c>
      <c r="BH35" s="130">
        <f t="shared" si="30"/>
        <v>0</v>
      </c>
      <c r="BI35" s="130">
        <f t="shared" si="30"/>
        <v>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2">
        <f t="shared" si="30"/>
        <v>0</v>
      </c>
      <c r="BP35" s="130">
        <f t="shared" si="30"/>
        <v>1398624</v>
      </c>
      <c r="BQ35" s="130">
        <f t="shared" si="30"/>
        <v>79391</v>
      </c>
      <c r="BR35" s="130">
        <f t="shared" si="30"/>
        <v>79391</v>
      </c>
      <c r="BS35" s="130">
        <f t="shared" si="30"/>
        <v>0</v>
      </c>
      <c r="BT35" s="130">
        <f t="shared" si="30"/>
        <v>0</v>
      </c>
      <c r="BU35" s="130">
        <f t="shared" si="30"/>
        <v>0</v>
      </c>
      <c r="BV35" s="130">
        <f t="shared" si="30"/>
        <v>448440</v>
      </c>
      <c r="BW35" s="130">
        <f t="shared" si="29"/>
        <v>735</v>
      </c>
      <c r="BX35" s="130">
        <f t="shared" si="29"/>
        <v>444975</v>
      </c>
      <c r="BY35" s="130">
        <f t="shared" si="29"/>
        <v>2730</v>
      </c>
      <c r="BZ35" s="130">
        <f t="shared" si="29"/>
        <v>0</v>
      </c>
      <c r="CA35" s="130">
        <f t="shared" si="29"/>
        <v>870793</v>
      </c>
      <c r="CB35" s="130">
        <f t="shared" si="29"/>
        <v>435494</v>
      </c>
      <c r="CC35" s="130">
        <f t="shared" si="29"/>
        <v>398557</v>
      </c>
      <c r="CD35" s="130">
        <f t="shared" si="29"/>
        <v>17043</v>
      </c>
      <c r="CE35" s="130">
        <f t="shared" si="29"/>
        <v>19699</v>
      </c>
      <c r="CF35" s="132">
        <f t="shared" si="29"/>
        <v>0</v>
      </c>
      <c r="CG35" s="130">
        <f t="shared" si="29"/>
        <v>0</v>
      </c>
      <c r="CH35" s="130">
        <f t="shared" si="29"/>
        <v>23710</v>
      </c>
      <c r="CI35" s="130">
        <f t="shared" si="29"/>
        <v>1422334</v>
      </c>
    </row>
    <row r="36" spans="1:87" s="122" customFormat="1" ht="12" customHeight="1">
      <c r="A36" s="118" t="s">
        <v>209</v>
      </c>
      <c r="B36" s="134" t="s">
        <v>267</v>
      </c>
      <c r="C36" s="118" t="s">
        <v>268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2">
        <v>49589</v>
      </c>
      <c r="L36" s="130">
        <f t="shared" si="2"/>
        <v>706860</v>
      </c>
      <c r="M36" s="130">
        <f t="shared" si="3"/>
        <v>30867</v>
      </c>
      <c r="N36" s="130">
        <v>30867</v>
      </c>
      <c r="O36" s="130">
        <v>0</v>
      </c>
      <c r="P36" s="130">
        <v>0</v>
      </c>
      <c r="Q36" s="130">
        <v>0</v>
      </c>
      <c r="R36" s="130">
        <f t="shared" si="4"/>
        <v>85160</v>
      </c>
      <c r="S36" s="130">
        <v>0</v>
      </c>
      <c r="T36" s="130">
        <v>85160</v>
      </c>
      <c r="U36" s="130">
        <v>0</v>
      </c>
      <c r="V36" s="130">
        <v>0</v>
      </c>
      <c r="W36" s="130">
        <f t="shared" si="5"/>
        <v>590833</v>
      </c>
      <c r="X36" s="130">
        <v>298164</v>
      </c>
      <c r="Y36" s="130">
        <v>284687</v>
      </c>
      <c r="Z36" s="130">
        <v>7914</v>
      </c>
      <c r="AA36" s="130">
        <v>68</v>
      </c>
      <c r="AB36" s="132">
        <v>0</v>
      </c>
      <c r="AC36" s="130">
        <v>0</v>
      </c>
      <c r="AD36" s="130">
        <v>71098</v>
      </c>
      <c r="AE36" s="130">
        <f t="shared" si="6"/>
        <v>777958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2">
        <v>0</v>
      </c>
      <c r="AN36" s="130">
        <f t="shared" si="9"/>
        <v>131558</v>
      </c>
      <c r="AO36" s="130">
        <f t="shared" si="10"/>
        <v>15434</v>
      </c>
      <c r="AP36" s="130">
        <v>15434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116124</v>
      </c>
      <c r="AZ36" s="130">
        <v>15488</v>
      </c>
      <c r="BA36" s="130">
        <v>0</v>
      </c>
      <c r="BB36" s="130">
        <v>97104</v>
      </c>
      <c r="BC36" s="130">
        <v>3532</v>
      </c>
      <c r="BD36" s="132">
        <v>0</v>
      </c>
      <c r="BE36" s="130">
        <v>0</v>
      </c>
      <c r="BF36" s="130">
        <v>4587</v>
      </c>
      <c r="BG36" s="130">
        <f t="shared" si="13"/>
        <v>136145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2">
        <f t="shared" si="30"/>
        <v>49589</v>
      </c>
      <c r="BP36" s="130">
        <f t="shared" si="30"/>
        <v>838418</v>
      </c>
      <c r="BQ36" s="130">
        <f t="shared" si="30"/>
        <v>46301</v>
      </c>
      <c r="BR36" s="130">
        <f t="shared" si="30"/>
        <v>46301</v>
      </c>
      <c r="BS36" s="130">
        <f t="shared" si="30"/>
        <v>0</v>
      </c>
      <c r="BT36" s="130">
        <f t="shared" si="30"/>
        <v>0</v>
      </c>
      <c r="BU36" s="130">
        <f t="shared" si="30"/>
        <v>0</v>
      </c>
      <c r="BV36" s="130">
        <f t="shared" si="30"/>
        <v>85160</v>
      </c>
      <c r="BW36" s="130">
        <f t="shared" si="29"/>
        <v>0</v>
      </c>
      <c r="BX36" s="130">
        <f t="shared" si="29"/>
        <v>85160</v>
      </c>
      <c r="BY36" s="130">
        <f t="shared" si="29"/>
        <v>0</v>
      </c>
      <c r="BZ36" s="130">
        <f t="shared" si="29"/>
        <v>0</v>
      </c>
      <c r="CA36" s="130">
        <f t="shared" si="29"/>
        <v>706957</v>
      </c>
      <c r="CB36" s="130">
        <f t="shared" si="29"/>
        <v>313652</v>
      </c>
      <c r="CC36" s="130">
        <f t="shared" si="29"/>
        <v>284687</v>
      </c>
      <c r="CD36" s="130">
        <f t="shared" si="29"/>
        <v>105018</v>
      </c>
      <c r="CE36" s="130">
        <f t="shared" si="29"/>
        <v>3600</v>
      </c>
      <c r="CF36" s="132">
        <f t="shared" si="29"/>
        <v>0</v>
      </c>
      <c r="CG36" s="130">
        <f t="shared" si="29"/>
        <v>0</v>
      </c>
      <c r="CH36" s="130">
        <f t="shared" si="29"/>
        <v>75685</v>
      </c>
      <c r="CI36" s="130">
        <f t="shared" si="29"/>
        <v>914103</v>
      </c>
    </row>
    <row r="37" spans="1:87" s="122" customFormat="1" ht="12" customHeight="1">
      <c r="A37" s="118" t="s">
        <v>209</v>
      </c>
      <c r="B37" s="134" t="s">
        <v>269</v>
      </c>
      <c r="C37" s="118" t="s">
        <v>270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2">
        <v>0</v>
      </c>
      <c r="L37" s="130">
        <f t="shared" si="2"/>
        <v>763902</v>
      </c>
      <c r="M37" s="130">
        <f t="shared" si="3"/>
        <v>79352</v>
      </c>
      <c r="N37" s="130">
        <v>56000</v>
      </c>
      <c r="O37" s="130">
        <v>0</v>
      </c>
      <c r="P37" s="130">
        <v>0</v>
      </c>
      <c r="Q37" s="130">
        <v>23352</v>
      </c>
      <c r="R37" s="130">
        <f t="shared" si="4"/>
        <v>53944</v>
      </c>
      <c r="S37" s="130">
        <v>0</v>
      </c>
      <c r="T37" s="130">
        <v>8098</v>
      </c>
      <c r="U37" s="130">
        <v>45846</v>
      </c>
      <c r="V37" s="130">
        <v>0</v>
      </c>
      <c r="W37" s="130">
        <f t="shared" si="5"/>
        <v>630606</v>
      </c>
      <c r="X37" s="130">
        <v>299769</v>
      </c>
      <c r="Y37" s="130">
        <v>330649</v>
      </c>
      <c r="Z37" s="130">
        <v>0</v>
      </c>
      <c r="AA37" s="130">
        <v>188</v>
      </c>
      <c r="AB37" s="132">
        <v>47794</v>
      </c>
      <c r="AC37" s="130">
        <v>0</v>
      </c>
      <c r="AD37" s="130">
        <v>1201</v>
      </c>
      <c r="AE37" s="130">
        <f t="shared" si="6"/>
        <v>765103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2">
        <v>0</v>
      </c>
      <c r="AN37" s="130">
        <f t="shared" si="9"/>
        <v>0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2">
        <v>60942</v>
      </c>
      <c r="BE37" s="130">
        <v>0</v>
      </c>
      <c r="BF37" s="130">
        <v>0</v>
      </c>
      <c r="BG37" s="130">
        <f t="shared" si="13"/>
        <v>0</v>
      </c>
      <c r="BH37" s="130">
        <f t="shared" si="30"/>
        <v>0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2">
        <f t="shared" si="30"/>
        <v>0</v>
      </c>
      <c r="BP37" s="130">
        <f t="shared" si="30"/>
        <v>763902</v>
      </c>
      <c r="BQ37" s="130">
        <f t="shared" si="30"/>
        <v>79352</v>
      </c>
      <c r="BR37" s="130">
        <f t="shared" si="30"/>
        <v>56000</v>
      </c>
      <c r="BS37" s="130">
        <f t="shared" si="30"/>
        <v>0</v>
      </c>
      <c r="BT37" s="130">
        <f t="shared" si="30"/>
        <v>0</v>
      </c>
      <c r="BU37" s="130">
        <f t="shared" si="30"/>
        <v>23352</v>
      </c>
      <c r="BV37" s="130">
        <f t="shared" si="30"/>
        <v>53944</v>
      </c>
      <c r="BW37" s="130">
        <f t="shared" si="29"/>
        <v>0</v>
      </c>
      <c r="BX37" s="130">
        <f t="shared" si="29"/>
        <v>8098</v>
      </c>
      <c r="BY37" s="130">
        <f t="shared" si="29"/>
        <v>45846</v>
      </c>
      <c r="BZ37" s="130">
        <f t="shared" si="29"/>
        <v>0</v>
      </c>
      <c r="CA37" s="130">
        <f t="shared" si="29"/>
        <v>630606</v>
      </c>
      <c r="CB37" s="130">
        <f t="shared" si="29"/>
        <v>299769</v>
      </c>
      <c r="CC37" s="130">
        <f t="shared" si="29"/>
        <v>330649</v>
      </c>
      <c r="CD37" s="130">
        <f t="shared" si="29"/>
        <v>0</v>
      </c>
      <c r="CE37" s="130">
        <f t="shared" si="29"/>
        <v>188</v>
      </c>
      <c r="CF37" s="132">
        <f t="shared" si="29"/>
        <v>108736</v>
      </c>
      <c r="CG37" s="130">
        <f t="shared" si="29"/>
        <v>0</v>
      </c>
      <c r="CH37" s="130">
        <f t="shared" si="29"/>
        <v>1201</v>
      </c>
      <c r="CI37" s="130">
        <f t="shared" si="29"/>
        <v>765103</v>
      </c>
    </row>
    <row r="38" spans="1:87" s="122" customFormat="1" ht="12" customHeight="1">
      <c r="A38" s="118" t="s">
        <v>209</v>
      </c>
      <c r="B38" s="134" t="s">
        <v>271</v>
      </c>
      <c r="C38" s="118" t="s">
        <v>272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2">
        <v>78132</v>
      </c>
      <c r="L38" s="130">
        <f t="shared" si="2"/>
        <v>216985</v>
      </c>
      <c r="M38" s="130">
        <f t="shared" si="3"/>
        <v>27790</v>
      </c>
      <c r="N38" s="130">
        <v>27790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189195</v>
      </c>
      <c r="X38" s="130">
        <v>189195</v>
      </c>
      <c r="Y38" s="130">
        <v>0</v>
      </c>
      <c r="Z38" s="130">
        <v>0</v>
      </c>
      <c r="AA38" s="130">
        <v>0</v>
      </c>
      <c r="AB38" s="132">
        <v>221210</v>
      </c>
      <c r="AC38" s="130">
        <v>0</v>
      </c>
      <c r="AD38" s="130">
        <v>0</v>
      </c>
      <c r="AE38" s="130">
        <f t="shared" si="6"/>
        <v>216985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2">
        <v>5921</v>
      </c>
      <c r="AN38" s="130">
        <f t="shared" si="9"/>
        <v>9263</v>
      </c>
      <c r="AO38" s="130">
        <f t="shared" si="10"/>
        <v>9263</v>
      </c>
      <c r="AP38" s="130">
        <v>9263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2">
        <v>27716</v>
      </c>
      <c r="BE38" s="130">
        <v>0</v>
      </c>
      <c r="BF38" s="130">
        <v>0</v>
      </c>
      <c r="BG38" s="130">
        <f t="shared" si="13"/>
        <v>9263</v>
      </c>
      <c r="BH38" s="130">
        <f t="shared" si="30"/>
        <v>0</v>
      </c>
      <c r="BI38" s="130">
        <f t="shared" si="30"/>
        <v>0</v>
      </c>
      <c r="BJ38" s="130">
        <f t="shared" si="30"/>
        <v>0</v>
      </c>
      <c r="BK38" s="130">
        <f t="shared" si="30"/>
        <v>0</v>
      </c>
      <c r="BL38" s="130">
        <f t="shared" si="30"/>
        <v>0</v>
      </c>
      <c r="BM38" s="130">
        <f t="shared" si="30"/>
        <v>0</v>
      </c>
      <c r="BN38" s="130">
        <f t="shared" si="30"/>
        <v>0</v>
      </c>
      <c r="BO38" s="132">
        <f t="shared" si="30"/>
        <v>84053</v>
      </c>
      <c r="BP38" s="130">
        <f t="shared" si="30"/>
        <v>226248</v>
      </c>
      <c r="BQ38" s="130">
        <f t="shared" si="30"/>
        <v>37053</v>
      </c>
      <c r="BR38" s="130">
        <f t="shared" si="30"/>
        <v>37053</v>
      </c>
      <c r="BS38" s="130">
        <f t="shared" si="30"/>
        <v>0</v>
      </c>
      <c r="BT38" s="130">
        <f t="shared" si="30"/>
        <v>0</v>
      </c>
      <c r="BU38" s="130">
        <f t="shared" si="30"/>
        <v>0</v>
      </c>
      <c r="BV38" s="130">
        <f t="shared" si="30"/>
        <v>0</v>
      </c>
      <c r="BW38" s="130">
        <f t="shared" si="29"/>
        <v>0</v>
      </c>
      <c r="BX38" s="130">
        <f t="shared" si="29"/>
        <v>0</v>
      </c>
      <c r="BY38" s="130">
        <f t="shared" si="29"/>
        <v>0</v>
      </c>
      <c r="BZ38" s="130">
        <f t="shared" si="29"/>
        <v>0</v>
      </c>
      <c r="CA38" s="130">
        <f t="shared" si="29"/>
        <v>189195</v>
      </c>
      <c r="CB38" s="130">
        <f t="shared" si="29"/>
        <v>189195</v>
      </c>
      <c r="CC38" s="130">
        <f t="shared" si="29"/>
        <v>0</v>
      </c>
      <c r="CD38" s="130">
        <f t="shared" si="29"/>
        <v>0</v>
      </c>
      <c r="CE38" s="130">
        <f t="shared" si="29"/>
        <v>0</v>
      </c>
      <c r="CF38" s="132">
        <f t="shared" si="29"/>
        <v>248926</v>
      </c>
      <c r="CG38" s="130">
        <f t="shared" si="29"/>
        <v>0</v>
      </c>
      <c r="CH38" s="130">
        <f t="shared" si="29"/>
        <v>0</v>
      </c>
      <c r="CI38" s="130">
        <f t="shared" si="29"/>
        <v>226248</v>
      </c>
    </row>
    <row r="39" spans="1:87" s="122" customFormat="1" ht="12" customHeight="1">
      <c r="A39" s="118" t="s">
        <v>209</v>
      </c>
      <c r="B39" s="134" t="s">
        <v>273</v>
      </c>
      <c r="C39" s="118" t="s">
        <v>274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2">
        <v>0</v>
      </c>
      <c r="L39" s="130">
        <f t="shared" si="2"/>
        <v>680130</v>
      </c>
      <c r="M39" s="130">
        <f t="shared" si="3"/>
        <v>36763</v>
      </c>
      <c r="N39" s="130">
        <v>36763</v>
      </c>
      <c r="O39" s="130">
        <v>0</v>
      </c>
      <c r="P39" s="130">
        <v>0</v>
      </c>
      <c r="Q39" s="130">
        <v>0</v>
      </c>
      <c r="R39" s="130">
        <f t="shared" si="4"/>
        <v>20384</v>
      </c>
      <c r="S39" s="130">
        <v>20023</v>
      </c>
      <c r="T39" s="130">
        <v>361</v>
      </c>
      <c r="U39" s="130">
        <v>0</v>
      </c>
      <c r="V39" s="130">
        <v>0</v>
      </c>
      <c r="W39" s="130">
        <f t="shared" si="5"/>
        <v>622983</v>
      </c>
      <c r="X39" s="130">
        <v>235117</v>
      </c>
      <c r="Y39" s="130">
        <v>386923</v>
      </c>
      <c r="Z39" s="130">
        <v>943</v>
      </c>
      <c r="AA39" s="130">
        <v>0</v>
      </c>
      <c r="AB39" s="132">
        <v>64816</v>
      </c>
      <c r="AC39" s="130">
        <v>0</v>
      </c>
      <c r="AD39" s="130">
        <v>10563</v>
      </c>
      <c r="AE39" s="130">
        <f t="shared" si="6"/>
        <v>690693</v>
      </c>
      <c r="AF39" s="130">
        <f t="shared" si="7"/>
        <v>1470</v>
      </c>
      <c r="AG39" s="130">
        <f t="shared" si="8"/>
        <v>1470</v>
      </c>
      <c r="AH39" s="130">
        <v>0</v>
      </c>
      <c r="AI39" s="130">
        <v>1470</v>
      </c>
      <c r="AJ39" s="130">
        <v>0</v>
      </c>
      <c r="AK39" s="130">
        <v>0</v>
      </c>
      <c r="AL39" s="130">
        <v>0</v>
      </c>
      <c r="AM39" s="132">
        <v>0</v>
      </c>
      <c r="AN39" s="130">
        <f t="shared" si="9"/>
        <v>18450</v>
      </c>
      <c r="AO39" s="130">
        <f t="shared" si="10"/>
        <v>18382</v>
      </c>
      <c r="AP39" s="130">
        <v>18382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68</v>
      </c>
      <c r="AZ39" s="130">
        <v>25</v>
      </c>
      <c r="BA39" s="130">
        <v>0</v>
      </c>
      <c r="BB39" s="130">
        <v>0</v>
      </c>
      <c r="BC39" s="130">
        <v>43</v>
      </c>
      <c r="BD39" s="132">
        <v>49455</v>
      </c>
      <c r="BE39" s="130">
        <v>0</v>
      </c>
      <c r="BF39" s="130">
        <v>33056</v>
      </c>
      <c r="BG39" s="130">
        <f t="shared" si="13"/>
        <v>52976</v>
      </c>
      <c r="BH39" s="130">
        <f t="shared" si="30"/>
        <v>1470</v>
      </c>
      <c r="BI39" s="130">
        <f t="shared" si="30"/>
        <v>1470</v>
      </c>
      <c r="BJ39" s="130">
        <f t="shared" si="30"/>
        <v>0</v>
      </c>
      <c r="BK39" s="130">
        <f t="shared" si="30"/>
        <v>1470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2">
        <f t="shared" si="30"/>
        <v>0</v>
      </c>
      <c r="BP39" s="130">
        <f t="shared" si="30"/>
        <v>698580</v>
      </c>
      <c r="BQ39" s="130">
        <f t="shared" si="30"/>
        <v>55145</v>
      </c>
      <c r="BR39" s="130">
        <f t="shared" si="30"/>
        <v>55145</v>
      </c>
      <c r="BS39" s="130">
        <f t="shared" si="30"/>
        <v>0</v>
      </c>
      <c r="BT39" s="130">
        <f t="shared" si="30"/>
        <v>0</v>
      </c>
      <c r="BU39" s="130">
        <f t="shared" si="30"/>
        <v>0</v>
      </c>
      <c r="BV39" s="130">
        <f t="shared" si="30"/>
        <v>20384</v>
      </c>
      <c r="BW39" s="130">
        <f t="shared" si="29"/>
        <v>20023</v>
      </c>
      <c r="BX39" s="130">
        <f t="shared" si="29"/>
        <v>361</v>
      </c>
      <c r="BY39" s="130">
        <f t="shared" si="29"/>
        <v>0</v>
      </c>
      <c r="BZ39" s="130">
        <f t="shared" si="29"/>
        <v>0</v>
      </c>
      <c r="CA39" s="130">
        <f t="shared" si="29"/>
        <v>623051</v>
      </c>
      <c r="CB39" s="130">
        <f t="shared" si="29"/>
        <v>235142</v>
      </c>
      <c r="CC39" s="130">
        <f t="shared" si="29"/>
        <v>386923</v>
      </c>
      <c r="CD39" s="130">
        <f t="shared" si="29"/>
        <v>943</v>
      </c>
      <c r="CE39" s="130">
        <f t="shared" si="29"/>
        <v>43</v>
      </c>
      <c r="CF39" s="132">
        <f t="shared" si="29"/>
        <v>114271</v>
      </c>
      <c r="CG39" s="130">
        <f t="shared" si="29"/>
        <v>0</v>
      </c>
      <c r="CH39" s="130">
        <f t="shared" si="29"/>
        <v>43619</v>
      </c>
      <c r="CI39" s="130">
        <f t="shared" si="29"/>
        <v>743669</v>
      </c>
    </row>
    <row r="40" spans="1:87" s="122" customFormat="1" ht="12" customHeight="1">
      <c r="A40" s="118" t="s">
        <v>209</v>
      </c>
      <c r="B40" s="134" t="s">
        <v>275</v>
      </c>
      <c r="C40" s="118" t="s">
        <v>276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2">
        <v>65757</v>
      </c>
      <c r="L40" s="130">
        <f t="shared" si="2"/>
        <v>217040</v>
      </c>
      <c r="M40" s="130">
        <f t="shared" si="3"/>
        <v>27787</v>
      </c>
      <c r="N40" s="130">
        <v>27787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189253</v>
      </c>
      <c r="X40" s="130">
        <v>161753</v>
      </c>
      <c r="Y40" s="130">
        <v>9006</v>
      </c>
      <c r="Z40" s="130">
        <v>0</v>
      </c>
      <c r="AA40" s="130">
        <v>18494</v>
      </c>
      <c r="AB40" s="132">
        <v>186174</v>
      </c>
      <c r="AC40" s="130">
        <v>0</v>
      </c>
      <c r="AD40" s="130">
        <v>0</v>
      </c>
      <c r="AE40" s="130">
        <f t="shared" si="6"/>
        <v>217040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2">
        <v>13127</v>
      </c>
      <c r="AN40" s="130">
        <f t="shared" si="9"/>
        <v>2987</v>
      </c>
      <c r="AO40" s="130">
        <f t="shared" si="10"/>
        <v>2987</v>
      </c>
      <c r="AP40" s="130">
        <v>2987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2">
        <v>61448</v>
      </c>
      <c r="BE40" s="130">
        <v>0</v>
      </c>
      <c r="BF40" s="130">
        <v>0</v>
      </c>
      <c r="BG40" s="130">
        <f t="shared" si="13"/>
        <v>2987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2">
        <f t="shared" si="30"/>
        <v>78884</v>
      </c>
      <c r="BP40" s="130">
        <f t="shared" si="30"/>
        <v>220027</v>
      </c>
      <c r="BQ40" s="130">
        <f t="shared" si="30"/>
        <v>30774</v>
      </c>
      <c r="BR40" s="130">
        <f t="shared" si="30"/>
        <v>30774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0</v>
      </c>
      <c r="BW40" s="130">
        <f t="shared" si="29"/>
        <v>0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189253</v>
      </c>
      <c r="CB40" s="130">
        <f t="shared" si="29"/>
        <v>161753</v>
      </c>
      <c r="CC40" s="130">
        <f t="shared" si="29"/>
        <v>9006</v>
      </c>
      <c r="CD40" s="130">
        <f t="shared" si="29"/>
        <v>0</v>
      </c>
      <c r="CE40" s="130">
        <f t="shared" si="29"/>
        <v>18494</v>
      </c>
      <c r="CF40" s="132">
        <f t="shared" si="29"/>
        <v>247622</v>
      </c>
      <c r="CG40" s="130">
        <f t="shared" si="29"/>
        <v>0</v>
      </c>
      <c r="CH40" s="130">
        <f t="shared" si="29"/>
        <v>0</v>
      </c>
      <c r="CI40" s="130">
        <f t="shared" si="29"/>
        <v>220027</v>
      </c>
    </row>
    <row r="41" spans="1:87" s="122" customFormat="1" ht="12" customHeight="1">
      <c r="A41" s="118" t="s">
        <v>209</v>
      </c>
      <c r="B41" s="134" t="s">
        <v>277</v>
      </c>
      <c r="C41" s="118" t="s">
        <v>278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2">
        <v>0</v>
      </c>
      <c r="L41" s="130">
        <f t="shared" si="2"/>
        <v>163417</v>
      </c>
      <c r="M41" s="130">
        <f t="shared" si="3"/>
        <v>16756</v>
      </c>
      <c r="N41" s="130">
        <v>16756</v>
      </c>
      <c r="O41" s="130">
        <v>0</v>
      </c>
      <c r="P41" s="130">
        <v>0</v>
      </c>
      <c r="Q41" s="130">
        <v>0</v>
      </c>
      <c r="R41" s="130">
        <f t="shared" si="4"/>
        <v>4410</v>
      </c>
      <c r="S41" s="130">
        <v>1109</v>
      </c>
      <c r="T41" s="130">
        <v>3301</v>
      </c>
      <c r="U41" s="130">
        <v>0</v>
      </c>
      <c r="V41" s="130">
        <v>0</v>
      </c>
      <c r="W41" s="130">
        <f t="shared" si="5"/>
        <v>142251</v>
      </c>
      <c r="X41" s="130">
        <v>138746</v>
      </c>
      <c r="Y41" s="130">
        <v>1974</v>
      </c>
      <c r="Z41" s="130">
        <v>208</v>
      </c>
      <c r="AA41" s="130">
        <v>1323</v>
      </c>
      <c r="AB41" s="132">
        <v>211615</v>
      </c>
      <c r="AC41" s="130">
        <v>0</v>
      </c>
      <c r="AD41" s="130">
        <v>4320</v>
      </c>
      <c r="AE41" s="130">
        <f t="shared" si="6"/>
        <v>167737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2">
        <v>0</v>
      </c>
      <c r="AN41" s="130">
        <f t="shared" si="9"/>
        <v>169407</v>
      </c>
      <c r="AO41" s="130">
        <f t="shared" si="10"/>
        <v>11171</v>
      </c>
      <c r="AP41" s="130">
        <v>11171</v>
      </c>
      <c r="AQ41" s="130">
        <v>0</v>
      </c>
      <c r="AR41" s="130">
        <v>0</v>
      </c>
      <c r="AS41" s="130">
        <v>0</v>
      </c>
      <c r="AT41" s="130">
        <f t="shared" si="11"/>
        <v>350</v>
      </c>
      <c r="AU41" s="130">
        <v>0</v>
      </c>
      <c r="AV41" s="130">
        <v>350</v>
      </c>
      <c r="AW41" s="130">
        <v>0</v>
      </c>
      <c r="AX41" s="130">
        <v>0</v>
      </c>
      <c r="AY41" s="130">
        <f t="shared" si="12"/>
        <v>157886</v>
      </c>
      <c r="AZ41" s="130">
        <v>14155</v>
      </c>
      <c r="BA41" s="130">
        <v>143731</v>
      </c>
      <c r="BB41" s="130">
        <v>0</v>
      </c>
      <c r="BC41" s="130">
        <v>0</v>
      </c>
      <c r="BD41" s="132">
        <v>0</v>
      </c>
      <c r="BE41" s="130">
        <v>0</v>
      </c>
      <c r="BF41" s="130">
        <v>16486</v>
      </c>
      <c r="BG41" s="130">
        <f t="shared" si="13"/>
        <v>185893</v>
      </c>
      <c r="BH41" s="130">
        <f t="shared" si="30"/>
        <v>0</v>
      </c>
      <c r="BI41" s="130">
        <f t="shared" si="30"/>
        <v>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0</v>
      </c>
      <c r="BN41" s="130">
        <f t="shared" si="30"/>
        <v>0</v>
      </c>
      <c r="BO41" s="132">
        <f t="shared" si="30"/>
        <v>0</v>
      </c>
      <c r="BP41" s="130">
        <f t="shared" si="30"/>
        <v>332824</v>
      </c>
      <c r="BQ41" s="130">
        <f t="shared" si="30"/>
        <v>27927</v>
      </c>
      <c r="BR41" s="130">
        <f t="shared" si="30"/>
        <v>27927</v>
      </c>
      <c r="BS41" s="130">
        <f t="shared" si="30"/>
        <v>0</v>
      </c>
      <c r="BT41" s="130">
        <f t="shared" si="30"/>
        <v>0</v>
      </c>
      <c r="BU41" s="130">
        <f t="shared" si="30"/>
        <v>0</v>
      </c>
      <c r="BV41" s="130">
        <f t="shared" si="30"/>
        <v>4760</v>
      </c>
      <c r="BW41" s="130">
        <f t="shared" si="29"/>
        <v>1109</v>
      </c>
      <c r="BX41" s="130">
        <f t="shared" si="29"/>
        <v>3651</v>
      </c>
      <c r="BY41" s="130">
        <f t="shared" si="29"/>
        <v>0</v>
      </c>
      <c r="BZ41" s="130">
        <f t="shared" si="29"/>
        <v>0</v>
      </c>
      <c r="CA41" s="130">
        <f t="shared" si="29"/>
        <v>300137</v>
      </c>
      <c r="CB41" s="130">
        <f t="shared" si="29"/>
        <v>152901</v>
      </c>
      <c r="CC41" s="130">
        <f t="shared" si="29"/>
        <v>145705</v>
      </c>
      <c r="CD41" s="130">
        <f t="shared" si="29"/>
        <v>208</v>
      </c>
      <c r="CE41" s="130">
        <f t="shared" si="29"/>
        <v>1323</v>
      </c>
      <c r="CF41" s="132">
        <f t="shared" si="29"/>
        <v>211615</v>
      </c>
      <c r="CG41" s="130">
        <f t="shared" si="29"/>
        <v>0</v>
      </c>
      <c r="CH41" s="130">
        <f t="shared" si="29"/>
        <v>20806</v>
      </c>
      <c r="CI41" s="130">
        <f t="shared" si="29"/>
        <v>353630</v>
      </c>
    </row>
    <row r="42" spans="1:87" s="122" customFormat="1" ht="12" customHeight="1">
      <c r="A42" s="118" t="s">
        <v>209</v>
      </c>
      <c r="B42" s="134" t="s">
        <v>279</v>
      </c>
      <c r="C42" s="118" t="s">
        <v>280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2">
        <v>0</v>
      </c>
      <c r="L42" s="130">
        <f t="shared" si="2"/>
        <v>103267</v>
      </c>
      <c r="M42" s="130">
        <f t="shared" si="3"/>
        <v>14100</v>
      </c>
      <c r="N42" s="130">
        <v>14100</v>
      </c>
      <c r="O42" s="130">
        <v>0</v>
      </c>
      <c r="P42" s="130">
        <v>0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89167</v>
      </c>
      <c r="X42" s="130">
        <v>35293</v>
      </c>
      <c r="Y42" s="130">
        <v>0</v>
      </c>
      <c r="Z42" s="130">
        <v>53874</v>
      </c>
      <c r="AA42" s="130">
        <v>0</v>
      </c>
      <c r="AB42" s="132">
        <v>0</v>
      </c>
      <c r="AC42" s="130">
        <v>0</v>
      </c>
      <c r="AD42" s="130">
        <v>0</v>
      </c>
      <c r="AE42" s="130">
        <f t="shared" si="6"/>
        <v>103267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2">
        <v>0</v>
      </c>
      <c r="AN42" s="130">
        <f t="shared" si="9"/>
        <v>32050</v>
      </c>
      <c r="AO42" s="130">
        <f t="shared" si="10"/>
        <v>3525</v>
      </c>
      <c r="AP42" s="130">
        <v>3525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28525</v>
      </c>
      <c r="AZ42" s="130">
        <v>5434</v>
      </c>
      <c r="BA42" s="130">
        <v>0</v>
      </c>
      <c r="BB42" s="130">
        <v>23091</v>
      </c>
      <c r="BC42" s="130">
        <v>0</v>
      </c>
      <c r="BD42" s="132">
        <v>0</v>
      </c>
      <c r="BE42" s="130">
        <v>0</v>
      </c>
      <c r="BF42" s="130">
        <v>0</v>
      </c>
      <c r="BG42" s="130">
        <f t="shared" si="13"/>
        <v>32050</v>
      </c>
      <c r="BH42" s="130">
        <f aca="true" t="shared" si="31" ref="BH42:BW58">SUM(D42,AF42)</f>
        <v>0</v>
      </c>
      <c r="BI42" s="130">
        <f t="shared" si="31"/>
        <v>0</v>
      </c>
      <c r="BJ42" s="130">
        <f t="shared" si="31"/>
        <v>0</v>
      </c>
      <c r="BK42" s="130">
        <f t="shared" si="31"/>
        <v>0</v>
      </c>
      <c r="BL42" s="130">
        <f t="shared" si="31"/>
        <v>0</v>
      </c>
      <c r="BM42" s="130">
        <f t="shared" si="31"/>
        <v>0</v>
      </c>
      <c r="BN42" s="130">
        <f t="shared" si="31"/>
        <v>0</v>
      </c>
      <c r="BO42" s="132">
        <f t="shared" si="31"/>
        <v>0</v>
      </c>
      <c r="BP42" s="130">
        <f t="shared" si="31"/>
        <v>135317</v>
      </c>
      <c r="BQ42" s="130">
        <f t="shared" si="31"/>
        <v>17625</v>
      </c>
      <c r="BR42" s="130">
        <f t="shared" si="31"/>
        <v>17625</v>
      </c>
      <c r="BS42" s="130">
        <f t="shared" si="31"/>
        <v>0</v>
      </c>
      <c r="BT42" s="130">
        <f t="shared" si="31"/>
        <v>0</v>
      </c>
      <c r="BU42" s="130">
        <f t="shared" si="31"/>
        <v>0</v>
      </c>
      <c r="BV42" s="130">
        <f t="shared" si="31"/>
        <v>0</v>
      </c>
      <c r="BW42" s="130">
        <f t="shared" si="29"/>
        <v>0</v>
      </c>
      <c r="BX42" s="130">
        <f t="shared" si="29"/>
        <v>0</v>
      </c>
      <c r="BY42" s="130">
        <f t="shared" si="29"/>
        <v>0</v>
      </c>
      <c r="BZ42" s="130">
        <f t="shared" si="29"/>
        <v>0</v>
      </c>
      <c r="CA42" s="130">
        <f t="shared" si="29"/>
        <v>117692</v>
      </c>
      <c r="CB42" s="130">
        <f t="shared" si="29"/>
        <v>40727</v>
      </c>
      <c r="CC42" s="130">
        <f t="shared" si="29"/>
        <v>0</v>
      </c>
      <c r="CD42" s="130">
        <f t="shared" si="29"/>
        <v>76965</v>
      </c>
      <c r="CE42" s="130">
        <f t="shared" si="29"/>
        <v>0</v>
      </c>
      <c r="CF42" s="132">
        <f t="shared" si="29"/>
        <v>0</v>
      </c>
      <c r="CG42" s="130">
        <f t="shared" si="29"/>
        <v>0</v>
      </c>
      <c r="CH42" s="130">
        <f t="shared" si="29"/>
        <v>0</v>
      </c>
      <c r="CI42" s="130">
        <f t="shared" si="29"/>
        <v>135317</v>
      </c>
    </row>
    <row r="43" spans="1:87" s="122" customFormat="1" ht="12" customHeight="1">
      <c r="A43" s="118" t="s">
        <v>209</v>
      </c>
      <c r="B43" s="134" t="s">
        <v>281</v>
      </c>
      <c r="C43" s="118" t="s">
        <v>282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2">
        <v>98081</v>
      </c>
      <c r="L43" s="130">
        <f t="shared" si="2"/>
        <v>359593</v>
      </c>
      <c r="M43" s="130">
        <f t="shared" si="3"/>
        <v>49068</v>
      </c>
      <c r="N43" s="130">
        <v>49068</v>
      </c>
      <c r="O43" s="130">
        <v>0</v>
      </c>
      <c r="P43" s="130">
        <v>0</v>
      </c>
      <c r="Q43" s="130">
        <v>0</v>
      </c>
      <c r="R43" s="130">
        <f t="shared" si="4"/>
        <v>1971</v>
      </c>
      <c r="S43" s="130">
        <v>0</v>
      </c>
      <c r="T43" s="130">
        <v>0</v>
      </c>
      <c r="U43" s="130">
        <v>1971</v>
      </c>
      <c r="V43" s="130">
        <v>0</v>
      </c>
      <c r="W43" s="130">
        <f t="shared" si="5"/>
        <v>308554</v>
      </c>
      <c r="X43" s="130">
        <v>301353</v>
      </c>
      <c r="Y43" s="130">
        <v>0</v>
      </c>
      <c r="Z43" s="130">
        <v>0</v>
      </c>
      <c r="AA43" s="130">
        <v>7201</v>
      </c>
      <c r="AB43" s="132">
        <v>277688</v>
      </c>
      <c r="AC43" s="130">
        <v>0</v>
      </c>
      <c r="AD43" s="130">
        <v>16053</v>
      </c>
      <c r="AE43" s="130">
        <f t="shared" si="6"/>
        <v>375646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2">
        <v>5270</v>
      </c>
      <c r="AN43" s="130">
        <f t="shared" si="9"/>
        <v>8178</v>
      </c>
      <c r="AO43" s="130">
        <f t="shared" si="10"/>
        <v>8178</v>
      </c>
      <c r="AP43" s="130">
        <v>8178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2">
        <v>24668</v>
      </c>
      <c r="BE43" s="130">
        <v>0</v>
      </c>
      <c r="BF43" s="130">
        <v>0</v>
      </c>
      <c r="BG43" s="130">
        <f t="shared" si="13"/>
        <v>8178</v>
      </c>
      <c r="BH43" s="130">
        <f t="shared" si="31"/>
        <v>0</v>
      </c>
      <c r="BI43" s="130">
        <f t="shared" si="31"/>
        <v>0</v>
      </c>
      <c r="BJ43" s="130">
        <f t="shared" si="31"/>
        <v>0</v>
      </c>
      <c r="BK43" s="130">
        <f t="shared" si="31"/>
        <v>0</v>
      </c>
      <c r="BL43" s="130">
        <f t="shared" si="31"/>
        <v>0</v>
      </c>
      <c r="BM43" s="130">
        <f t="shared" si="31"/>
        <v>0</v>
      </c>
      <c r="BN43" s="130">
        <f t="shared" si="31"/>
        <v>0</v>
      </c>
      <c r="BO43" s="132">
        <f t="shared" si="31"/>
        <v>103351</v>
      </c>
      <c r="BP43" s="130">
        <f t="shared" si="31"/>
        <v>367771</v>
      </c>
      <c r="BQ43" s="130">
        <f t="shared" si="31"/>
        <v>57246</v>
      </c>
      <c r="BR43" s="130">
        <f t="shared" si="31"/>
        <v>57246</v>
      </c>
      <c r="BS43" s="130">
        <f t="shared" si="31"/>
        <v>0</v>
      </c>
      <c r="BT43" s="130">
        <f t="shared" si="31"/>
        <v>0</v>
      </c>
      <c r="BU43" s="130">
        <f t="shared" si="31"/>
        <v>0</v>
      </c>
      <c r="BV43" s="130">
        <f t="shared" si="31"/>
        <v>1971</v>
      </c>
      <c r="BW43" s="130">
        <f t="shared" si="29"/>
        <v>0</v>
      </c>
      <c r="BX43" s="130">
        <f t="shared" si="29"/>
        <v>0</v>
      </c>
      <c r="BY43" s="130">
        <f t="shared" si="29"/>
        <v>1971</v>
      </c>
      <c r="BZ43" s="130">
        <f t="shared" si="29"/>
        <v>0</v>
      </c>
      <c r="CA43" s="130">
        <f t="shared" si="29"/>
        <v>308554</v>
      </c>
      <c r="CB43" s="130">
        <f t="shared" si="29"/>
        <v>301353</v>
      </c>
      <c r="CC43" s="130">
        <f t="shared" si="29"/>
        <v>0</v>
      </c>
      <c r="CD43" s="130">
        <f t="shared" si="29"/>
        <v>0</v>
      </c>
      <c r="CE43" s="130">
        <f aca="true" t="shared" si="32" ref="CA43:CI71">SUM(AA43,BC43)</f>
        <v>7201</v>
      </c>
      <c r="CF43" s="132">
        <f t="shared" si="32"/>
        <v>302356</v>
      </c>
      <c r="CG43" s="130">
        <f t="shared" si="32"/>
        <v>0</v>
      </c>
      <c r="CH43" s="130">
        <f t="shared" si="32"/>
        <v>16053</v>
      </c>
      <c r="CI43" s="130">
        <f t="shared" si="32"/>
        <v>383824</v>
      </c>
    </row>
    <row r="44" spans="1:87" s="122" customFormat="1" ht="12" customHeight="1">
      <c r="A44" s="118" t="s">
        <v>209</v>
      </c>
      <c r="B44" s="134" t="s">
        <v>283</v>
      </c>
      <c r="C44" s="118" t="s">
        <v>284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2">
        <v>0</v>
      </c>
      <c r="L44" s="130">
        <f t="shared" si="2"/>
        <v>28387</v>
      </c>
      <c r="M44" s="130">
        <f t="shared" si="3"/>
        <v>28387</v>
      </c>
      <c r="N44" s="130">
        <v>28387</v>
      </c>
      <c r="O44" s="130">
        <v>0</v>
      </c>
      <c r="P44" s="130">
        <v>0</v>
      </c>
      <c r="Q44" s="130">
        <v>0</v>
      </c>
      <c r="R44" s="130">
        <f t="shared" si="4"/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f t="shared" si="5"/>
        <v>0</v>
      </c>
      <c r="X44" s="130">
        <v>0</v>
      </c>
      <c r="Y44" s="130">
        <v>0</v>
      </c>
      <c r="Z44" s="130">
        <v>0</v>
      </c>
      <c r="AA44" s="130">
        <v>0</v>
      </c>
      <c r="AB44" s="132">
        <v>154445</v>
      </c>
      <c r="AC44" s="130">
        <v>0</v>
      </c>
      <c r="AD44" s="130">
        <v>0</v>
      </c>
      <c r="AE44" s="130">
        <f t="shared" si="6"/>
        <v>28387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2">
        <v>0</v>
      </c>
      <c r="AN44" s="130">
        <f t="shared" si="9"/>
        <v>7097</v>
      </c>
      <c r="AO44" s="130">
        <f t="shared" si="10"/>
        <v>7097</v>
      </c>
      <c r="AP44" s="130">
        <v>7097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2">
        <v>14163</v>
      </c>
      <c r="BE44" s="130">
        <v>0</v>
      </c>
      <c r="BF44" s="130">
        <v>0</v>
      </c>
      <c r="BG44" s="130">
        <f t="shared" si="13"/>
        <v>7097</v>
      </c>
      <c r="BH44" s="130">
        <f t="shared" si="31"/>
        <v>0</v>
      </c>
      <c r="BI44" s="130">
        <f t="shared" si="31"/>
        <v>0</v>
      </c>
      <c r="BJ44" s="130">
        <f t="shared" si="31"/>
        <v>0</v>
      </c>
      <c r="BK44" s="130">
        <f t="shared" si="31"/>
        <v>0</v>
      </c>
      <c r="BL44" s="130">
        <f t="shared" si="31"/>
        <v>0</v>
      </c>
      <c r="BM44" s="130">
        <f t="shared" si="31"/>
        <v>0</v>
      </c>
      <c r="BN44" s="130">
        <f t="shared" si="31"/>
        <v>0</v>
      </c>
      <c r="BO44" s="132">
        <f t="shared" si="31"/>
        <v>0</v>
      </c>
      <c r="BP44" s="130">
        <f t="shared" si="31"/>
        <v>35484</v>
      </c>
      <c r="BQ44" s="130">
        <f t="shared" si="31"/>
        <v>35484</v>
      </c>
      <c r="BR44" s="130">
        <f t="shared" si="31"/>
        <v>35484</v>
      </c>
      <c r="BS44" s="130">
        <f t="shared" si="31"/>
        <v>0</v>
      </c>
      <c r="BT44" s="130">
        <f t="shared" si="31"/>
        <v>0</v>
      </c>
      <c r="BU44" s="130">
        <f t="shared" si="31"/>
        <v>0</v>
      </c>
      <c r="BV44" s="130">
        <f t="shared" si="31"/>
        <v>0</v>
      </c>
      <c r="BW44" s="130">
        <f>SUM(S44,AU44)</f>
        <v>0</v>
      </c>
      <c r="BX44" s="130">
        <f aca="true" t="shared" si="33" ref="BX44:BX92">SUM(T44,AV44)</f>
        <v>0</v>
      </c>
      <c r="BY44" s="130">
        <f aca="true" t="shared" si="34" ref="BY44:BY92">SUM(U44,AW44)</f>
        <v>0</v>
      </c>
      <c r="BZ44" s="130">
        <f aca="true" t="shared" si="35" ref="BZ44:BZ92">SUM(V44,AX44)</f>
        <v>0</v>
      </c>
      <c r="CA44" s="130">
        <f t="shared" si="32"/>
        <v>0</v>
      </c>
      <c r="CB44" s="130">
        <f t="shared" si="32"/>
        <v>0</v>
      </c>
      <c r="CC44" s="130">
        <f t="shared" si="32"/>
        <v>0</v>
      </c>
      <c r="CD44" s="130">
        <f t="shared" si="32"/>
        <v>0</v>
      </c>
      <c r="CE44" s="130">
        <f t="shared" si="32"/>
        <v>0</v>
      </c>
      <c r="CF44" s="132">
        <f t="shared" si="32"/>
        <v>168608</v>
      </c>
      <c r="CG44" s="130">
        <f t="shared" si="32"/>
        <v>0</v>
      </c>
      <c r="CH44" s="130">
        <f t="shared" si="32"/>
        <v>0</v>
      </c>
      <c r="CI44" s="130">
        <f t="shared" si="32"/>
        <v>35484</v>
      </c>
    </row>
    <row r="45" spans="1:87" s="122" customFormat="1" ht="12" customHeight="1">
      <c r="A45" s="118" t="s">
        <v>209</v>
      </c>
      <c r="B45" s="134" t="s">
        <v>285</v>
      </c>
      <c r="C45" s="118" t="s">
        <v>286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2">
        <v>0</v>
      </c>
      <c r="L45" s="130">
        <f t="shared" si="2"/>
        <v>12976</v>
      </c>
      <c r="M45" s="130">
        <f t="shared" si="3"/>
        <v>9142</v>
      </c>
      <c r="N45" s="130">
        <v>9142</v>
      </c>
      <c r="O45" s="130">
        <v>0</v>
      </c>
      <c r="P45" s="130">
        <v>0</v>
      </c>
      <c r="Q45" s="130">
        <v>0</v>
      </c>
      <c r="R45" s="130">
        <f t="shared" si="4"/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f t="shared" si="5"/>
        <v>3834</v>
      </c>
      <c r="X45" s="130">
        <v>0</v>
      </c>
      <c r="Y45" s="130">
        <v>0</v>
      </c>
      <c r="Z45" s="130">
        <v>0</v>
      </c>
      <c r="AA45" s="130">
        <v>3834</v>
      </c>
      <c r="AB45" s="132">
        <v>286583</v>
      </c>
      <c r="AC45" s="130">
        <v>0</v>
      </c>
      <c r="AD45" s="130">
        <v>0</v>
      </c>
      <c r="AE45" s="130">
        <f t="shared" si="6"/>
        <v>12976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2">
        <v>0</v>
      </c>
      <c r="AN45" s="130">
        <f t="shared" si="9"/>
        <v>8548</v>
      </c>
      <c r="AO45" s="130">
        <f t="shared" si="10"/>
        <v>8548</v>
      </c>
      <c r="AP45" s="130">
        <v>8548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2">
        <v>62417</v>
      </c>
      <c r="BE45" s="130">
        <v>0</v>
      </c>
      <c r="BF45" s="130">
        <v>166</v>
      </c>
      <c r="BG45" s="130">
        <f t="shared" si="13"/>
        <v>8714</v>
      </c>
      <c r="BH45" s="130">
        <f t="shared" si="31"/>
        <v>0</v>
      </c>
      <c r="BI45" s="130">
        <f t="shared" si="31"/>
        <v>0</v>
      </c>
      <c r="BJ45" s="130">
        <f t="shared" si="31"/>
        <v>0</v>
      </c>
      <c r="BK45" s="130">
        <f t="shared" si="31"/>
        <v>0</v>
      </c>
      <c r="BL45" s="130">
        <f t="shared" si="31"/>
        <v>0</v>
      </c>
      <c r="BM45" s="130">
        <f t="shared" si="31"/>
        <v>0</v>
      </c>
      <c r="BN45" s="130">
        <f t="shared" si="31"/>
        <v>0</v>
      </c>
      <c r="BO45" s="132">
        <f t="shared" si="31"/>
        <v>0</v>
      </c>
      <c r="BP45" s="130">
        <f t="shared" si="31"/>
        <v>21524</v>
      </c>
      <c r="BQ45" s="130">
        <f t="shared" si="31"/>
        <v>17690</v>
      </c>
      <c r="BR45" s="130">
        <f t="shared" si="31"/>
        <v>17690</v>
      </c>
      <c r="BS45" s="130">
        <f t="shared" si="31"/>
        <v>0</v>
      </c>
      <c r="BT45" s="130">
        <f t="shared" si="31"/>
        <v>0</v>
      </c>
      <c r="BU45" s="130">
        <f t="shared" si="31"/>
        <v>0</v>
      </c>
      <c r="BV45" s="130">
        <f t="shared" si="31"/>
        <v>0</v>
      </c>
      <c r="BW45" s="130">
        <f>SUM(S45,AU45)</f>
        <v>0</v>
      </c>
      <c r="BX45" s="130">
        <f t="shared" si="33"/>
        <v>0</v>
      </c>
      <c r="BY45" s="130">
        <f t="shared" si="34"/>
        <v>0</v>
      </c>
      <c r="BZ45" s="130">
        <f t="shared" si="35"/>
        <v>0</v>
      </c>
      <c r="CA45" s="130">
        <f t="shared" si="32"/>
        <v>3834</v>
      </c>
      <c r="CB45" s="130">
        <f t="shared" si="32"/>
        <v>0</v>
      </c>
      <c r="CC45" s="130">
        <f t="shared" si="32"/>
        <v>0</v>
      </c>
      <c r="CD45" s="130">
        <f t="shared" si="32"/>
        <v>0</v>
      </c>
      <c r="CE45" s="130">
        <f t="shared" si="32"/>
        <v>3834</v>
      </c>
      <c r="CF45" s="132">
        <f t="shared" si="32"/>
        <v>349000</v>
      </c>
      <c r="CG45" s="130">
        <f t="shared" si="32"/>
        <v>0</v>
      </c>
      <c r="CH45" s="130">
        <f t="shared" si="32"/>
        <v>166</v>
      </c>
      <c r="CI45" s="130">
        <f t="shared" si="32"/>
        <v>21690</v>
      </c>
    </row>
    <row r="46" spans="1:87" s="122" customFormat="1" ht="12" customHeight="1">
      <c r="A46" s="118" t="s">
        <v>209</v>
      </c>
      <c r="B46" s="134" t="s">
        <v>287</v>
      </c>
      <c r="C46" s="118" t="s">
        <v>288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2">
        <v>0</v>
      </c>
      <c r="L46" s="130">
        <f t="shared" si="2"/>
        <v>0</v>
      </c>
      <c r="M46" s="130">
        <f t="shared" si="3"/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f t="shared" si="4"/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f t="shared" si="5"/>
        <v>0</v>
      </c>
      <c r="X46" s="130">
        <v>0</v>
      </c>
      <c r="Y46" s="130">
        <v>0</v>
      </c>
      <c r="Z46" s="130">
        <v>0</v>
      </c>
      <c r="AA46" s="130">
        <v>0</v>
      </c>
      <c r="AB46" s="132">
        <v>280499</v>
      </c>
      <c r="AC46" s="130">
        <v>0</v>
      </c>
      <c r="AD46" s="130">
        <v>0</v>
      </c>
      <c r="AE46" s="130">
        <f t="shared" si="6"/>
        <v>0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2">
        <v>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2">
        <v>40760</v>
      </c>
      <c r="BE46" s="130">
        <v>0</v>
      </c>
      <c r="BF46" s="130">
        <v>0</v>
      </c>
      <c r="BG46" s="130">
        <f t="shared" si="13"/>
        <v>0</v>
      </c>
      <c r="BH46" s="130">
        <f t="shared" si="31"/>
        <v>0</v>
      </c>
      <c r="BI46" s="130">
        <f t="shared" si="31"/>
        <v>0</v>
      </c>
      <c r="BJ46" s="130">
        <f t="shared" si="31"/>
        <v>0</v>
      </c>
      <c r="BK46" s="130">
        <f t="shared" si="31"/>
        <v>0</v>
      </c>
      <c r="BL46" s="130">
        <f t="shared" si="31"/>
        <v>0</v>
      </c>
      <c r="BM46" s="130">
        <f t="shared" si="31"/>
        <v>0</v>
      </c>
      <c r="BN46" s="130">
        <f t="shared" si="31"/>
        <v>0</v>
      </c>
      <c r="BO46" s="132">
        <f t="shared" si="31"/>
        <v>0</v>
      </c>
      <c r="BP46" s="130">
        <f t="shared" si="31"/>
        <v>0</v>
      </c>
      <c r="BQ46" s="130">
        <f t="shared" si="31"/>
        <v>0</v>
      </c>
      <c r="BR46" s="130">
        <f t="shared" si="31"/>
        <v>0</v>
      </c>
      <c r="BS46" s="130">
        <f t="shared" si="31"/>
        <v>0</v>
      </c>
      <c r="BT46" s="130">
        <f t="shared" si="31"/>
        <v>0</v>
      </c>
      <c r="BU46" s="130">
        <f t="shared" si="31"/>
        <v>0</v>
      </c>
      <c r="BV46" s="130">
        <f t="shared" si="31"/>
        <v>0</v>
      </c>
      <c r="BW46" s="130">
        <f>SUM(S46,AU46)</f>
        <v>0</v>
      </c>
      <c r="BX46" s="130">
        <f t="shared" si="33"/>
        <v>0</v>
      </c>
      <c r="BY46" s="130">
        <f t="shared" si="34"/>
        <v>0</v>
      </c>
      <c r="BZ46" s="130">
        <f t="shared" si="35"/>
        <v>0</v>
      </c>
      <c r="CA46" s="130">
        <f t="shared" si="32"/>
        <v>0</v>
      </c>
      <c r="CB46" s="130">
        <f t="shared" si="32"/>
        <v>0</v>
      </c>
      <c r="CC46" s="130">
        <f t="shared" si="32"/>
        <v>0</v>
      </c>
      <c r="CD46" s="130">
        <f t="shared" si="32"/>
        <v>0</v>
      </c>
      <c r="CE46" s="130">
        <f t="shared" si="32"/>
        <v>0</v>
      </c>
      <c r="CF46" s="132">
        <f t="shared" si="32"/>
        <v>321259</v>
      </c>
      <c r="CG46" s="130">
        <f t="shared" si="32"/>
        <v>0</v>
      </c>
      <c r="CH46" s="130">
        <f t="shared" si="32"/>
        <v>0</v>
      </c>
      <c r="CI46" s="130">
        <f t="shared" si="32"/>
        <v>0</v>
      </c>
    </row>
    <row r="47" spans="1:87" s="122" customFormat="1" ht="12" customHeight="1">
      <c r="A47" s="118" t="s">
        <v>209</v>
      </c>
      <c r="B47" s="134" t="s">
        <v>289</v>
      </c>
      <c r="C47" s="118" t="s">
        <v>290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2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2">
        <v>196966</v>
      </c>
      <c r="AC47" s="130">
        <v>0</v>
      </c>
      <c r="AD47" s="130">
        <v>0</v>
      </c>
      <c r="AE47" s="130">
        <f t="shared" si="6"/>
        <v>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2">
        <v>0</v>
      </c>
      <c r="AN47" s="130">
        <f t="shared" si="9"/>
        <v>0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2">
        <v>57679</v>
      </c>
      <c r="BE47" s="130">
        <v>0</v>
      </c>
      <c r="BF47" s="130">
        <v>0</v>
      </c>
      <c r="BG47" s="130">
        <f t="shared" si="13"/>
        <v>0</v>
      </c>
      <c r="BH47" s="130">
        <f t="shared" si="31"/>
        <v>0</v>
      </c>
      <c r="BI47" s="130">
        <f t="shared" si="31"/>
        <v>0</v>
      </c>
      <c r="BJ47" s="130">
        <f t="shared" si="31"/>
        <v>0</v>
      </c>
      <c r="BK47" s="130">
        <f t="shared" si="31"/>
        <v>0</v>
      </c>
      <c r="BL47" s="130">
        <f t="shared" si="31"/>
        <v>0</v>
      </c>
      <c r="BM47" s="130">
        <f t="shared" si="31"/>
        <v>0</v>
      </c>
      <c r="BN47" s="130">
        <f t="shared" si="31"/>
        <v>0</v>
      </c>
      <c r="BO47" s="132">
        <f t="shared" si="31"/>
        <v>0</v>
      </c>
      <c r="BP47" s="130">
        <f t="shared" si="31"/>
        <v>0</v>
      </c>
      <c r="BQ47" s="130">
        <f t="shared" si="31"/>
        <v>0</v>
      </c>
      <c r="BR47" s="130">
        <f t="shared" si="31"/>
        <v>0</v>
      </c>
      <c r="BS47" s="130">
        <f t="shared" si="31"/>
        <v>0</v>
      </c>
      <c r="BT47" s="130">
        <f t="shared" si="31"/>
        <v>0</v>
      </c>
      <c r="BU47" s="130">
        <f t="shared" si="31"/>
        <v>0</v>
      </c>
      <c r="BV47" s="130">
        <f t="shared" si="31"/>
        <v>0</v>
      </c>
      <c r="BW47" s="130">
        <f>SUM(S47,AU47)</f>
        <v>0</v>
      </c>
      <c r="BX47" s="130">
        <f t="shared" si="33"/>
        <v>0</v>
      </c>
      <c r="BY47" s="130">
        <f t="shared" si="34"/>
        <v>0</v>
      </c>
      <c r="BZ47" s="130">
        <f t="shared" si="35"/>
        <v>0</v>
      </c>
      <c r="CA47" s="130">
        <f t="shared" si="32"/>
        <v>0</v>
      </c>
      <c r="CB47" s="130">
        <f t="shared" si="32"/>
        <v>0</v>
      </c>
      <c r="CC47" s="130">
        <f t="shared" si="32"/>
        <v>0</v>
      </c>
      <c r="CD47" s="130">
        <f t="shared" si="32"/>
        <v>0</v>
      </c>
      <c r="CE47" s="130">
        <f t="shared" si="32"/>
        <v>0</v>
      </c>
      <c r="CF47" s="132">
        <f t="shared" si="32"/>
        <v>254645</v>
      </c>
      <c r="CG47" s="130">
        <f t="shared" si="32"/>
        <v>0</v>
      </c>
      <c r="CH47" s="130">
        <f t="shared" si="32"/>
        <v>0</v>
      </c>
      <c r="CI47" s="130">
        <f t="shared" si="32"/>
        <v>0</v>
      </c>
    </row>
    <row r="48" spans="1:87" s="122" customFormat="1" ht="12" customHeight="1">
      <c r="A48" s="118" t="s">
        <v>209</v>
      </c>
      <c r="B48" s="134" t="s">
        <v>291</v>
      </c>
      <c r="C48" s="118" t="s">
        <v>292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2">
        <v>0</v>
      </c>
      <c r="L48" s="130">
        <f t="shared" si="2"/>
        <v>71343</v>
      </c>
      <c r="M48" s="130">
        <f t="shared" si="3"/>
        <v>7406</v>
      </c>
      <c r="N48" s="130">
        <v>7406</v>
      </c>
      <c r="O48" s="130">
        <v>0</v>
      </c>
      <c r="P48" s="130">
        <v>0</v>
      </c>
      <c r="Q48" s="130">
        <v>0</v>
      </c>
      <c r="R48" s="130">
        <f t="shared" si="4"/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f t="shared" si="5"/>
        <v>63937</v>
      </c>
      <c r="X48" s="130">
        <v>57201</v>
      </c>
      <c r="Y48" s="130">
        <v>0</v>
      </c>
      <c r="Z48" s="130">
        <v>0</v>
      </c>
      <c r="AA48" s="130">
        <v>6736</v>
      </c>
      <c r="AB48" s="132">
        <v>86456</v>
      </c>
      <c r="AC48" s="130">
        <v>0</v>
      </c>
      <c r="AD48" s="130">
        <v>54464</v>
      </c>
      <c r="AE48" s="130">
        <f t="shared" si="6"/>
        <v>125807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2">
        <v>0</v>
      </c>
      <c r="AN48" s="130">
        <f t="shared" si="9"/>
        <v>10127</v>
      </c>
      <c r="AO48" s="130">
        <f t="shared" si="10"/>
        <v>5127</v>
      </c>
      <c r="AP48" s="130">
        <v>5127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5000</v>
      </c>
      <c r="AZ48" s="130">
        <v>5000</v>
      </c>
      <c r="BA48" s="130">
        <v>0</v>
      </c>
      <c r="BB48" s="130">
        <v>0</v>
      </c>
      <c r="BC48" s="130">
        <v>0</v>
      </c>
      <c r="BD48" s="132">
        <v>38732</v>
      </c>
      <c r="BE48" s="130">
        <v>0</v>
      </c>
      <c r="BF48" s="130">
        <v>49151</v>
      </c>
      <c r="BG48" s="130">
        <f t="shared" si="13"/>
        <v>59278</v>
      </c>
      <c r="BH48" s="130">
        <f t="shared" si="31"/>
        <v>0</v>
      </c>
      <c r="BI48" s="130">
        <f t="shared" si="31"/>
        <v>0</v>
      </c>
      <c r="BJ48" s="130">
        <f t="shared" si="31"/>
        <v>0</v>
      </c>
      <c r="BK48" s="130">
        <f t="shared" si="31"/>
        <v>0</v>
      </c>
      <c r="BL48" s="130">
        <f t="shared" si="31"/>
        <v>0</v>
      </c>
      <c r="BM48" s="130">
        <f t="shared" si="31"/>
        <v>0</v>
      </c>
      <c r="BN48" s="130">
        <f t="shared" si="31"/>
        <v>0</v>
      </c>
      <c r="BO48" s="132">
        <f t="shared" si="31"/>
        <v>0</v>
      </c>
      <c r="BP48" s="130">
        <f t="shared" si="31"/>
        <v>81470</v>
      </c>
      <c r="BQ48" s="130">
        <f t="shared" si="31"/>
        <v>12533</v>
      </c>
      <c r="BR48" s="130">
        <f t="shared" si="31"/>
        <v>12533</v>
      </c>
      <c r="BS48" s="130">
        <f t="shared" si="31"/>
        <v>0</v>
      </c>
      <c r="BT48" s="130">
        <f t="shared" si="31"/>
        <v>0</v>
      </c>
      <c r="BU48" s="130">
        <f t="shared" si="31"/>
        <v>0</v>
      </c>
      <c r="BV48" s="130">
        <f t="shared" si="31"/>
        <v>0</v>
      </c>
      <c r="BW48" s="130">
        <f>SUM(S48,AU48)</f>
        <v>0</v>
      </c>
      <c r="BX48" s="130">
        <f t="shared" si="33"/>
        <v>0</v>
      </c>
      <c r="BY48" s="130">
        <f t="shared" si="34"/>
        <v>0</v>
      </c>
      <c r="BZ48" s="130">
        <f t="shared" si="35"/>
        <v>0</v>
      </c>
      <c r="CA48" s="130">
        <f t="shared" si="32"/>
        <v>68937</v>
      </c>
      <c r="CB48" s="130">
        <f t="shared" si="32"/>
        <v>62201</v>
      </c>
      <c r="CC48" s="130">
        <f t="shared" si="32"/>
        <v>0</v>
      </c>
      <c r="CD48" s="130">
        <f t="shared" si="32"/>
        <v>0</v>
      </c>
      <c r="CE48" s="130">
        <f t="shared" si="32"/>
        <v>6736</v>
      </c>
      <c r="CF48" s="132">
        <f t="shared" si="32"/>
        <v>125188</v>
      </c>
      <c r="CG48" s="130">
        <f t="shared" si="32"/>
        <v>0</v>
      </c>
      <c r="CH48" s="130">
        <f t="shared" si="32"/>
        <v>103615</v>
      </c>
      <c r="CI48" s="130">
        <f t="shared" si="32"/>
        <v>185085</v>
      </c>
    </row>
    <row r="49" spans="1:87" s="122" customFormat="1" ht="12" customHeight="1">
      <c r="A49" s="118" t="s">
        <v>209</v>
      </c>
      <c r="B49" s="134" t="s">
        <v>293</v>
      </c>
      <c r="C49" s="118" t="s">
        <v>294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2">
        <v>0</v>
      </c>
      <c r="L49" s="130">
        <f t="shared" si="2"/>
        <v>106534</v>
      </c>
      <c r="M49" s="130">
        <f t="shared" si="3"/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f t="shared" si="4"/>
        <v>6183</v>
      </c>
      <c r="S49" s="130">
        <v>6183</v>
      </c>
      <c r="T49" s="130">
        <v>0</v>
      </c>
      <c r="U49" s="130">
        <v>0</v>
      </c>
      <c r="V49" s="130">
        <v>0</v>
      </c>
      <c r="W49" s="130">
        <f t="shared" si="5"/>
        <v>100351</v>
      </c>
      <c r="X49" s="130">
        <v>97517</v>
      </c>
      <c r="Y49" s="130">
        <v>0</v>
      </c>
      <c r="Z49" s="130">
        <v>0</v>
      </c>
      <c r="AA49" s="130">
        <v>2834</v>
      </c>
      <c r="AB49" s="132">
        <v>138913</v>
      </c>
      <c r="AC49" s="130">
        <v>0</v>
      </c>
      <c r="AD49" s="130">
        <v>2554</v>
      </c>
      <c r="AE49" s="130">
        <f t="shared" si="6"/>
        <v>109088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2">
        <v>0</v>
      </c>
      <c r="AN49" s="130">
        <f t="shared" si="9"/>
        <v>103303</v>
      </c>
      <c r="AO49" s="130">
        <f t="shared" si="10"/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f t="shared" si="11"/>
        <v>25207</v>
      </c>
      <c r="AU49" s="130">
        <v>0</v>
      </c>
      <c r="AV49" s="130">
        <v>25207</v>
      </c>
      <c r="AW49" s="130">
        <v>0</v>
      </c>
      <c r="AX49" s="130">
        <v>0</v>
      </c>
      <c r="AY49" s="130">
        <f t="shared" si="12"/>
        <v>78096</v>
      </c>
      <c r="AZ49" s="130">
        <v>0</v>
      </c>
      <c r="BA49" s="130">
        <v>78096</v>
      </c>
      <c r="BB49" s="130">
        <v>0</v>
      </c>
      <c r="BC49" s="130"/>
      <c r="BD49" s="132">
        <v>0</v>
      </c>
      <c r="BE49" s="130">
        <v>0</v>
      </c>
      <c r="BF49" s="130">
        <v>4745</v>
      </c>
      <c r="BG49" s="130">
        <f t="shared" si="13"/>
        <v>108048</v>
      </c>
      <c r="BH49" s="130">
        <f t="shared" si="31"/>
        <v>0</v>
      </c>
      <c r="BI49" s="130">
        <f t="shared" si="31"/>
        <v>0</v>
      </c>
      <c r="BJ49" s="130">
        <f t="shared" si="31"/>
        <v>0</v>
      </c>
      <c r="BK49" s="130">
        <f t="shared" si="31"/>
        <v>0</v>
      </c>
      <c r="BL49" s="130">
        <f t="shared" si="31"/>
        <v>0</v>
      </c>
      <c r="BM49" s="130">
        <f t="shared" si="31"/>
        <v>0</v>
      </c>
      <c r="BN49" s="130">
        <f t="shared" si="31"/>
        <v>0</v>
      </c>
      <c r="BO49" s="132">
        <f t="shared" si="31"/>
        <v>0</v>
      </c>
      <c r="BP49" s="130">
        <f t="shared" si="31"/>
        <v>209837</v>
      </c>
      <c r="BQ49" s="130">
        <f t="shared" si="31"/>
        <v>0</v>
      </c>
      <c r="BR49" s="130">
        <f t="shared" si="31"/>
        <v>0</v>
      </c>
      <c r="BS49" s="130">
        <f t="shared" si="31"/>
        <v>0</v>
      </c>
      <c r="BT49" s="130">
        <f t="shared" si="31"/>
        <v>0</v>
      </c>
      <c r="BU49" s="130">
        <f t="shared" si="31"/>
        <v>0</v>
      </c>
      <c r="BV49" s="130">
        <f t="shared" si="31"/>
        <v>31390</v>
      </c>
      <c r="BW49" s="130">
        <f>SUM(S49,AU49)</f>
        <v>6183</v>
      </c>
      <c r="BX49" s="130">
        <f t="shared" si="33"/>
        <v>25207</v>
      </c>
      <c r="BY49" s="130">
        <f t="shared" si="34"/>
        <v>0</v>
      </c>
      <c r="BZ49" s="130">
        <f t="shared" si="35"/>
        <v>0</v>
      </c>
      <c r="CA49" s="130">
        <f t="shared" si="32"/>
        <v>178447</v>
      </c>
      <c r="CB49" s="130">
        <f t="shared" si="32"/>
        <v>97517</v>
      </c>
      <c r="CC49" s="130">
        <f t="shared" si="32"/>
        <v>78096</v>
      </c>
      <c r="CD49" s="130">
        <f t="shared" si="32"/>
        <v>0</v>
      </c>
      <c r="CE49" s="130">
        <f t="shared" si="32"/>
        <v>2834</v>
      </c>
      <c r="CF49" s="132">
        <f t="shared" si="32"/>
        <v>138913</v>
      </c>
      <c r="CG49" s="130">
        <f t="shared" si="32"/>
        <v>0</v>
      </c>
      <c r="CH49" s="130">
        <f t="shared" si="32"/>
        <v>7299</v>
      </c>
      <c r="CI49" s="130">
        <f t="shared" si="32"/>
        <v>217136</v>
      </c>
    </row>
    <row r="50" spans="1:87" s="122" customFormat="1" ht="12" customHeight="1">
      <c r="A50" s="118" t="s">
        <v>209</v>
      </c>
      <c r="B50" s="134" t="s">
        <v>295</v>
      </c>
      <c r="C50" s="118" t="s">
        <v>296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2">
        <v>0</v>
      </c>
      <c r="L50" s="130">
        <f t="shared" si="2"/>
        <v>92526</v>
      </c>
      <c r="M50" s="130">
        <f t="shared" si="3"/>
        <v>7278</v>
      </c>
      <c r="N50" s="130">
        <v>7278</v>
      </c>
      <c r="O50" s="130">
        <v>0</v>
      </c>
      <c r="P50" s="130">
        <v>0</v>
      </c>
      <c r="Q50" s="130">
        <v>0</v>
      </c>
      <c r="R50" s="130">
        <f t="shared" si="4"/>
        <v>80608</v>
      </c>
      <c r="S50" s="130">
        <v>76133</v>
      </c>
      <c r="T50" s="130">
        <v>4475</v>
      </c>
      <c r="U50" s="130">
        <v>0</v>
      </c>
      <c r="V50" s="130">
        <v>0</v>
      </c>
      <c r="W50" s="130">
        <f t="shared" si="5"/>
        <v>4640</v>
      </c>
      <c r="X50" s="130">
        <v>0</v>
      </c>
      <c r="Y50" s="130">
        <v>0</v>
      </c>
      <c r="Z50" s="130">
        <v>0</v>
      </c>
      <c r="AA50" s="130">
        <v>4640</v>
      </c>
      <c r="AB50" s="132">
        <v>111551</v>
      </c>
      <c r="AC50" s="130">
        <v>0</v>
      </c>
      <c r="AD50" s="130">
        <v>14141</v>
      </c>
      <c r="AE50" s="130">
        <f t="shared" si="6"/>
        <v>106667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2">
        <v>0</v>
      </c>
      <c r="AN50" s="130">
        <f t="shared" si="9"/>
        <v>6424</v>
      </c>
      <c r="AO50" s="130">
        <f t="shared" si="10"/>
        <v>2557</v>
      </c>
      <c r="AP50" s="130">
        <v>2557</v>
      </c>
      <c r="AQ50" s="130">
        <v>0</v>
      </c>
      <c r="AR50" s="130">
        <v>0</v>
      </c>
      <c r="AS50" s="130">
        <v>0</v>
      </c>
      <c r="AT50" s="130">
        <f t="shared" si="11"/>
        <v>0</v>
      </c>
      <c r="AU50" s="130">
        <v>0</v>
      </c>
      <c r="AV50" s="130">
        <v>0</v>
      </c>
      <c r="AW50" s="130">
        <v>0</v>
      </c>
      <c r="AX50" s="130">
        <v>0</v>
      </c>
      <c r="AY50" s="130">
        <f t="shared" si="12"/>
        <v>3867</v>
      </c>
      <c r="AZ50" s="130">
        <v>0</v>
      </c>
      <c r="BA50" s="130">
        <v>0</v>
      </c>
      <c r="BB50" s="130">
        <v>0</v>
      </c>
      <c r="BC50" s="130">
        <v>3867</v>
      </c>
      <c r="BD50" s="132">
        <v>51063</v>
      </c>
      <c r="BE50" s="130">
        <v>0</v>
      </c>
      <c r="BF50" s="130">
        <v>0</v>
      </c>
      <c r="BG50" s="130">
        <f t="shared" si="13"/>
        <v>6424</v>
      </c>
      <c r="BH50" s="130">
        <f t="shared" si="31"/>
        <v>0</v>
      </c>
      <c r="BI50" s="130">
        <f t="shared" si="31"/>
        <v>0</v>
      </c>
      <c r="BJ50" s="130">
        <f t="shared" si="31"/>
        <v>0</v>
      </c>
      <c r="BK50" s="130">
        <f t="shared" si="31"/>
        <v>0</v>
      </c>
      <c r="BL50" s="130">
        <f t="shared" si="31"/>
        <v>0</v>
      </c>
      <c r="BM50" s="130">
        <f t="shared" si="31"/>
        <v>0</v>
      </c>
      <c r="BN50" s="130">
        <f t="shared" si="31"/>
        <v>0</v>
      </c>
      <c r="BO50" s="132">
        <f t="shared" si="31"/>
        <v>0</v>
      </c>
      <c r="BP50" s="130">
        <f t="shared" si="31"/>
        <v>98950</v>
      </c>
      <c r="BQ50" s="130">
        <f t="shared" si="31"/>
        <v>9835</v>
      </c>
      <c r="BR50" s="130">
        <f t="shared" si="31"/>
        <v>9835</v>
      </c>
      <c r="BS50" s="130">
        <f t="shared" si="31"/>
        <v>0</v>
      </c>
      <c r="BT50" s="130">
        <f t="shared" si="31"/>
        <v>0</v>
      </c>
      <c r="BU50" s="130">
        <f t="shared" si="31"/>
        <v>0</v>
      </c>
      <c r="BV50" s="130">
        <f t="shared" si="31"/>
        <v>80608</v>
      </c>
      <c r="BW50" s="130">
        <f>SUM(S50,AU50)</f>
        <v>76133</v>
      </c>
      <c r="BX50" s="130">
        <f t="shared" si="33"/>
        <v>4475</v>
      </c>
      <c r="BY50" s="130">
        <f t="shared" si="34"/>
        <v>0</v>
      </c>
      <c r="BZ50" s="130">
        <f t="shared" si="35"/>
        <v>0</v>
      </c>
      <c r="CA50" s="130">
        <f t="shared" si="32"/>
        <v>8507</v>
      </c>
      <c r="CB50" s="130">
        <f t="shared" si="32"/>
        <v>0</v>
      </c>
      <c r="CC50" s="130">
        <f t="shared" si="32"/>
        <v>0</v>
      </c>
      <c r="CD50" s="130">
        <f t="shared" si="32"/>
        <v>0</v>
      </c>
      <c r="CE50" s="130">
        <f t="shared" si="32"/>
        <v>8507</v>
      </c>
      <c r="CF50" s="132">
        <f t="shared" si="32"/>
        <v>162614</v>
      </c>
      <c r="CG50" s="130">
        <f t="shared" si="32"/>
        <v>0</v>
      </c>
      <c r="CH50" s="130">
        <f t="shared" si="32"/>
        <v>14141</v>
      </c>
      <c r="CI50" s="130">
        <f t="shared" si="32"/>
        <v>113091</v>
      </c>
    </row>
    <row r="51" spans="1:87" s="122" customFormat="1" ht="12" customHeight="1">
      <c r="A51" s="118" t="s">
        <v>209</v>
      </c>
      <c r="B51" s="134" t="s">
        <v>297</v>
      </c>
      <c r="C51" s="118" t="s">
        <v>298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2">
        <v>81674</v>
      </c>
      <c r="L51" s="130">
        <f t="shared" si="2"/>
        <v>242202</v>
      </c>
      <c r="M51" s="130">
        <f t="shared" si="3"/>
        <v>11982</v>
      </c>
      <c r="N51" s="130">
        <v>11982</v>
      </c>
      <c r="O51" s="130">
        <v>0</v>
      </c>
      <c r="P51" s="130">
        <v>0</v>
      </c>
      <c r="Q51" s="130">
        <v>0</v>
      </c>
      <c r="R51" s="130">
        <f t="shared" si="4"/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 t="shared" si="5"/>
        <v>230220</v>
      </c>
      <c r="X51" s="130">
        <v>226565</v>
      </c>
      <c r="Y51" s="130">
        <v>0</v>
      </c>
      <c r="Z51" s="130">
        <v>0</v>
      </c>
      <c r="AA51" s="130">
        <v>3655</v>
      </c>
      <c r="AB51" s="132">
        <v>151813</v>
      </c>
      <c r="AC51" s="130">
        <v>0</v>
      </c>
      <c r="AD51" s="130">
        <v>12876</v>
      </c>
      <c r="AE51" s="130">
        <f t="shared" si="6"/>
        <v>255078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2">
        <v>0</v>
      </c>
      <c r="AN51" s="130">
        <f t="shared" si="9"/>
        <v>22428</v>
      </c>
      <c r="AO51" s="130">
        <f t="shared" si="10"/>
        <v>5991</v>
      </c>
      <c r="AP51" s="130">
        <v>5991</v>
      </c>
      <c r="AQ51" s="130">
        <v>0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16437</v>
      </c>
      <c r="AZ51" s="130">
        <v>13825</v>
      </c>
      <c r="BA51" s="130">
        <v>0</v>
      </c>
      <c r="BB51" s="130">
        <v>0</v>
      </c>
      <c r="BC51" s="130">
        <v>2612</v>
      </c>
      <c r="BD51" s="132">
        <v>23678</v>
      </c>
      <c r="BE51" s="130">
        <v>0</v>
      </c>
      <c r="BF51" s="130">
        <v>19292</v>
      </c>
      <c r="BG51" s="130">
        <f t="shared" si="13"/>
        <v>41720</v>
      </c>
      <c r="BH51" s="130">
        <f t="shared" si="31"/>
        <v>0</v>
      </c>
      <c r="BI51" s="130">
        <f t="shared" si="31"/>
        <v>0</v>
      </c>
      <c r="BJ51" s="130">
        <f t="shared" si="31"/>
        <v>0</v>
      </c>
      <c r="BK51" s="130">
        <f t="shared" si="31"/>
        <v>0</v>
      </c>
      <c r="BL51" s="130">
        <f t="shared" si="31"/>
        <v>0</v>
      </c>
      <c r="BM51" s="130">
        <f t="shared" si="31"/>
        <v>0</v>
      </c>
      <c r="BN51" s="130">
        <f t="shared" si="31"/>
        <v>0</v>
      </c>
      <c r="BO51" s="132">
        <f t="shared" si="31"/>
        <v>81674</v>
      </c>
      <c r="BP51" s="130">
        <f t="shared" si="31"/>
        <v>264630</v>
      </c>
      <c r="BQ51" s="130">
        <f t="shared" si="31"/>
        <v>17973</v>
      </c>
      <c r="BR51" s="130">
        <f t="shared" si="31"/>
        <v>17973</v>
      </c>
      <c r="BS51" s="130">
        <f t="shared" si="31"/>
        <v>0</v>
      </c>
      <c r="BT51" s="130">
        <f t="shared" si="31"/>
        <v>0</v>
      </c>
      <c r="BU51" s="130">
        <f t="shared" si="31"/>
        <v>0</v>
      </c>
      <c r="BV51" s="130">
        <f t="shared" si="31"/>
        <v>0</v>
      </c>
      <c r="BW51" s="130">
        <f>SUM(S51,AU51)</f>
        <v>0</v>
      </c>
      <c r="BX51" s="130">
        <f t="shared" si="33"/>
        <v>0</v>
      </c>
      <c r="BY51" s="130">
        <f t="shared" si="34"/>
        <v>0</v>
      </c>
      <c r="BZ51" s="130">
        <f t="shared" si="35"/>
        <v>0</v>
      </c>
      <c r="CA51" s="130">
        <f t="shared" si="32"/>
        <v>246657</v>
      </c>
      <c r="CB51" s="130">
        <f t="shared" si="32"/>
        <v>240390</v>
      </c>
      <c r="CC51" s="130">
        <f t="shared" si="32"/>
        <v>0</v>
      </c>
      <c r="CD51" s="130">
        <f t="shared" si="32"/>
        <v>0</v>
      </c>
      <c r="CE51" s="130">
        <f t="shared" si="32"/>
        <v>6267</v>
      </c>
      <c r="CF51" s="132">
        <f t="shared" si="32"/>
        <v>175491</v>
      </c>
      <c r="CG51" s="130">
        <f t="shared" si="32"/>
        <v>0</v>
      </c>
      <c r="CH51" s="130">
        <f t="shared" si="32"/>
        <v>32168</v>
      </c>
      <c r="CI51" s="130">
        <f t="shared" si="32"/>
        <v>296798</v>
      </c>
    </row>
    <row r="52" spans="1:87" s="122" customFormat="1" ht="12" customHeight="1">
      <c r="A52" s="118" t="s">
        <v>209</v>
      </c>
      <c r="B52" s="134" t="s">
        <v>299</v>
      </c>
      <c r="C52" s="118" t="s">
        <v>300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2">
        <v>5941</v>
      </c>
      <c r="L52" s="130">
        <f t="shared" si="2"/>
        <v>18285</v>
      </c>
      <c r="M52" s="130">
        <f t="shared" si="3"/>
        <v>1236</v>
      </c>
      <c r="N52" s="130">
        <v>1236</v>
      </c>
      <c r="O52" s="130">
        <v>0</v>
      </c>
      <c r="P52" s="130">
        <v>0</v>
      </c>
      <c r="Q52" s="130">
        <v>0</v>
      </c>
      <c r="R52" s="130">
        <f t="shared" si="4"/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f t="shared" si="5"/>
        <v>17049</v>
      </c>
      <c r="X52" s="130">
        <v>16420</v>
      </c>
      <c r="Y52" s="130">
        <v>0</v>
      </c>
      <c r="Z52" s="130">
        <v>629</v>
      </c>
      <c r="AA52" s="130">
        <v>0</v>
      </c>
      <c r="AB52" s="132">
        <v>11042</v>
      </c>
      <c r="AC52" s="130">
        <v>0</v>
      </c>
      <c r="AD52" s="130">
        <v>0</v>
      </c>
      <c r="AE52" s="130">
        <f t="shared" si="6"/>
        <v>18285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2">
        <v>0</v>
      </c>
      <c r="AN52" s="130">
        <f t="shared" si="9"/>
        <v>44171</v>
      </c>
      <c r="AO52" s="130">
        <f t="shared" si="10"/>
        <v>1236</v>
      </c>
      <c r="AP52" s="130">
        <v>1236</v>
      </c>
      <c r="AQ52" s="130">
        <v>0</v>
      </c>
      <c r="AR52" s="130">
        <v>0</v>
      </c>
      <c r="AS52" s="130">
        <v>0</v>
      </c>
      <c r="AT52" s="130">
        <f t="shared" si="11"/>
        <v>0</v>
      </c>
      <c r="AU52" s="130">
        <v>0</v>
      </c>
      <c r="AV52" s="130">
        <v>0</v>
      </c>
      <c r="AW52" s="130">
        <v>0</v>
      </c>
      <c r="AX52" s="130">
        <v>0</v>
      </c>
      <c r="AY52" s="130">
        <f t="shared" si="12"/>
        <v>42935</v>
      </c>
      <c r="AZ52" s="130">
        <v>5922</v>
      </c>
      <c r="BA52" s="130">
        <v>0</v>
      </c>
      <c r="BB52" s="130">
        <v>37013</v>
      </c>
      <c r="BC52" s="130">
        <v>0</v>
      </c>
      <c r="BD52" s="132">
        <v>0</v>
      </c>
      <c r="BE52" s="130">
        <v>0</v>
      </c>
      <c r="BF52" s="130">
        <v>700</v>
      </c>
      <c r="BG52" s="130">
        <f t="shared" si="13"/>
        <v>44871</v>
      </c>
      <c r="BH52" s="130">
        <f t="shared" si="31"/>
        <v>0</v>
      </c>
      <c r="BI52" s="130">
        <f t="shared" si="31"/>
        <v>0</v>
      </c>
      <c r="BJ52" s="130">
        <f t="shared" si="31"/>
        <v>0</v>
      </c>
      <c r="BK52" s="130">
        <f t="shared" si="31"/>
        <v>0</v>
      </c>
      <c r="BL52" s="130">
        <f t="shared" si="31"/>
        <v>0</v>
      </c>
      <c r="BM52" s="130">
        <f t="shared" si="31"/>
        <v>0</v>
      </c>
      <c r="BN52" s="130">
        <f t="shared" si="31"/>
        <v>0</v>
      </c>
      <c r="BO52" s="132">
        <f t="shared" si="31"/>
        <v>5941</v>
      </c>
      <c r="BP52" s="130">
        <f t="shared" si="31"/>
        <v>62456</v>
      </c>
      <c r="BQ52" s="130">
        <f t="shared" si="31"/>
        <v>2472</v>
      </c>
      <c r="BR52" s="130">
        <f t="shared" si="31"/>
        <v>2472</v>
      </c>
      <c r="BS52" s="130">
        <f t="shared" si="31"/>
        <v>0</v>
      </c>
      <c r="BT52" s="130">
        <f t="shared" si="31"/>
        <v>0</v>
      </c>
      <c r="BU52" s="130">
        <f t="shared" si="31"/>
        <v>0</v>
      </c>
      <c r="BV52" s="130">
        <f t="shared" si="31"/>
        <v>0</v>
      </c>
      <c r="BW52" s="130">
        <f>SUM(S52,AU52)</f>
        <v>0</v>
      </c>
      <c r="BX52" s="130">
        <f t="shared" si="33"/>
        <v>0</v>
      </c>
      <c r="BY52" s="130">
        <f t="shared" si="34"/>
        <v>0</v>
      </c>
      <c r="BZ52" s="130">
        <f t="shared" si="35"/>
        <v>0</v>
      </c>
      <c r="CA52" s="130">
        <f t="shared" si="32"/>
        <v>59984</v>
      </c>
      <c r="CB52" s="130">
        <f t="shared" si="32"/>
        <v>22342</v>
      </c>
      <c r="CC52" s="130">
        <f t="shared" si="32"/>
        <v>0</v>
      </c>
      <c r="CD52" s="130">
        <f t="shared" si="32"/>
        <v>37642</v>
      </c>
      <c r="CE52" s="130">
        <f t="shared" si="32"/>
        <v>0</v>
      </c>
      <c r="CF52" s="132">
        <f t="shared" si="32"/>
        <v>11042</v>
      </c>
      <c r="CG52" s="130">
        <f t="shared" si="32"/>
        <v>0</v>
      </c>
      <c r="CH52" s="130">
        <f t="shared" si="32"/>
        <v>700</v>
      </c>
      <c r="CI52" s="130">
        <f t="shared" si="32"/>
        <v>63156</v>
      </c>
    </row>
    <row r="53" spans="1:87" s="122" customFormat="1" ht="12" customHeight="1">
      <c r="A53" s="118" t="s">
        <v>209</v>
      </c>
      <c r="B53" s="134" t="s">
        <v>301</v>
      </c>
      <c r="C53" s="118" t="s">
        <v>302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2">
        <v>36007</v>
      </c>
      <c r="L53" s="130">
        <f t="shared" si="2"/>
        <v>103220</v>
      </c>
      <c r="M53" s="130">
        <f t="shared" si="3"/>
        <v>9583</v>
      </c>
      <c r="N53" s="130">
        <v>9583</v>
      </c>
      <c r="O53" s="130">
        <v>0</v>
      </c>
      <c r="P53" s="130">
        <v>0</v>
      </c>
      <c r="Q53" s="130">
        <v>0</v>
      </c>
      <c r="R53" s="130">
        <f t="shared" si="4"/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f t="shared" si="5"/>
        <v>93637</v>
      </c>
      <c r="X53" s="130">
        <v>90345</v>
      </c>
      <c r="Y53" s="130">
        <v>0</v>
      </c>
      <c r="Z53" s="130">
        <v>0</v>
      </c>
      <c r="AA53" s="130">
        <v>3292</v>
      </c>
      <c r="AB53" s="132">
        <v>66930</v>
      </c>
      <c r="AC53" s="130"/>
      <c r="AD53" s="130">
        <v>6797</v>
      </c>
      <c r="AE53" s="130">
        <f t="shared" si="6"/>
        <v>110017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2">
        <v>0</v>
      </c>
      <c r="AN53" s="130">
        <f t="shared" si="9"/>
        <v>3833</v>
      </c>
      <c r="AO53" s="130">
        <f t="shared" si="10"/>
        <v>3833</v>
      </c>
      <c r="AP53" s="130">
        <v>3833</v>
      </c>
      <c r="AQ53" s="130">
        <v>0</v>
      </c>
      <c r="AR53" s="130">
        <v>0</v>
      </c>
      <c r="AS53" s="130">
        <v>0</v>
      </c>
      <c r="AT53" s="130">
        <f t="shared" si="11"/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f t="shared" si="12"/>
        <v>0</v>
      </c>
      <c r="AZ53" s="130">
        <v>0</v>
      </c>
      <c r="BA53" s="130">
        <v>0</v>
      </c>
      <c r="BB53" s="130">
        <v>0</v>
      </c>
      <c r="BC53" s="130">
        <v>0</v>
      </c>
      <c r="BD53" s="132">
        <v>8963</v>
      </c>
      <c r="BE53" s="130">
        <v>0</v>
      </c>
      <c r="BF53" s="130">
        <v>10</v>
      </c>
      <c r="BG53" s="130">
        <f t="shared" si="13"/>
        <v>3843</v>
      </c>
      <c r="BH53" s="130">
        <f t="shared" si="31"/>
        <v>0</v>
      </c>
      <c r="BI53" s="130">
        <f t="shared" si="31"/>
        <v>0</v>
      </c>
      <c r="BJ53" s="130">
        <f t="shared" si="31"/>
        <v>0</v>
      </c>
      <c r="BK53" s="130">
        <f t="shared" si="31"/>
        <v>0</v>
      </c>
      <c r="BL53" s="130">
        <f t="shared" si="31"/>
        <v>0</v>
      </c>
      <c r="BM53" s="130">
        <f t="shared" si="31"/>
        <v>0</v>
      </c>
      <c r="BN53" s="130">
        <f t="shared" si="31"/>
        <v>0</v>
      </c>
      <c r="BO53" s="132">
        <f t="shared" si="31"/>
        <v>36007</v>
      </c>
      <c r="BP53" s="130">
        <f t="shared" si="31"/>
        <v>107053</v>
      </c>
      <c r="BQ53" s="130">
        <f t="shared" si="31"/>
        <v>13416</v>
      </c>
      <c r="BR53" s="130">
        <f t="shared" si="31"/>
        <v>13416</v>
      </c>
      <c r="BS53" s="130">
        <f t="shared" si="31"/>
        <v>0</v>
      </c>
      <c r="BT53" s="130">
        <f t="shared" si="31"/>
        <v>0</v>
      </c>
      <c r="BU53" s="130">
        <f t="shared" si="31"/>
        <v>0</v>
      </c>
      <c r="BV53" s="130">
        <f t="shared" si="31"/>
        <v>0</v>
      </c>
      <c r="BW53" s="130">
        <f>SUM(S53,AU53)</f>
        <v>0</v>
      </c>
      <c r="BX53" s="130">
        <f t="shared" si="33"/>
        <v>0</v>
      </c>
      <c r="BY53" s="130">
        <f t="shared" si="34"/>
        <v>0</v>
      </c>
      <c r="BZ53" s="130">
        <f t="shared" si="35"/>
        <v>0</v>
      </c>
      <c r="CA53" s="130">
        <f t="shared" si="32"/>
        <v>93637</v>
      </c>
      <c r="CB53" s="130">
        <f t="shared" si="32"/>
        <v>90345</v>
      </c>
      <c r="CC53" s="130">
        <f t="shared" si="32"/>
        <v>0</v>
      </c>
      <c r="CD53" s="130">
        <f t="shared" si="32"/>
        <v>0</v>
      </c>
      <c r="CE53" s="130">
        <f t="shared" si="32"/>
        <v>3292</v>
      </c>
      <c r="CF53" s="132">
        <f t="shared" si="32"/>
        <v>75893</v>
      </c>
      <c r="CG53" s="130">
        <f t="shared" si="32"/>
        <v>0</v>
      </c>
      <c r="CH53" s="130">
        <f t="shared" si="32"/>
        <v>6807</v>
      </c>
      <c r="CI53" s="130">
        <f t="shared" si="32"/>
        <v>113860</v>
      </c>
    </row>
    <row r="54" spans="1:87" s="122" customFormat="1" ht="12" customHeight="1">
      <c r="A54" s="118" t="s">
        <v>209</v>
      </c>
      <c r="B54" s="134" t="s">
        <v>303</v>
      </c>
      <c r="C54" s="118" t="s">
        <v>304</v>
      </c>
      <c r="D54" s="130">
        <f t="shared" si="0"/>
        <v>6074</v>
      </c>
      <c r="E54" s="130">
        <f t="shared" si="1"/>
        <v>5940</v>
      </c>
      <c r="F54" s="130">
        <v>5940</v>
      </c>
      <c r="G54" s="130">
        <v>0</v>
      </c>
      <c r="H54" s="130">
        <v>0</v>
      </c>
      <c r="I54" s="130">
        <v>0</v>
      </c>
      <c r="J54" s="130">
        <v>134</v>
      </c>
      <c r="K54" s="132">
        <v>0</v>
      </c>
      <c r="L54" s="130">
        <f t="shared" si="2"/>
        <v>148879</v>
      </c>
      <c r="M54" s="130">
        <f t="shared" si="3"/>
        <v>35450</v>
      </c>
      <c r="N54" s="130">
        <v>25966</v>
      </c>
      <c r="O54" s="130">
        <v>0</v>
      </c>
      <c r="P54" s="130">
        <v>9484</v>
      </c>
      <c r="Q54" s="130">
        <v>0</v>
      </c>
      <c r="R54" s="130">
        <f t="shared" si="4"/>
        <v>16909</v>
      </c>
      <c r="S54" s="130">
        <v>10399</v>
      </c>
      <c r="T54" s="130">
        <v>6510</v>
      </c>
      <c r="U54" s="130">
        <v>0</v>
      </c>
      <c r="V54" s="130">
        <v>0</v>
      </c>
      <c r="W54" s="130">
        <f t="shared" si="5"/>
        <v>96520</v>
      </c>
      <c r="X54" s="130">
        <v>41996</v>
      </c>
      <c r="Y54" s="130">
        <v>53702</v>
      </c>
      <c r="Z54" s="130">
        <v>0</v>
      </c>
      <c r="AA54" s="130">
        <v>822</v>
      </c>
      <c r="AB54" s="132">
        <v>22967</v>
      </c>
      <c r="AC54" s="130">
        <v>0</v>
      </c>
      <c r="AD54" s="130">
        <v>6431</v>
      </c>
      <c r="AE54" s="130">
        <f t="shared" si="6"/>
        <v>161384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2">
        <v>0</v>
      </c>
      <c r="AN54" s="130">
        <f t="shared" si="9"/>
        <v>69193</v>
      </c>
      <c r="AO54" s="130">
        <f t="shared" si="10"/>
        <v>17847</v>
      </c>
      <c r="AP54" s="130">
        <v>17847</v>
      </c>
      <c r="AQ54" s="130">
        <v>0</v>
      </c>
      <c r="AR54" s="130">
        <v>0</v>
      </c>
      <c r="AS54" s="130">
        <v>0</v>
      </c>
      <c r="AT54" s="130">
        <f t="shared" si="11"/>
        <v>51075</v>
      </c>
      <c r="AU54" s="130">
        <v>0</v>
      </c>
      <c r="AV54" s="130">
        <v>51075</v>
      </c>
      <c r="AW54" s="130">
        <v>0</v>
      </c>
      <c r="AX54" s="130">
        <v>0</v>
      </c>
      <c r="AY54" s="130">
        <f t="shared" si="12"/>
        <v>271</v>
      </c>
      <c r="AZ54" s="130">
        <v>187</v>
      </c>
      <c r="BA54" s="130">
        <v>84</v>
      </c>
      <c r="BB54" s="130">
        <v>0</v>
      </c>
      <c r="BC54" s="130">
        <v>0</v>
      </c>
      <c r="BD54" s="132">
        <v>0</v>
      </c>
      <c r="BE54" s="130">
        <v>0</v>
      </c>
      <c r="BF54" s="130">
        <v>566</v>
      </c>
      <c r="BG54" s="130">
        <f t="shared" si="13"/>
        <v>69759</v>
      </c>
      <c r="BH54" s="130">
        <f t="shared" si="31"/>
        <v>6074</v>
      </c>
      <c r="BI54" s="130">
        <f t="shared" si="31"/>
        <v>5940</v>
      </c>
      <c r="BJ54" s="130">
        <f t="shared" si="31"/>
        <v>5940</v>
      </c>
      <c r="BK54" s="130">
        <f t="shared" si="31"/>
        <v>0</v>
      </c>
      <c r="BL54" s="130">
        <f t="shared" si="31"/>
        <v>0</v>
      </c>
      <c r="BM54" s="130">
        <f t="shared" si="31"/>
        <v>0</v>
      </c>
      <c r="BN54" s="130">
        <f t="shared" si="31"/>
        <v>134</v>
      </c>
      <c r="BO54" s="132">
        <f t="shared" si="31"/>
        <v>0</v>
      </c>
      <c r="BP54" s="130">
        <f t="shared" si="31"/>
        <v>218072</v>
      </c>
      <c r="BQ54" s="130">
        <f t="shared" si="31"/>
        <v>53297</v>
      </c>
      <c r="BR54" s="130">
        <f t="shared" si="31"/>
        <v>43813</v>
      </c>
      <c r="BS54" s="130">
        <f t="shared" si="31"/>
        <v>0</v>
      </c>
      <c r="BT54" s="130">
        <f t="shared" si="31"/>
        <v>9484</v>
      </c>
      <c r="BU54" s="130">
        <f t="shared" si="31"/>
        <v>0</v>
      </c>
      <c r="BV54" s="130">
        <f t="shared" si="31"/>
        <v>67984</v>
      </c>
      <c r="BW54" s="130">
        <f>SUM(S54,AU54)</f>
        <v>10399</v>
      </c>
      <c r="BX54" s="130">
        <f t="shared" si="33"/>
        <v>57585</v>
      </c>
      <c r="BY54" s="130">
        <f t="shared" si="34"/>
        <v>0</v>
      </c>
      <c r="BZ54" s="130">
        <f t="shared" si="35"/>
        <v>0</v>
      </c>
      <c r="CA54" s="130">
        <f t="shared" si="32"/>
        <v>96791</v>
      </c>
      <c r="CB54" s="130">
        <f t="shared" si="32"/>
        <v>42183</v>
      </c>
      <c r="CC54" s="130">
        <f t="shared" si="32"/>
        <v>53786</v>
      </c>
      <c r="CD54" s="130">
        <f t="shared" si="32"/>
        <v>0</v>
      </c>
      <c r="CE54" s="130">
        <f t="shared" si="32"/>
        <v>822</v>
      </c>
      <c r="CF54" s="132">
        <f t="shared" si="32"/>
        <v>22967</v>
      </c>
      <c r="CG54" s="130">
        <f t="shared" si="32"/>
        <v>0</v>
      </c>
      <c r="CH54" s="130">
        <f t="shared" si="32"/>
        <v>6997</v>
      </c>
      <c r="CI54" s="130">
        <f t="shared" si="32"/>
        <v>231143</v>
      </c>
    </row>
    <row r="55" spans="1:87" s="122" customFormat="1" ht="12" customHeight="1">
      <c r="A55" s="118" t="s">
        <v>209</v>
      </c>
      <c r="B55" s="134" t="s">
        <v>305</v>
      </c>
      <c r="C55" s="118" t="s">
        <v>208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2">
        <v>0</v>
      </c>
      <c r="L55" s="130">
        <f t="shared" si="2"/>
        <v>20371</v>
      </c>
      <c r="M55" s="130">
        <f t="shared" si="3"/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f t="shared" si="4"/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f t="shared" si="5"/>
        <v>20371</v>
      </c>
      <c r="X55" s="130">
        <v>20371</v>
      </c>
      <c r="Y55" s="130">
        <v>0</v>
      </c>
      <c r="Z55" s="130">
        <v>0</v>
      </c>
      <c r="AA55" s="130">
        <v>0</v>
      </c>
      <c r="AB55" s="132">
        <v>156772</v>
      </c>
      <c r="AC55" s="130">
        <v>0</v>
      </c>
      <c r="AD55" s="130">
        <v>0</v>
      </c>
      <c r="AE55" s="130">
        <f t="shared" si="6"/>
        <v>20371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2">
        <v>0</v>
      </c>
      <c r="AN55" s="130">
        <f t="shared" si="9"/>
        <v>0</v>
      </c>
      <c r="AO55" s="130">
        <f t="shared" si="10"/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f t="shared" si="11"/>
        <v>0</v>
      </c>
      <c r="AU55" s="130">
        <v>0</v>
      </c>
      <c r="AV55" s="130">
        <v>0</v>
      </c>
      <c r="AW55" s="130">
        <v>0</v>
      </c>
      <c r="AX55" s="130">
        <v>0</v>
      </c>
      <c r="AY55" s="130">
        <f t="shared" si="12"/>
        <v>0</v>
      </c>
      <c r="AZ55" s="130">
        <v>0</v>
      </c>
      <c r="BA55" s="130">
        <v>0</v>
      </c>
      <c r="BB55" s="130">
        <v>0</v>
      </c>
      <c r="BC55" s="130">
        <v>0</v>
      </c>
      <c r="BD55" s="132">
        <v>76837</v>
      </c>
      <c r="BE55" s="130">
        <v>0</v>
      </c>
      <c r="BF55" s="130">
        <v>0</v>
      </c>
      <c r="BG55" s="130">
        <f t="shared" si="13"/>
        <v>0</v>
      </c>
      <c r="BH55" s="130">
        <f t="shared" si="31"/>
        <v>0</v>
      </c>
      <c r="BI55" s="130">
        <f t="shared" si="31"/>
        <v>0</v>
      </c>
      <c r="BJ55" s="130">
        <f t="shared" si="31"/>
        <v>0</v>
      </c>
      <c r="BK55" s="130">
        <f t="shared" si="31"/>
        <v>0</v>
      </c>
      <c r="BL55" s="130">
        <f t="shared" si="31"/>
        <v>0</v>
      </c>
      <c r="BM55" s="130">
        <f t="shared" si="31"/>
        <v>0</v>
      </c>
      <c r="BN55" s="130">
        <f t="shared" si="31"/>
        <v>0</v>
      </c>
      <c r="BO55" s="132">
        <f t="shared" si="31"/>
        <v>0</v>
      </c>
      <c r="BP55" s="130">
        <f t="shared" si="31"/>
        <v>20371</v>
      </c>
      <c r="BQ55" s="130">
        <f t="shared" si="31"/>
        <v>0</v>
      </c>
      <c r="BR55" s="130">
        <f t="shared" si="31"/>
        <v>0</v>
      </c>
      <c r="BS55" s="130">
        <f t="shared" si="31"/>
        <v>0</v>
      </c>
      <c r="BT55" s="130">
        <f t="shared" si="31"/>
        <v>0</v>
      </c>
      <c r="BU55" s="130">
        <f t="shared" si="31"/>
        <v>0</v>
      </c>
      <c r="BV55" s="130">
        <f t="shared" si="31"/>
        <v>0</v>
      </c>
      <c r="BW55" s="130">
        <f t="shared" si="31"/>
        <v>0</v>
      </c>
      <c r="BX55" s="130">
        <f t="shared" si="33"/>
        <v>0</v>
      </c>
      <c r="BY55" s="130">
        <f t="shared" si="34"/>
        <v>0</v>
      </c>
      <c r="BZ55" s="130">
        <f t="shared" si="35"/>
        <v>0</v>
      </c>
      <c r="CA55" s="130">
        <f t="shared" si="32"/>
        <v>20371</v>
      </c>
      <c r="CB55" s="130">
        <f t="shared" si="32"/>
        <v>20371</v>
      </c>
      <c r="CC55" s="130">
        <f t="shared" si="32"/>
        <v>0</v>
      </c>
      <c r="CD55" s="130">
        <f t="shared" si="32"/>
        <v>0</v>
      </c>
      <c r="CE55" s="130">
        <f t="shared" si="32"/>
        <v>0</v>
      </c>
      <c r="CF55" s="132">
        <f t="shared" si="32"/>
        <v>233609</v>
      </c>
      <c r="CG55" s="130">
        <f t="shared" si="32"/>
        <v>0</v>
      </c>
      <c r="CH55" s="130">
        <f t="shared" si="32"/>
        <v>0</v>
      </c>
      <c r="CI55" s="130">
        <f t="shared" si="32"/>
        <v>20371</v>
      </c>
    </row>
    <row r="56" spans="1:87" s="122" customFormat="1" ht="12" customHeight="1">
      <c r="A56" s="118" t="s">
        <v>209</v>
      </c>
      <c r="B56" s="134" t="s">
        <v>306</v>
      </c>
      <c r="C56" s="118" t="s">
        <v>307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2">
        <v>0</v>
      </c>
      <c r="L56" s="130">
        <f t="shared" si="2"/>
        <v>82269</v>
      </c>
      <c r="M56" s="130">
        <f t="shared" si="3"/>
        <v>8163</v>
      </c>
      <c r="N56" s="130">
        <v>8163</v>
      </c>
      <c r="O56" s="130">
        <v>0</v>
      </c>
      <c r="P56" s="130">
        <v>0</v>
      </c>
      <c r="Q56" s="130">
        <v>0</v>
      </c>
      <c r="R56" s="130">
        <f t="shared" si="4"/>
        <v>1413</v>
      </c>
      <c r="S56" s="130">
        <v>0</v>
      </c>
      <c r="T56" s="130">
        <v>0</v>
      </c>
      <c r="U56" s="130">
        <v>1413</v>
      </c>
      <c r="V56" s="130">
        <v>0</v>
      </c>
      <c r="W56" s="130">
        <f t="shared" si="5"/>
        <v>72693</v>
      </c>
      <c r="X56" s="130">
        <v>62896</v>
      </c>
      <c r="Y56" s="130">
        <v>0</v>
      </c>
      <c r="Z56" s="130">
        <v>0</v>
      </c>
      <c r="AA56" s="130">
        <v>9797</v>
      </c>
      <c r="AB56" s="132">
        <v>80609</v>
      </c>
      <c r="AC56" s="130">
        <v>0</v>
      </c>
      <c r="AD56" s="130">
        <v>505</v>
      </c>
      <c r="AE56" s="130">
        <f t="shared" si="6"/>
        <v>82774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2">
        <v>0</v>
      </c>
      <c r="AN56" s="130">
        <f t="shared" si="9"/>
        <v>8028</v>
      </c>
      <c r="AO56" s="130">
        <f t="shared" si="10"/>
        <v>8028</v>
      </c>
      <c r="AP56" s="130">
        <v>8028</v>
      </c>
      <c r="AQ56" s="130">
        <v>0</v>
      </c>
      <c r="AR56" s="130">
        <v>0</v>
      </c>
      <c r="AS56" s="130">
        <v>0</v>
      </c>
      <c r="AT56" s="130">
        <f t="shared" si="11"/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2">
        <v>54351</v>
      </c>
      <c r="BE56" s="130">
        <v>0</v>
      </c>
      <c r="BF56" s="130">
        <v>0</v>
      </c>
      <c r="BG56" s="130">
        <f t="shared" si="13"/>
        <v>8028</v>
      </c>
      <c r="BH56" s="130">
        <f t="shared" si="31"/>
        <v>0</v>
      </c>
      <c r="BI56" s="130">
        <f t="shared" si="31"/>
        <v>0</v>
      </c>
      <c r="BJ56" s="130">
        <f t="shared" si="31"/>
        <v>0</v>
      </c>
      <c r="BK56" s="130">
        <f t="shared" si="31"/>
        <v>0</v>
      </c>
      <c r="BL56" s="130">
        <f t="shared" si="31"/>
        <v>0</v>
      </c>
      <c r="BM56" s="130">
        <f t="shared" si="31"/>
        <v>0</v>
      </c>
      <c r="BN56" s="130">
        <f t="shared" si="31"/>
        <v>0</v>
      </c>
      <c r="BO56" s="132">
        <f t="shared" si="31"/>
        <v>0</v>
      </c>
      <c r="BP56" s="130">
        <f t="shared" si="31"/>
        <v>90297</v>
      </c>
      <c r="BQ56" s="130">
        <f t="shared" si="31"/>
        <v>16191</v>
      </c>
      <c r="BR56" s="130">
        <f t="shared" si="31"/>
        <v>16191</v>
      </c>
      <c r="BS56" s="130">
        <f t="shared" si="31"/>
        <v>0</v>
      </c>
      <c r="BT56" s="130">
        <f t="shared" si="31"/>
        <v>0</v>
      </c>
      <c r="BU56" s="130">
        <f t="shared" si="31"/>
        <v>0</v>
      </c>
      <c r="BV56" s="130">
        <f t="shared" si="31"/>
        <v>1413</v>
      </c>
      <c r="BW56" s="130">
        <f t="shared" si="31"/>
        <v>0</v>
      </c>
      <c r="BX56" s="130">
        <f t="shared" si="33"/>
        <v>0</v>
      </c>
      <c r="BY56" s="130">
        <f t="shared" si="34"/>
        <v>1413</v>
      </c>
      <c r="BZ56" s="130">
        <f t="shared" si="35"/>
        <v>0</v>
      </c>
      <c r="CA56" s="130">
        <f t="shared" si="32"/>
        <v>72693</v>
      </c>
      <c r="CB56" s="130">
        <f t="shared" si="32"/>
        <v>62896</v>
      </c>
      <c r="CC56" s="130">
        <f t="shared" si="32"/>
        <v>0</v>
      </c>
      <c r="CD56" s="130">
        <f t="shared" si="32"/>
        <v>0</v>
      </c>
      <c r="CE56" s="130">
        <f t="shared" si="32"/>
        <v>9797</v>
      </c>
      <c r="CF56" s="132">
        <f t="shared" si="32"/>
        <v>134960</v>
      </c>
      <c r="CG56" s="130">
        <f t="shared" si="32"/>
        <v>0</v>
      </c>
      <c r="CH56" s="130">
        <f t="shared" si="32"/>
        <v>505</v>
      </c>
      <c r="CI56" s="130">
        <f t="shared" si="32"/>
        <v>90802</v>
      </c>
    </row>
    <row r="57" spans="1:87" s="122" customFormat="1" ht="12" customHeight="1">
      <c r="A57" s="118" t="s">
        <v>209</v>
      </c>
      <c r="B57" s="134" t="s">
        <v>308</v>
      </c>
      <c r="C57" s="118" t="s">
        <v>309</v>
      </c>
      <c r="D57" s="130">
        <f t="shared" si="0"/>
        <v>0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2">
        <v>0</v>
      </c>
      <c r="L57" s="130">
        <f t="shared" si="2"/>
        <v>45117</v>
      </c>
      <c r="M57" s="130">
        <f t="shared" si="3"/>
        <v>8209</v>
      </c>
      <c r="N57" s="130">
        <v>8209</v>
      </c>
      <c r="O57" s="130"/>
      <c r="P57" s="130">
        <v>0</v>
      </c>
      <c r="Q57" s="130">
        <v>0</v>
      </c>
      <c r="R57" s="130">
        <f t="shared" si="4"/>
        <v>36908</v>
      </c>
      <c r="S57" s="130">
        <v>36908</v>
      </c>
      <c r="T57" s="130">
        <v>0</v>
      </c>
      <c r="U57" s="130">
        <v>0</v>
      </c>
      <c r="V57" s="130">
        <v>0</v>
      </c>
      <c r="W57" s="130">
        <f t="shared" si="5"/>
        <v>0</v>
      </c>
      <c r="X57" s="130">
        <v>0</v>
      </c>
      <c r="Y57" s="130">
        <v>0</v>
      </c>
      <c r="Z57" s="130">
        <v>0</v>
      </c>
      <c r="AA57" s="130">
        <v>0</v>
      </c>
      <c r="AB57" s="132">
        <v>75136</v>
      </c>
      <c r="AC57" s="130">
        <v>0</v>
      </c>
      <c r="AD57" s="130">
        <v>0</v>
      </c>
      <c r="AE57" s="130">
        <f t="shared" si="6"/>
        <v>45117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2">
        <v>0</v>
      </c>
      <c r="AN57" s="130">
        <f t="shared" si="9"/>
        <v>3518</v>
      </c>
      <c r="AO57" s="130">
        <f t="shared" si="10"/>
        <v>3518</v>
      </c>
      <c r="AP57" s="130">
        <v>3518</v>
      </c>
      <c r="AQ57" s="130">
        <v>0</v>
      </c>
      <c r="AR57" s="130">
        <v>0</v>
      </c>
      <c r="AS57" s="130">
        <v>0</v>
      </c>
      <c r="AT57" s="130">
        <f t="shared" si="11"/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f t="shared" si="12"/>
        <v>0</v>
      </c>
      <c r="AZ57" s="130">
        <v>0</v>
      </c>
      <c r="BA57" s="130">
        <v>0</v>
      </c>
      <c r="BB57" s="130">
        <v>0</v>
      </c>
      <c r="BC57" s="130">
        <v>0</v>
      </c>
      <c r="BD57" s="132">
        <v>50661</v>
      </c>
      <c r="BE57" s="130">
        <v>0</v>
      </c>
      <c r="BF57" s="130">
        <v>0</v>
      </c>
      <c r="BG57" s="130">
        <f t="shared" si="13"/>
        <v>3518</v>
      </c>
      <c r="BH57" s="130">
        <f t="shared" si="31"/>
        <v>0</v>
      </c>
      <c r="BI57" s="130">
        <f t="shared" si="31"/>
        <v>0</v>
      </c>
      <c r="BJ57" s="130">
        <f t="shared" si="31"/>
        <v>0</v>
      </c>
      <c r="BK57" s="130">
        <f t="shared" si="31"/>
        <v>0</v>
      </c>
      <c r="BL57" s="130">
        <f t="shared" si="31"/>
        <v>0</v>
      </c>
      <c r="BM57" s="130">
        <f t="shared" si="31"/>
        <v>0</v>
      </c>
      <c r="BN57" s="130">
        <f t="shared" si="31"/>
        <v>0</v>
      </c>
      <c r="BO57" s="132">
        <f t="shared" si="31"/>
        <v>0</v>
      </c>
      <c r="BP57" s="130">
        <f t="shared" si="31"/>
        <v>48635</v>
      </c>
      <c r="BQ57" s="130">
        <f t="shared" si="31"/>
        <v>11727</v>
      </c>
      <c r="BR57" s="130">
        <f t="shared" si="31"/>
        <v>11727</v>
      </c>
      <c r="BS57" s="130">
        <f t="shared" si="31"/>
        <v>0</v>
      </c>
      <c r="BT57" s="130">
        <f t="shared" si="31"/>
        <v>0</v>
      </c>
      <c r="BU57" s="130">
        <f t="shared" si="31"/>
        <v>0</v>
      </c>
      <c r="BV57" s="130">
        <f t="shared" si="31"/>
        <v>36908</v>
      </c>
      <c r="BW57" s="130">
        <f t="shared" si="31"/>
        <v>36908</v>
      </c>
      <c r="BX57" s="130">
        <f t="shared" si="33"/>
        <v>0</v>
      </c>
      <c r="BY57" s="130">
        <f t="shared" si="34"/>
        <v>0</v>
      </c>
      <c r="BZ57" s="130">
        <f t="shared" si="35"/>
        <v>0</v>
      </c>
      <c r="CA57" s="130">
        <f t="shared" si="32"/>
        <v>0</v>
      </c>
      <c r="CB57" s="130">
        <f t="shared" si="32"/>
        <v>0</v>
      </c>
      <c r="CC57" s="130">
        <f t="shared" si="32"/>
        <v>0</v>
      </c>
      <c r="CD57" s="130">
        <f t="shared" si="32"/>
        <v>0</v>
      </c>
      <c r="CE57" s="130">
        <f t="shared" si="32"/>
        <v>0</v>
      </c>
      <c r="CF57" s="132">
        <f t="shared" si="32"/>
        <v>125797</v>
      </c>
      <c r="CG57" s="130">
        <f t="shared" si="32"/>
        <v>0</v>
      </c>
      <c r="CH57" s="130">
        <f t="shared" si="32"/>
        <v>0</v>
      </c>
      <c r="CI57" s="130">
        <f t="shared" si="32"/>
        <v>48635</v>
      </c>
    </row>
    <row r="58" spans="1:87" s="122" customFormat="1" ht="12" customHeight="1">
      <c r="A58" s="118" t="s">
        <v>209</v>
      </c>
      <c r="B58" s="134" t="s">
        <v>310</v>
      </c>
      <c r="C58" s="118" t="s">
        <v>311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2">
        <v>0</v>
      </c>
      <c r="L58" s="130">
        <f t="shared" si="2"/>
        <v>67714</v>
      </c>
      <c r="M58" s="130">
        <f t="shared" si="3"/>
        <v>13865</v>
      </c>
      <c r="N58" s="130">
        <v>13865</v>
      </c>
      <c r="O58" s="130">
        <v>0</v>
      </c>
      <c r="P58" s="130">
        <v>0</v>
      </c>
      <c r="Q58" s="130">
        <v>0</v>
      </c>
      <c r="R58" s="130">
        <f t="shared" si="4"/>
        <v>53849</v>
      </c>
      <c r="S58" s="130">
        <v>53849</v>
      </c>
      <c r="T58" s="130">
        <v>0</v>
      </c>
      <c r="U58" s="130">
        <v>0</v>
      </c>
      <c r="V58" s="130">
        <v>0</v>
      </c>
      <c r="W58" s="130">
        <f t="shared" si="5"/>
        <v>0</v>
      </c>
      <c r="X58" s="130">
        <v>0</v>
      </c>
      <c r="Y58" s="130">
        <v>0</v>
      </c>
      <c r="Z58" s="130">
        <v>0</v>
      </c>
      <c r="AA58" s="130">
        <v>0</v>
      </c>
      <c r="AB58" s="132">
        <v>70882</v>
      </c>
      <c r="AC58" s="130"/>
      <c r="AD58" s="130">
        <v>8117</v>
      </c>
      <c r="AE58" s="130">
        <f t="shared" si="6"/>
        <v>75831</v>
      </c>
      <c r="AF58" s="130">
        <f t="shared" si="7"/>
        <v>0</v>
      </c>
      <c r="AG58" s="130">
        <f t="shared" si="8"/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2">
        <v>0</v>
      </c>
      <c r="AN58" s="130">
        <f t="shared" si="9"/>
        <v>389</v>
      </c>
      <c r="AO58" s="130">
        <f t="shared" si="10"/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f t="shared" si="11"/>
        <v>389</v>
      </c>
      <c r="AU58" s="130">
        <v>389</v>
      </c>
      <c r="AV58" s="130">
        <v>0</v>
      </c>
      <c r="AW58" s="130">
        <v>0</v>
      </c>
      <c r="AX58" s="130">
        <v>0</v>
      </c>
      <c r="AY58" s="130">
        <f t="shared" si="12"/>
        <v>0</v>
      </c>
      <c r="AZ58" s="130">
        <v>0</v>
      </c>
      <c r="BA58" s="130">
        <v>0</v>
      </c>
      <c r="BB58" s="130">
        <v>0</v>
      </c>
      <c r="BC58" s="130">
        <v>0</v>
      </c>
      <c r="BD58" s="132">
        <v>52637</v>
      </c>
      <c r="BE58" s="130">
        <v>0</v>
      </c>
      <c r="BF58" s="130">
        <v>6743</v>
      </c>
      <c r="BG58" s="130">
        <f t="shared" si="13"/>
        <v>7132</v>
      </c>
      <c r="BH58" s="130">
        <f t="shared" si="31"/>
        <v>0</v>
      </c>
      <c r="BI58" s="130">
        <f t="shared" si="31"/>
        <v>0</v>
      </c>
      <c r="BJ58" s="130">
        <f t="shared" si="31"/>
        <v>0</v>
      </c>
      <c r="BK58" s="130">
        <f t="shared" si="31"/>
        <v>0</v>
      </c>
      <c r="BL58" s="130">
        <f t="shared" si="31"/>
        <v>0</v>
      </c>
      <c r="BM58" s="130">
        <f t="shared" si="31"/>
        <v>0</v>
      </c>
      <c r="BN58" s="130">
        <f t="shared" si="31"/>
        <v>0</v>
      </c>
      <c r="BO58" s="132">
        <f t="shared" si="31"/>
        <v>0</v>
      </c>
      <c r="BP58" s="130">
        <f t="shared" si="31"/>
        <v>68103</v>
      </c>
      <c r="BQ58" s="130">
        <f t="shared" si="31"/>
        <v>13865</v>
      </c>
      <c r="BR58" s="130">
        <f t="shared" si="31"/>
        <v>13865</v>
      </c>
      <c r="BS58" s="130">
        <f t="shared" si="31"/>
        <v>0</v>
      </c>
      <c r="BT58" s="130">
        <f aca="true" t="shared" si="36" ref="BH58:BT78">SUM(P58,AR58)</f>
        <v>0</v>
      </c>
      <c r="BU58" s="130">
        <f aca="true" t="shared" si="37" ref="BU58:BU92">SUM(Q58,AS58)</f>
        <v>0</v>
      </c>
      <c r="BV58" s="130">
        <f aca="true" t="shared" si="38" ref="BV58:BV92">SUM(R58,AT58)</f>
        <v>54238</v>
      </c>
      <c r="BW58" s="130">
        <f aca="true" t="shared" si="39" ref="BW58:BW92">SUM(S58,AU58)</f>
        <v>54238</v>
      </c>
      <c r="BX58" s="130">
        <f t="shared" si="33"/>
        <v>0</v>
      </c>
      <c r="BY58" s="130">
        <f t="shared" si="34"/>
        <v>0</v>
      </c>
      <c r="BZ58" s="130">
        <f t="shared" si="35"/>
        <v>0</v>
      </c>
      <c r="CA58" s="130">
        <f t="shared" si="32"/>
        <v>0</v>
      </c>
      <c r="CB58" s="130">
        <f t="shared" si="32"/>
        <v>0</v>
      </c>
      <c r="CC58" s="130">
        <f t="shared" si="32"/>
        <v>0</v>
      </c>
      <c r="CD58" s="130">
        <f t="shared" si="32"/>
        <v>0</v>
      </c>
      <c r="CE58" s="130">
        <f t="shared" si="32"/>
        <v>0</v>
      </c>
      <c r="CF58" s="132">
        <f t="shared" si="32"/>
        <v>123519</v>
      </c>
      <c r="CG58" s="130">
        <f t="shared" si="32"/>
        <v>0</v>
      </c>
      <c r="CH58" s="130">
        <f t="shared" si="32"/>
        <v>14860</v>
      </c>
      <c r="CI58" s="130">
        <f t="shared" si="32"/>
        <v>82963</v>
      </c>
    </row>
    <row r="59" spans="1:87" s="122" customFormat="1" ht="12" customHeight="1">
      <c r="A59" s="118" t="s">
        <v>209</v>
      </c>
      <c r="B59" s="134" t="s">
        <v>312</v>
      </c>
      <c r="C59" s="118" t="s">
        <v>313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2">
        <v>0</v>
      </c>
      <c r="L59" s="130">
        <f t="shared" si="2"/>
        <v>76128</v>
      </c>
      <c r="M59" s="130">
        <f t="shared" si="3"/>
        <v>40479</v>
      </c>
      <c r="N59" s="130">
        <v>33939</v>
      </c>
      <c r="O59" s="130">
        <v>6540</v>
      </c>
      <c r="P59" s="130">
        <v>0</v>
      </c>
      <c r="Q59" s="130">
        <v>0</v>
      </c>
      <c r="R59" s="130">
        <f t="shared" si="4"/>
        <v>641</v>
      </c>
      <c r="S59" s="130">
        <v>641</v>
      </c>
      <c r="T59" s="130">
        <v>0</v>
      </c>
      <c r="U59" s="130">
        <v>0</v>
      </c>
      <c r="V59" s="130">
        <v>0</v>
      </c>
      <c r="W59" s="130">
        <f t="shared" si="5"/>
        <v>35008</v>
      </c>
      <c r="X59" s="130">
        <v>33830</v>
      </c>
      <c r="Y59" s="130">
        <v>1178</v>
      </c>
      <c r="Z59" s="130">
        <v>0</v>
      </c>
      <c r="AA59" s="130">
        <v>0</v>
      </c>
      <c r="AB59" s="132">
        <v>104853</v>
      </c>
      <c r="AC59" s="130">
        <v>0</v>
      </c>
      <c r="AD59" s="130">
        <v>0</v>
      </c>
      <c r="AE59" s="130">
        <f t="shared" si="6"/>
        <v>76128</v>
      </c>
      <c r="AF59" s="130">
        <f t="shared" si="7"/>
        <v>0</v>
      </c>
      <c r="AG59" s="130">
        <f t="shared" si="8"/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2">
        <v>0</v>
      </c>
      <c r="AN59" s="130">
        <f t="shared" si="9"/>
        <v>0</v>
      </c>
      <c r="AO59" s="130">
        <f t="shared" si="10"/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f t="shared" si="11"/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f t="shared" si="12"/>
        <v>0</v>
      </c>
      <c r="AZ59" s="130">
        <v>0</v>
      </c>
      <c r="BA59" s="130">
        <v>0</v>
      </c>
      <c r="BB59" s="130">
        <v>0</v>
      </c>
      <c r="BC59" s="130">
        <v>0</v>
      </c>
      <c r="BD59" s="132">
        <v>75177</v>
      </c>
      <c r="BE59" s="130">
        <v>0</v>
      </c>
      <c r="BF59" s="130">
        <v>0</v>
      </c>
      <c r="BG59" s="130">
        <f t="shared" si="13"/>
        <v>0</v>
      </c>
      <c r="BH59" s="130">
        <f t="shared" si="36"/>
        <v>0</v>
      </c>
      <c r="BI59" s="130">
        <f t="shared" si="36"/>
        <v>0</v>
      </c>
      <c r="BJ59" s="130">
        <f t="shared" si="36"/>
        <v>0</v>
      </c>
      <c r="BK59" s="130">
        <f t="shared" si="36"/>
        <v>0</v>
      </c>
      <c r="BL59" s="130">
        <f t="shared" si="36"/>
        <v>0</v>
      </c>
      <c r="BM59" s="130">
        <f t="shared" si="36"/>
        <v>0</v>
      </c>
      <c r="BN59" s="130">
        <f t="shared" si="36"/>
        <v>0</v>
      </c>
      <c r="BO59" s="132">
        <f t="shared" si="36"/>
        <v>0</v>
      </c>
      <c r="BP59" s="130">
        <f t="shared" si="36"/>
        <v>76128</v>
      </c>
      <c r="BQ59" s="130">
        <f t="shared" si="36"/>
        <v>40479</v>
      </c>
      <c r="BR59" s="130">
        <f t="shared" si="36"/>
        <v>33939</v>
      </c>
      <c r="BS59" s="130">
        <f t="shared" si="36"/>
        <v>6540</v>
      </c>
      <c r="BT59" s="130">
        <f t="shared" si="36"/>
        <v>0</v>
      </c>
      <c r="BU59" s="130">
        <f t="shared" si="37"/>
        <v>0</v>
      </c>
      <c r="BV59" s="130">
        <f t="shared" si="38"/>
        <v>641</v>
      </c>
      <c r="BW59" s="130">
        <f t="shared" si="39"/>
        <v>641</v>
      </c>
      <c r="BX59" s="130">
        <f t="shared" si="33"/>
        <v>0</v>
      </c>
      <c r="BY59" s="130">
        <f t="shared" si="34"/>
        <v>0</v>
      </c>
      <c r="BZ59" s="130">
        <f t="shared" si="35"/>
        <v>0</v>
      </c>
      <c r="CA59" s="130">
        <f t="shared" si="32"/>
        <v>35008</v>
      </c>
      <c r="CB59" s="130">
        <f t="shared" si="32"/>
        <v>33830</v>
      </c>
      <c r="CC59" s="130">
        <f t="shared" si="32"/>
        <v>1178</v>
      </c>
      <c r="CD59" s="130">
        <f t="shared" si="32"/>
        <v>0</v>
      </c>
      <c r="CE59" s="130">
        <f t="shared" si="32"/>
        <v>0</v>
      </c>
      <c r="CF59" s="132">
        <f t="shared" si="32"/>
        <v>180030</v>
      </c>
      <c r="CG59" s="130">
        <f t="shared" si="32"/>
        <v>0</v>
      </c>
      <c r="CH59" s="130">
        <f t="shared" si="32"/>
        <v>0</v>
      </c>
      <c r="CI59" s="130">
        <f t="shared" si="32"/>
        <v>76128</v>
      </c>
    </row>
    <row r="60" spans="1:87" s="122" customFormat="1" ht="12" customHeight="1">
      <c r="A60" s="118" t="s">
        <v>209</v>
      </c>
      <c r="B60" s="134" t="s">
        <v>314</v>
      </c>
      <c r="C60" s="118" t="s">
        <v>315</v>
      </c>
      <c r="D60" s="130">
        <f t="shared" si="0"/>
        <v>0</v>
      </c>
      <c r="E60" s="130">
        <f t="shared" si="1"/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2">
        <v>0</v>
      </c>
      <c r="L60" s="130">
        <f t="shared" si="2"/>
        <v>27323</v>
      </c>
      <c r="M60" s="130">
        <f t="shared" si="3"/>
        <v>5163</v>
      </c>
      <c r="N60" s="130">
        <v>5163</v>
      </c>
      <c r="O60" s="130">
        <v>0</v>
      </c>
      <c r="P60" s="130">
        <v>0</v>
      </c>
      <c r="Q60" s="130">
        <v>0</v>
      </c>
      <c r="R60" s="130">
        <f t="shared" si="4"/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f t="shared" si="5"/>
        <v>22160</v>
      </c>
      <c r="X60" s="130">
        <v>22160</v>
      </c>
      <c r="Y60" s="130">
        <v>0</v>
      </c>
      <c r="Z60" s="130">
        <v>0</v>
      </c>
      <c r="AA60" s="130">
        <v>0</v>
      </c>
      <c r="AB60" s="132">
        <v>42850</v>
      </c>
      <c r="AC60" s="130">
        <v>0</v>
      </c>
      <c r="AD60" s="130">
        <v>0</v>
      </c>
      <c r="AE60" s="130">
        <f t="shared" si="6"/>
        <v>27323</v>
      </c>
      <c r="AF60" s="130">
        <f t="shared" si="7"/>
        <v>0</v>
      </c>
      <c r="AG60" s="130">
        <f t="shared" si="8"/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2">
        <v>0</v>
      </c>
      <c r="AN60" s="130">
        <f t="shared" si="9"/>
        <v>2213</v>
      </c>
      <c r="AO60" s="130">
        <f t="shared" si="10"/>
        <v>2213</v>
      </c>
      <c r="AP60" s="130">
        <v>2213</v>
      </c>
      <c r="AQ60" s="130">
        <v>0</v>
      </c>
      <c r="AR60" s="130">
        <v>0</v>
      </c>
      <c r="AS60" s="130">
        <v>0</v>
      </c>
      <c r="AT60" s="130">
        <f t="shared" si="11"/>
        <v>0</v>
      </c>
      <c r="AU60" s="130">
        <v>0</v>
      </c>
      <c r="AV60" s="130">
        <v>0</v>
      </c>
      <c r="AW60" s="130">
        <v>0</v>
      </c>
      <c r="AX60" s="130">
        <v>0</v>
      </c>
      <c r="AY60" s="130">
        <f t="shared" si="12"/>
        <v>0</v>
      </c>
      <c r="AZ60" s="130">
        <v>0</v>
      </c>
      <c r="BA60" s="130">
        <v>0</v>
      </c>
      <c r="BB60" s="130">
        <v>0</v>
      </c>
      <c r="BC60" s="130">
        <v>0</v>
      </c>
      <c r="BD60" s="132">
        <v>28892</v>
      </c>
      <c r="BE60" s="130">
        <v>0</v>
      </c>
      <c r="BF60" s="130">
        <v>0</v>
      </c>
      <c r="BG60" s="130">
        <f t="shared" si="13"/>
        <v>2213</v>
      </c>
      <c r="BH60" s="130">
        <f t="shared" si="36"/>
        <v>0</v>
      </c>
      <c r="BI60" s="130">
        <f t="shared" si="36"/>
        <v>0</v>
      </c>
      <c r="BJ60" s="130">
        <f t="shared" si="36"/>
        <v>0</v>
      </c>
      <c r="BK60" s="130">
        <f t="shared" si="36"/>
        <v>0</v>
      </c>
      <c r="BL60" s="130">
        <f t="shared" si="36"/>
        <v>0</v>
      </c>
      <c r="BM60" s="130">
        <f t="shared" si="36"/>
        <v>0</v>
      </c>
      <c r="BN60" s="130">
        <f t="shared" si="36"/>
        <v>0</v>
      </c>
      <c r="BO60" s="132">
        <f t="shared" si="36"/>
        <v>0</v>
      </c>
      <c r="BP60" s="130">
        <f t="shared" si="36"/>
        <v>29536</v>
      </c>
      <c r="BQ60" s="130">
        <f t="shared" si="36"/>
        <v>7376</v>
      </c>
      <c r="BR60" s="130">
        <f t="shared" si="36"/>
        <v>7376</v>
      </c>
      <c r="BS60" s="130">
        <f t="shared" si="36"/>
        <v>0</v>
      </c>
      <c r="BT60" s="130">
        <f t="shared" si="36"/>
        <v>0</v>
      </c>
      <c r="BU60" s="130">
        <f t="shared" si="37"/>
        <v>0</v>
      </c>
      <c r="BV60" s="130">
        <f t="shared" si="38"/>
        <v>0</v>
      </c>
      <c r="BW60" s="130">
        <f t="shared" si="39"/>
        <v>0</v>
      </c>
      <c r="BX60" s="130">
        <f t="shared" si="33"/>
        <v>0</v>
      </c>
      <c r="BY60" s="130">
        <f t="shared" si="34"/>
        <v>0</v>
      </c>
      <c r="BZ60" s="130">
        <f t="shared" si="35"/>
        <v>0</v>
      </c>
      <c r="CA60" s="130">
        <f t="shared" si="32"/>
        <v>22160</v>
      </c>
      <c r="CB60" s="130">
        <f t="shared" si="32"/>
        <v>22160</v>
      </c>
      <c r="CC60" s="130">
        <f t="shared" si="32"/>
        <v>0</v>
      </c>
      <c r="CD60" s="130">
        <f t="shared" si="32"/>
        <v>0</v>
      </c>
      <c r="CE60" s="130">
        <f t="shared" si="32"/>
        <v>0</v>
      </c>
      <c r="CF60" s="132">
        <f t="shared" si="32"/>
        <v>71742</v>
      </c>
      <c r="CG60" s="130">
        <f t="shared" si="32"/>
        <v>0</v>
      </c>
      <c r="CH60" s="130">
        <f t="shared" si="32"/>
        <v>0</v>
      </c>
      <c r="CI60" s="130">
        <f t="shared" si="32"/>
        <v>29536</v>
      </c>
    </row>
    <row r="61" spans="1:87" s="122" customFormat="1" ht="12" customHeight="1">
      <c r="A61" s="118" t="s">
        <v>209</v>
      </c>
      <c r="B61" s="134" t="s">
        <v>316</v>
      </c>
      <c r="C61" s="118" t="s">
        <v>317</v>
      </c>
      <c r="D61" s="130">
        <f t="shared" si="0"/>
        <v>0</v>
      </c>
      <c r="E61" s="130">
        <f t="shared" si="1"/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2">
        <v>0</v>
      </c>
      <c r="L61" s="130">
        <f t="shared" si="2"/>
        <v>13320</v>
      </c>
      <c r="M61" s="130">
        <f t="shared" si="3"/>
        <v>2605</v>
      </c>
      <c r="N61" s="130">
        <v>2605</v>
      </c>
      <c r="O61" s="130">
        <v>0</v>
      </c>
      <c r="P61" s="130">
        <v>0</v>
      </c>
      <c r="Q61" s="130">
        <v>0</v>
      </c>
      <c r="R61" s="130">
        <f t="shared" si="4"/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f t="shared" si="5"/>
        <v>10715</v>
      </c>
      <c r="X61" s="130">
        <v>10320</v>
      </c>
      <c r="Y61" s="130">
        <v>0</v>
      </c>
      <c r="Z61" s="130">
        <v>0</v>
      </c>
      <c r="AA61" s="130">
        <v>395</v>
      </c>
      <c r="AB61" s="132">
        <v>30835</v>
      </c>
      <c r="AC61" s="130">
        <v>0</v>
      </c>
      <c r="AD61" s="130">
        <v>0</v>
      </c>
      <c r="AE61" s="130">
        <f t="shared" si="6"/>
        <v>13320</v>
      </c>
      <c r="AF61" s="130">
        <f t="shared" si="7"/>
        <v>0</v>
      </c>
      <c r="AG61" s="130">
        <f t="shared" si="8"/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2">
        <v>0</v>
      </c>
      <c r="AN61" s="130">
        <f t="shared" si="9"/>
        <v>1117</v>
      </c>
      <c r="AO61" s="130">
        <f t="shared" si="10"/>
        <v>1117</v>
      </c>
      <c r="AP61" s="130">
        <v>1117</v>
      </c>
      <c r="AQ61" s="130">
        <v>0</v>
      </c>
      <c r="AR61" s="130">
        <v>0</v>
      </c>
      <c r="AS61" s="130">
        <v>0</v>
      </c>
      <c r="AT61" s="130">
        <f t="shared" si="11"/>
        <v>0</v>
      </c>
      <c r="AU61" s="130">
        <v>0</v>
      </c>
      <c r="AV61" s="130">
        <v>0</v>
      </c>
      <c r="AW61" s="130">
        <v>0</v>
      </c>
      <c r="AX61" s="130">
        <v>0</v>
      </c>
      <c r="AY61" s="130">
        <f t="shared" si="12"/>
        <v>0</v>
      </c>
      <c r="AZ61" s="130">
        <v>0</v>
      </c>
      <c r="BA61" s="130">
        <v>0</v>
      </c>
      <c r="BB61" s="130">
        <v>0</v>
      </c>
      <c r="BC61" s="130">
        <v>0</v>
      </c>
      <c r="BD61" s="132">
        <v>20792</v>
      </c>
      <c r="BE61" s="130">
        <v>0</v>
      </c>
      <c r="BF61" s="130">
        <v>0</v>
      </c>
      <c r="BG61" s="130">
        <f t="shared" si="13"/>
        <v>1117</v>
      </c>
      <c r="BH61" s="130">
        <f t="shared" si="36"/>
        <v>0</v>
      </c>
      <c r="BI61" s="130">
        <f t="shared" si="36"/>
        <v>0</v>
      </c>
      <c r="BJ61" s="130">
        <f t="shared" si="36"/>
        <v>0</v>
      </c>
      <c r="BK61" s="130">
        <f t="shared" si="36"/>
        <v>0</v>
      </c>
      <c r="BL61" s="130">
        <f t="shared" si="36"/>
        <v>0</v>
      </c>
      <c r="BM61" s="130">
        <f t="shared" si="36"/>
        <v>0</v>
      </c>
      <c r="BN61" s="130">
        <f t="shared" si="36"/>
        <v>0</v>
      </c>
      <c r="BO61" s="132">
        <f t="shared" si="36"/>
        <v>0</v>
      </c>
      <c r="BP61" s="130">
        <f t="shared" si="36"/>
        <v>14437</v>
      </c>
      <c r="BQ61" s="130">
        <f t="shared" si="36"/>
        <v>3722</v>
      </c>
      <c r="BR61" s="130">
        <f t="shared" si="36"/>
        <v>3722</v>
      </c>
      <c r="BS61" s="130">
        <f t="shared" si="36"/>
        <v>0</v>
      </c>
      <c r="BT61" s="130">
        <f t="shared" si="36"/>
        <v>0</v>
      </c>
      <c r="BU61" s="130">
        <f t="shared" si="37"/>
        <v>0</v>
      </c>
      <c r="BV61" s="130">
        <f t="shared" si="38"/>
        <v>0</v>
      </c>
      <c r="BW61" s="130">
        <f t="shared" si="39"/>
        <v>0</v>
      </c>
      <c r="BX61" s="130">
        <f t="shared" si="33"/>
        <v>0</v>
      </c>
      <c r="BY61" s="130">
        <f t="shared" si="34"/>
        <v>0</v>
      </c>
      <c r="BZ61" s="130">
        <f t="shared" si="35"/>
        <v>0</v>
      </c>
      <c r="CA61" s="130">
        <f t="shared" si="32"/>
        <v>10715</v>
      </c>
      <c r="CB61" s="130">
        <f t="shared" si="32"/>
        <v>10320</v>
      </c>
      <c r="CC61" s="130">
        <f t="shared" si="32"/>
        <v>0</v>
      </c>
      <c r="CD61" s="130">
        <f t="shared" si="32"/>
        <v>0</v>
      </c>
      <c r="CE61" s="130">
        <f t="shared" si="32"/>
        <v>395</v>
      </c>
      <c r="CF61" s="132">
        <f t="shared" si="32"/>
        <v>51627</v>
      </c>
      <c r="CG61" s="130">
        <f t="shared" si="32"/>
        <v>0</v>
      </c>
      <c r="CH61" s="130">
        <f t="shared" si="32"/>
        <v>0</v>
      </c>
      <c r="CI61" s="130">
        <f t="shared" si="32"/>
        <v>14437</v>
      </c>
    </row>
    <row r="62" spans="1:87" s="122" customFormat="1" ht="12" customHeight="1">
      <c r="A62" s="118" t="s">
        <v>209</v>
      </c>
      <c r="B62" s="134" t="s">
        <v>318</v>
      </c>
      <c r="C62" s="118" t="s">
        <v>319</v>
      </c>
      <c r="D62" s="130">
        <f t="shared" si="0"/>
        <v>0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2">
        <v>0</v>
      </c>
      <c r="L62" s="130">
        <f t="shared" si="2"/>
        <v>60832</v>
      </c>
      <c r="M62" s="130">
        <f t="shared" si="3"/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f t="shared" si="4"/>
        <v>60832</v>
      </c>
      <c r="S62" s="130">
        <v>60832</v>
      </c>
      <c r="T62" s="130">
        <v>0</v>
      </c>
      <c r="U62" s="130">
        <v>0</v>
      </c>
      <c r="V62" s="130">
        <v>0</v>
      </c>
      <c r="W62" s="130">
        <f t="shared" si="5"/>
        <v>0</v>
      </c>
      <c r="X62" s="130">
        <v>0</v>
      </c>
      <c r="Y62" s="130">
        <v>0</v>
      </c>
      <c r="Z62" s="130">
        <v>0</v>
      </c>
      <c r="AA62" s="130">
        <v>0</v>
      </c>
      <c r="AB62" s="132">
        <v>191881</v>
      </c>
      <c r="AC62" s="130">
        <v>0</v>
      </c>
      <c r="AD62" s="130">
        <v>17485</v>
      </c>
      <c r="AE62" s="130">
        <f t="shared" si="6"/>
        <v>78317</v>
      </c>
      <c r="AF62" s="130">
        <f t="shared" si="7"/>
        <v>0</v>
      </c>
      <c r="AG62" s="130">
        <f t="shared" si="8"/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2">
        <v>0</v>
      </c>
      <c r="AN62" s="130">
        <f t="shared" si="9"/>
        <v>13287</v>
      </c>
      <c r="AO62" s="130">
        <f t="shared" si="10"/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f t="shared" si="11"/>
        <v>0</v>
      </c>
      <c r="AU62" s="130">
        <v>0</v>
      </c>
      <c r="AV62" s="130">
        <v>0</v>
      </c>
      <c r="AW62" s="130">
        <v>0</v>
      </c>
      <c r="AX62" s="130">
        <v>0</v>
      </c>
      <c r="AY62" s="130">
        <f t="shared" si="12"/>
        <v>13287</v>
      </c>
      <c r="AZ62" s="130">
        <v>0</v>
      </c>
      <c r="BA62" s="130">
        <v>0</v>
      </c>
      <c r="BB62" s="130">
        <v>0</v>
      </c>
      <c r="BC62" s="130">
        <v>13287</v>
      </c>
      <c r="BD62" s="132">
        <v>142491</v>
      </c>
      <c r="BE62" s="130">
        <v>0</v>
      </c>
      <c r="BF62" s="130">
        <v>38213</v>
      </c>
      <c r="BG62" s="130">
        <f t="shared" si="13"/>
        <v>51500</v>
      </c>
      <c r="BH62" s="130">
        <f t="shared" si="36"/>
        <v>0</v>
      </c>
      <c r="BI62" s="130">
        <f t="shared" si="36"/>
        <v>0</v>
      </c>
      <c r="BJ62" s="130">
        <f t="shared" si="36"/>
        <v>0</v>
      </c>
      <c r="BK62" s="130">
        <f t="shared" si="36"/>
        <v>0</v>
      </c>
      <c r="BL62" s="130">
        <f t="shared" si="36"/>
        <v>0</v>
      </c>
      <c r="BM62" s="130">
        <f t="shared" si="36"/>
        <v>0</v>
      </c>
      <c r="BN62" s="130">
        <f t="shared" si="36"/>
        <v>0</v>
      </c>
      <c r="BO62" s="132">
        <f t="shared" si="36"/>
        <v>0</v>
      </c>
      <c r="BP62" s="130">
        <f t="shared" si="36"/>
        <v>74119</v>
      </c>
      <c r="BQ62" s="130">
        <f t="shared" si="36"/>
        <v>0</v>
      </c>
      <c r="BR62" s="130">
        <f t="shared" si="36"/>
        <v>0</v>
      </c>
      <c r="BS62" s="130">
        <f t="shared" si="36"/>
        <v>0</v>
      </c>
      <c r="BT62" s="130">
        <f t="shared" si="36"/>
        <v>0</v>
      </c>
      <c r="BU62" s="130">
        <f t="shared" si="37"/>
        <v>0</v>
      </c>
      <c r="BV62" s="130">
        <f t="shared" si="38"/>
        <v>60832</v>
      </c>
      <c r="BW62" s="130">
        <f t="shared" si="39"/>
        <v>60832</v>
      </c>
      <c r="BX62" s="130">
        <f t="shared" si="33"/>
        <v>0</v>
      </c>
      <c r="BY62" s="130">
        <f t="shared" si="34"/>
        <v>0</v>
      </c>
      <c r="BZ62" s="130">
        <f t="shared" si="35"/>
        <v>0</v>
      </c>
      <c r="CA62" s="130">
        <f t="shared" si="32"/>
        <v>13287</v>
      </c>
      <c r="CB62" s="130">
        <f t="shared" si="32"/>
        <v>0</v>
      </c>
      <c r="CC62" s="130">
        <f t="shared" si="32"/>
        <v>0</v>
      </c>
      <c r="CD62" s="130">
        <f t="shared" si="32"/>
        <v>0</v>
      </c>
      <c r="CE62" s="130">
        <f t="shared" si="32"/>
        <v>13287</v>
      </c>
      <c r="CF62" s="132">
        <f t="shared" si="32"/>
        <v>334372</v>
      </c>
      <c r="CG62" s="130">
        <f t="shared" si="32"/>
        <v>0</v>
      </c>
      <c r="CH62" s="130">
        <f t="shared" si="32"/>
        <v>55698</v>
      </c>
      <c r="CI62" s="130">
        <f t="shared" si="32"/>
        <v>129817</v>
      </c>
    </row>
    <row r="63" spans="1:87" s="122" customFormat="1" ht="12" customHeight="1">
      <c r="A63" s="118" t="s">
        <v>209</v>
      </c>
      <c r="B63" s="134" t="s">
        <v>320</v>
      </c>
      <c r="C63" s="118" t="s">
        <v>321</v>
      </c>
      <c r="D63" s="130">
        <f t="shared" si="0"/>
        <v>0</v>
      </c>
      <c r="E63" s="130">
        <f t="shared" si="1"/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2">
        <v>0</v>
      </c>
      <c r="L63" s="130">
        <f t="shared" si="2"/>
        <v>352420</v>
      </c>
      <c r="M63" s="130">
        <f t="shared" si="3"/>
        <v>14653</v>
      </c>
      <c r="N63" s="130">
        <v>14653</v>
      </c>
      <c r="O63" s="130">
        <v>0</v>
      </c>
      <c r="P63" s="130">
        <v>0</v>
      </c>
      <c r="Q63" s="130">
        <v>0</v>
      </c>
      <c r="R63" s="130">
        <f t="shared" si="4"/>
        <v>43127</v>
      </c>
      <c r="S63" s="130">
        <v>0</v>
      </c>
      <c r="T63" s="130">
        <v>43127</v>
      </c>
      <c r="U63" s="130">
        <v>0</v>
      </c>
      <c r="V63" s="130">
        <v>0</v>
      </c>
      <c r="W63" s="130">
        <f t="shared" si="5"/>
        <v>294640</v>
      </c>
      <c r="X63" s="130">
        <v>0</v>
      </c>
      <c r="Y63" s="130">
        <v>252640</v>
      </c>
      <c r="Z63" s="130">
        <v>0</v>
      </c>
      <c r="AA63" s="130">
        <v>42000</v>
      </c>
      <c r="AB63" s="132">
        <v>0</v>
      </c>
      <c r="AC63" s="130">
        <v>0</v>
      </c>
      <c r="AD63" s="130">
        <v>510763</v>
      </c>
      <c r="AE63" s="130">
        <f t="shared" si="6"/>
        <v>863183</v>
      </c>
      <c r="AF63" s="130">
        <f t="shared" si="7"/>
        <v>0</v>
      </c>
      <c r="AG63" s="130">
        <f t="shared" si="8"/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2">
        <v>0</v>
      </c>
      <c r="AN63" s="130">
        <f t="shared" si="9"/>
        <v>164739</v>
      </c>
      <c r="AO63" s="130">
        <f t="shared" si="10"/>
        <v>14653</v>
      </c>
      <c r="AP63" s="130">
        <v>14653</v>
      </c>
      <c r="AQ63" s="130">
        <v>0</v>
      </c>
      <c r="AR63" s="130">
        <v>0</v>
      </c>
      <c r="AS63" s="130">
        <v>0</v>
      </c>
      <c r="AT63" s="130">
        <f t="shared" si="11"/>
        <v>101986</v>
      </c>
      <c r="AU63" s="130">
        <v>0</v>
      </c>
      <c r="AV63" s="130">
        <v>101986</v>
      </c>
      <c r="AW63" s="130">
        <v>0</v>
      </c>
      <c r="AX63" s="130">
        <v>0</v>
      </c>
      <c r="AY63" s="130">
        <f t="shared" si="12"/>
        <v>48100</v>
      </c>
      <c r="AZ63" s="130">
        <v>0</v>
      </c>
      <c r="BA63" s="130">
        <v>48100</v>
      </c>
      <c r="BB63" s="130">
        <v>0</v>
      </c>
      <c r="BC63" s="130"/>
      <c r="BD63" s="132">
        <v>0</v>
      </c>
      <c r="BE63" s="130">
        <v>0</v>
      </c>
      <c r="BF63" s="130">
        <v>0</v>
      </c>
      <c r="BG63" s="130">
        <f t="shared" si="13"/>
        <v>164739</v>
      </c>
      <c r="BH63" s="130">
        <f t="shared" si="36"/>
        <v>0</v>
      </c>
      <c r="BI63" s="130">
        <f t="shared" si="36"/>
        <v>0</v>
      </c>
      <c r="BJ63" s="130">
        <f t="shared" si="36"/>
        <v>0</v>
      </c>
      <c r="BK63" s="130">
        <f t="shared" si="36"/>
        <v>0</v>
      </c>
      <c r="BL63" s="130">
        <f t="shared" si="36"/>
        <v>0</v>
      </c>
      <c r="BM63" s="130">
        <f t="shared" si="36"/>
        <v>0</v>
      </c>
      <c r="BN63" s="130">
        <f t="shared" si="36"/>
        <v>0</v>
      </c>
      <c r="BO63" s="132">
        <f t="shared" si="36"/>
        <v>0</v>
      </c>
      <c r="BP63" s="130">
        <f t="shared" si="36"/>
        <v>517159</v>
      </c>
      <c r="BQ63" s="130">
        <f t="shared" si="36"/>
        <v>29306</v>
      </c>
      <c r="BR63" s="130">
        <f t="shared" si="36"/>
        <v>29306</v>
      </c>
      <c r="BS63" s="130">
        <f t="shared" si="36"/>
        <v>0</v>
      </c>
      <c r="BT63" s="130">
        <f t="shared" si="36"/>
        <v>0</v>
      </c>
      <c r="BU63" s="130">
        <f t="shared" si="37"/>
        <v>0</v>
      </c>
      <c r="BV63" s="130">
        <f t="shared" si="38"/>
        <v>145113</v>
      </c>
      <c r="BW63" s="130">
        <f t="shared" si="39"/>
        <v>0</v>
      </c>
      <c r="BX63" s="130">
        <f t="shared" si="33"/>
        <v>145113</v>
      </c>
      <c r="BY63" s="130">
        <f t="shared" si="34"/>
        <v>0</v>
      </c>
      <c r="BZ63" s="130">
        <f t="shared" si="35"/>
        <v>0</v>
      </c>
      <c r="CA63" s="130">
        <f t="shared" si="32"/>
        <v>342740</v>
      </c>
      <c r="CB63" s="130">
        <f t="shared" si="32"/>
        <v>0</v>
      </c>
      <c r="CC63" s="130">
        <f t="shared" si="32"/>
        <v>300740</v>
      </c>
      <c r="CD63" s="130">
        <f t="shared" si="32"/>
        <v>0</v>
      </c>
      <c r="CE63" s="130">
        <f t="shared" si="32"/>
        <v>42000</v>
      </c>
      <c r="CF63" s="132">
        <f t="shared" si="32"/>
        <v>0</v>
      </c>
      <c r="CG63" s="130">
        <f t="shared" si="32"/>
        <v>0</v>
      </c>
      <c r="CH63" s="130">
        <f t="shared" si="32"/>
        <v>510763</v>
      </c>
      <c r="CI63" s="130">
        <f t="shared" si="32"/>
        <v>1027922</v>
      </c>
    </row>
    <row r="64" spans="1:87" s="122" customFormat="1" ht="12" customHeight="1">
      <c r="A64" s="118" t="s">
        <v>209</v>
      </c>
      <c r="B64" s="134" t="s">
        <v>322</v>
      </c>
      <c r="C64" s="118" t="s">
        <v>323</v>
      </c>
      <c r="D64" s="130">
        <f t="shared" si="0"/>
        <v>0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2">
        <v>0</v>
      </c>
      <c r="L64" s="130">
        <f t="shared" si="2"/>
        <v>170177</v>
      </c>
      <c r="M64" s="130">
        <f t="shared" si="3"/>
        <v>6999</v>
      </c>
      <c r="N64" s="130">
        <v>6999</v>
      </c>
      <c r="O64" s="130">
        <v>0</v>
      </c>
      <c r="P64" s="130">
        <v>0</v>
      </c>
      <c r="Q64" s="130">
        <v>0</v>
      </c>
      <c r="R64" s="130">
        <f t="shared" si="4"/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f t="shared" si="5"/>
        <v>163178</v>
      </c>
      <c r="X64" s="130">
        <v>155589</v>
      </c>
      <c r="Y64" s="130">
        <v>7438</v>
      </c>
      <c r="Z64" s="130">
        <v>0</v>
      </c>
      <c r="AA64" s="130">
        <v>151</v>
      </c>
      <c r="AB64" s="132">
        <v>150002</v>
      </c>
      <c r="AC64" s="130">
        <v>0</v>
      </c>
      <c r="AD64" s="130">
        <v>0</v>
      </c>
      <c r="AE64" s="130">
        <f t="shared" si="6"/>
        <v>170177</v>
      </c>
      <c r="AF64" s="130">
        <f t="shared" si="7"/>
        <v>0</v>
      </c>
      <c r="AG64" s="130">
        <f t="shared" si="8"/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2">
        <v>0</v>
      </c>
      <c r="AN64" s="130">
        <f t="shared" si="9"/>
        <v>4420</v>
      </c>
      <c r="AO64" s="130">
        <f t="shared" si="10"/>
        <v>4420</v>
      </c>
      <c r="AP64" s="130">
        <v>4420</v>
      </c>
      <c r="AQ64" s="130">
        <v>0</v>
      </c>
      <c r="AR64" s="130">
        <v>0</v>
      </c>
      <c r="AS64" s="130">
        <v>0</v>
      </c>
      <c r="AT64" s="130">
        <f t="shared" si="11"/>
        <v>0</v>
      </c>
      <c r="AU64" s="130">
        <v>0</v>
      </c>
      <c r="AV64" s="130">
        <v>0</v>
      </c>
      <c r="AW64" s="130">
        <v>0</v>
      </c>
      <c r="AX64" s="130">
        <v>0</v>
      </c>
      <c r="AY64" s="130">
        <f t="shared" si="12"/>
        <v>0</v>
      </c>
      <c r="AZ64" s="130">
        <v>0</v>
      </c>
      <c r="BA64" s="130">
        <v>0</v>
      </c>
      <c r="BB64" s="130">
        <v>0</v>
      </c>
      <c r="BC64" s="130">
        <v>0</v>
      </c>
      <c r="BD64" s="132">
        <v>97979</v>
      </c>
      <c r="BE64" s="130">
        <v>0</v>
      </c>
      <c r="BF64" s="130">
        <v>0</v>
      </c>
      <c r="BG64" s="130">
        <f t="shared" si="13"/>
        <v>4420</v>
      </c>
      <c r="BH64" s="130">
        <f t="shared" si="36"/>
        <v>0</v>
      </c>
      <c r="BI64" s="130">
        <f t="shared" si="36"/>
        <v>0</v>
      </c>
      <c r="BJ64" s="130">
        <f t="shared" si="36"/>
        <v>0</v>
      </c>
      <c r="BK64" s="130">
        <f t="shared" si="36"/>
        <v>0</v>
      </c>
      <c r="BL64" s="130">
        <f t="shared" si="36"/>
        <v>0</v>
      </c>
      <c r="BM64" s="130">
        <f t="shared" si="36"/>
        <v>0</v>
      </c>
      <c r="BN64" s="130">
        <f t="shared" si="36"/>
        <v>0</v>
      </c>
      <c r="BO64" s="132">
        <f t="shared" si="36"/>
        <v>0</v>
      </c>
      <c r="BP64" s="130">
        <f t="shared" si="36"/>
        <v>174597</v>
      </c>
      <c r="BQ64" s="130">
        <f t="shared" si="36"/>
        <v>11419</v>
      </c>
      <c r="BR64" s="130">
        <f t="shared" si="36"/>
        <v>11419</v>
      </c>
      <c r="BS64" s="130">
        <f t="shared" si="36"/>
        <v>0</v>
      </c>
      <c r="BT64" s="130">
        <f t="shared" si="36"/>
        <v>0</v>
      </c>
      <c r="BU64" s="130">
        <f t="shared" si="37"/>
        <v>0</v>
      </c>
      <c r="BV64" s="130">
        <f t="shared" si="38"/>
        <v>0</v>
      </c>
      <c r="BW64" s="130">
        <f t="shared" si="39"/>
        <v>0</v>
      </c>
      <c r="BX64" s="130">
        <f t="shared" si="33"/>
        <v>0</v>
      </c>
      <c r="BY64" s="130">
        <f t="shared" si="34"/>
        <v>0</v>
      </c>
      <c r="BZ64" s="130">
        <f t="shared" si="35"/>
        <v>0</v>
      </c>
      <c r="CA64" s="130">
        <f t="shared" si="32"/>
        <v>163178</v>
      </c>
      <c r="CB64" s="130">
        <f t="shared" si="32"/>
        <v>155589</v>
      </c>
      <c r="CC64" s="130">
        <f t="shared" si="32"/>
        <v>7438</v>
      </c>
      <c r="CD64" s="130">
        <f t="shared" si="32"/>
        <v>0</v>
      </c>
      <c r="CE64" s="130">
        <f t="shared" si="32"/>
        <v>151</v>
      </c>
      <c r="CF64" s="132">
        <f t="shared" si="32"/>
        <v>247981</v>
      </c>
      <c r="CG64" s="130">
        <f t="shared" si="32"/>
        <v>0</v>
      </c>
      <c r="CH64" s="130">
        <f t="shared" si="32"/>
        <v>0</v>
      </c>
      <c r="CI64" s="130">
        <f t="shared" si="32"/>
        <v>174597</v>
      </c>
    </row>
    <row r="65" spans="1:87" s="122" customFormat="1" ht="12" customHeight="1">
      <c r="A65" s="118" t="s">
        <v>209</v>
      </c>
      <c r="B65" s="134" t="s">
        <v>324</v>
      </c>
      <c r="C65" s="118" t="s">
        <v>325</v>
      </c>
      <c r="D65" s="130">
        <f t="shared" si="0"/>
        <v>0</v>
      </c>
      <c r="E65" s="130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2">
        <v>985</v>
      </c>
      <c r="L65" s="130">
        <f t="shared" si="2"/>
        <v>8439</v>
      </c>
      <c r="M65" s="130">
        <f t="shared" si="3"/>
        <v>2051</v>
      </c>
      <c r="N65" s="130">
        <v>2051</v>
      </c>
      <c r="O65" s="130">
        <v>0</v>
      </c>
      <c r="P65" s="130">
        <v>0</v>
      </c>
      <c r="Q65" s="130">
        <v>0</v>
      </c>
      <c r="R65" s="130">
        <f t="shared" si="4"/>
        <v>101</v>
      </c>
      <c r="S65" s="130">
        <v>101</v>
      </c>
      <c r="T65" s="130">
        <v>0</v>
      </c>
      <c r="U65" s="130">
        <v>0</v>
      </c>
      <c r="V65" s="130">
        <v>0</v>
      </c>
      <c r="W65" s="130">
        <f t="shared" si="5"/>
        <v>6287</v>
      </c>
      <c r="X65" s="130">
        <v>6287</v>
      </c>
      <c r="Y65" s="130">
        <v>0</v>
      </c>
      <c r="Z65" s="130">
        <v>0</v>
      </c>
      <c r="AA65" s="130">
        <v>0</v>
      </c>
      <c r="AB65" s="132">
        <v>48022</v>
      </c>
      <c r="AC65" s="130">
        <v>0</v>
      </c>
      <c r="AD65" s="130">
        <v>0</v>
      </c>
      <c r="AE65" s="130">
        <f t="shared" si="6"/>
        <v>8439</v>
      </c>
      <c r="AF65" s="130">
        <f t="shared" si="7"/>
        <v>0</v>
      </c>
      <c r="AG65" s="130">
        <f t="shared" si="8"/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2">
        <v>0</v>
      </c>
      <c r="AN65" s="130">
        <f t="shared" si="9"/>
        <v>0</v>
      </c>
      <c r="AO65" s="130">
        <f t="shared" si="10"/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f t="shared" si="11"/>
        <v>0</v>
      </c>
      <c r="AU65" s="130">
        <v>0</v>
      </c>
      <c r="AV65" s="130">
        <v>0</v>
      </c>
      <c r="AW65" s="130">
        <v>0</v>
      </c>
      <c r="AX65" s="130">
        <v>0</v>
      </c>
      <c r="AY65" s="130">
        <f t="shared" si="12"/>
        <v>0</v>
      </c>
      <c r="AZ65" s="130">
        <v>0</v>
      </c>
      <c r="BA65" s="130">
        <v>0</v>
      </c>
      <c r="BB65" s="130">
        <v>0</v>
      </c>
      <c r="BC65" s="130">
        <v>0</v>
      </c>
      <c r="BD65" s="132">
        <v>24543</v>
      </c>
      <c r="BE65" s="130">
        <v>0</v>
      </c>
      <c r="BF65" s="130">
        <v>0</v>
      </c>
      <c r="BG65" s="130">
        <f t="shared" si="13"/>
        <v>0</v>
      </c>
      <c r="BH65" s="130">
        <f t="shared" si="36"/>
        <v>0</v>
      </c>
      <c r="BI65" s="130">
        <f t="shared" si="36"/>
        <v>0</v>
      </c>
      <c r="BJ65" s="130">
        <f t="shared" si="36"/>
        <v>0</v>
      </c>
      <c r="BK65" s="130">
        <f t="shared" si="36"/>
        <v>0</v>
      </c>
      <c r="BL65" s="130">
        <f t="shared" si="36"/>
        <v>0</v>
      </c>
      <c r="BM65" s="130">
        <f t="shared" si="36"/>
        <v>0</v>
      </c>
      <c r="BN65" s="130">
        <f t="shared" si="36"/>
        <v>0</v>
      </c>
      <c r="BO65" s="132">
        <f t="shared" si="36"/>
        <v>985</v>
      </c>
      <c r="BP65" s="130">
        <f t="shared" si="36"/>
        <v>8439</v>
      </c>
      <c r="BQ65" s="130">
        <f t="shared" si="36"/>
        <v>2051</v>
      </c>
      <c r="BR65" s="130">
        <f t="shared" si="36"/>
        <v>2051</v>
      </c>
      <c r="BS65" s="130">
        <f t="shared" si="36"/>
        <v>0</v>
      </c>
      <c r="BT65" s="130">
        <f t="shared" si="36"/>
        <v>0</v>
      </c>
      <c r="BU65" s="130">
        <f t="shared" si="37"/>
        <v>0</v>
      </c>
      <c r="BV65" s="130">
        <f t="shared" si="38"/>
        <v>101</v>
      </c>
      <c r="BW65" s="130">
        <f t="shared" si="39"/>
        <v>101</v>
      </c>
      <c r="BX65" s="130">
        <f t="shared" si="33"/>
        <v>0</v>
      </c>
      <c r="BY65" s="130">
        <f t="shared" si="34"/>
        <v>0</v>
      </c>
      <c r="BZ65" s="130">
        <f t="shared" si="35"/>
        <v>0</v>
      </c>
      <c r="CA65" s="130">
        <f t="shared" si="32"/>
        <v>6287</v>
      </c>
      <c r="CB65" s="130">
        <f t="shared" si="32"/>
        <v>6287</v>
      </c>
      <c r="CC65" s="130">
        <f t="shared" si="32"/>
        <v>0</v>
      </c>
      <c r="CD65" s="130">
        <f t="shared" si="32"/>
        <v>0</v>
      </c>
      <c r="CE65" s="130">
        <f t="shared" si="32"/>
        <v>0</v>
      </c>
      <c r="CF65" s="132">
        <f t="shared" si="32"/>
        <v>72565</v>
      </c>
      <c r="CG65" s="130">
        <f t="shared" si="32"/>
        <v>0</v>
      </c>
      <c r="CH65" s="130">
        <f t="shared" si="32"/>
        <v>0</v>
      </c>
      <c r="CI65" s="130">
        <f t="shared" si="32"/>
        <v>8439</v>
      </c>
    </row>
    <row r="66" spans="1:87" s="122" customFormat="1" ht="12" customHeight="1">
      <c r="A66" s="118" t="s">
        <v>209</v>
      </c>
      <c r="B66" s="134" t="s">
        <v>326</v>
      </c>
      <c r="C66" s="118" t="s">
        <v>327</v>
      </c>
      <c r="D66" s="130">
        <f t="shared" si="0"/>
        <v>0</v>
      </c>
      <c r="E66" s="130">
        <f t="shared" si="1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2">
        <v>1088</v>
      </c>
      <c r="L66" s="130">
        <f t="shared" si="2"/>
        <v>18901</v>
      </c>
      <c r="M66" s="130">
        <f t="shared" si="3"/>
        <v>6725</v>
      </c>
      <c r="N66" s="130">
        <v>800</v>
      </c>
      <c r="O66" s="130">
        <v>5925</v>
      </c>
      <c r="P66" s="130">
        <v>0</v>
      </c>
      <c r="Q66" s="130">
        <v>0</v>
      </c>
      <c r="R66" s="130">
        <f t="shared" si="4"/>
        <v>6191</v>
      </c>
      <c r="S66" s="130">
        <v>6191</v>
      </c>
      <c r="T66" s="130">
        <v>0</v>
      </c>
      <c r="U66" s="130">
        <v>0</v>
      </c>
      <c r="V66" s="130">
        <v>0</v>
      </c>
      <c r="W66" s="130">
        <f t="shared" si="5"/>
        <v>5985</v>
      </c>
      <c r="X66" s="130">
        <v>5985</v>
      </c>
      <c r="Y66" s="130">
        <v>0</v>
      </c>
      <c r="Z66" s="130">
        <v>0</v>
      </c>
      <c r="AA66" s="130">
        <v>0</v>
      </c>
      <c r="AB66" s="132">
        <v>53051</v>
      </c>
      <c r="AC66" s="130">
        <v>0</v>
      </c>
      <c r="AD66" s="130">
        <v>231</v>
      </c>
      <c r="AE66" s="130">
        <f t="shared" si="6"/>
        <v>19132</v>
      </c>
      <c r="AF66" s="130">
        <f t="shared" si="7"/>
        <v>0</v>
      </c>
      <c r="AG66" s="130">
        <f t="shared" si="8"/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2">
        <v>0</v>
      </c>
      <c r="AN66" s="130">
        <f t="shared" si="9"/>
        <v>0</v>
      </c>
      <c r="AO66" s="130">
        <f t="shared" si="10"/>
        <v>0</v>
      </c>
      <c r="AP66" s="130">
        <v>0</v>
      </c>
      <c r="AQ66" s="130">
        <v>0</v>
      </c>
      <c r="AR66" s="130">
        <v>0</v>
      </c>
      <c r="AS66" s="130">
        <v>0</v>
      </c>
      <c r="AT66" s="130">
        <f t="shared" si="11"/>
        <v>0</v>
      </c>
      <c r="AU66" s="130">
        <v>0</v>
      </c>
      <c r="AV66" s="130">
        <v>0</v>
      </c>
      <c r="AW66" s="130">
        <v>0</v>
      </c>
      <c r="AX66" s="130">
        <v>0</v>
      </c>
      <c r="AY66" s="130">
        <f t="shared" si="12"/>
        <v>0</v>
      </c>
      <c r="AZ66" s="130">
        <v>0</v>
      </c>
      <c r="BA66" s="130">
        <v>0</v>
      </c>
      <c r="BB66" s="130">
        <v>0</v>
      </c>
      <c r="BC66" s="130">
        <v>0</v>
      </c>
      <c r="BD66" s="132">
        <v>27611</v>
      </c>
      <c r="BE66" s="130">
        <v>0</v>
      </c>
      <c r="BF66" s="130">
        <v>0</v>
      </c>
      <c r="BG66" s="130">
        <f t="shared" si="13"/>
        <v>0</v>
      </c>
      <c r="BH66" s="130">
        <f t="shared" si="36"/>
        <v>0</v>
      </c>
      <c r="BI66" s="130">
        <f t="shared" si="36"/>
        <v>0</v>
      </c>
      <c r="BJ66" s="130">
        <f t="shared" si="36"/>
        <v>0</v>
      </c>
      <c r="BK66" s="130">
        <f t="shared" si="36"/>
        <v>0</v>
      </c>
      <c r="BL66" s="130">
        <f t="shared" si="36"/>
        <v>0</v>
      </c>
      <c r="BM66" s="130">
        <f t="shared" si="36"/>
        <v>0</v>
      </c>
      <c r="BN66" s="130">
        <f t="shared" si="36"/>
        <v>0</v>
      </c>
      <c r="BO66" s="132">
        <f t="shared" si="36"/>
        <v>1088</v>
      </c>
      <c r="BP66" s="130">
        <f t="shared" si="36"/>
        <v>18901</v>
      </c>
      <c r="BQ66" s="130">
        <f t="shared" si="36"/>
        <v>6725</v>
      </c>
      <c r="BR66" s="130">
        <f t="shared" si="36"/>
        <v>800</v>
      </c>
      <c r="BS66" s="130">
        <f t="shared" si="36"/>
        <v>5925</v>
      </c>
      <c r="BT66" s="130">
        <f t="shared" si="36"/>
        <v>0</v>
      </c>
      <c r="BU66" s="130">
        <f t="shared" si="37"/>
        <v>0</v>
      </c>
      <c r="BV66" s="130">
        <f t="shared" si="38"/>
        <v>6191</v>
      </c>
      <c r="BW66" s="130">
        <f t="shared" si="39"/>
        <v>6191</v>
      </c>
      <c r="BX66" s="130">
        <f t="shared" si="33"/>
        <v>0</v>
      </c>
      <c r="BY66" s="130">
        <f t="shared" si="34"/>
        <v>0</v>
      </c>
      <c r="BZ66" s="130">
        <f t="shared" si="35"/>
        <v>0</v>
      </c>
      <c r="CA66" s="130">
        <f t="shared" si="32"/>
        <v>5985</v>
      </c>
      <c r="CB66" s="130">
        <f t="shared" si="32"/>
        <v>5985</v>
      </c>
      <c r="CC66" s="130">
        <f t="shared" si="32"/>
        <v>0</v>
      </c>
      <c r="CD66" s="130">
        <f t="shared" si="32"/>
        <v>0</v>
      </c>
      <c r="CE66" s="130">
        <f t="shared" si="32"/>
        <v>0</v>
      </c>
      <c r="CF66" s="132">
        <f t="shared" si="32"/>
        <v>80662</v>
      </c>
      <c r="CG66" s="130">
        <f t="shared" si="32"/>
        <v>0</v>
      </c>
      <c r="CH66" s="130">
        <f t="shared" si="32"/>
        <v>231</v>
      </c>
      <c r="CI66" s="130">
        <f t="shared" si="32"/>
        <v>19132</v>
      </c>
    </row>
    <row r="67" spans="1:87" s="122" customFormat="1" ht="12" customHeight="1">
      <c r="A67" s="118" t="s">
        <v>209</v>
      </c>
      <c r="B67" s="134" t="s">
        <v>328</v>
      </c>
      <c r="C67" s="118" t="s">
        <v>329</v>
      </c>
      <c r="D67" s="130">
        <f t="shared" si="0"/>
        <v>14469</v>
      </c>
      <c r="E67" s="130">
        <f t="shared" si="1"/>
        <v>14469</v>
      </c>
      <c r="F67" s="130">
        <v>0</v>
      </c>
      <c r="G67" s="130">
        <v>0</v>
      </c>
      <c r="H67" s="130">
        <v>0</v>
      </c>
      <c r="I67" s="130">
        <v>14469</v>
      </c>
      <c r="J67" s="130">
        <v>0</v>
      </c>
      <c r="K67" s="132">
        <v>0</v>
      </c>
      <c r="L67" s="130">
        <f t="shared" si="2"/>
        <v>320571</v>
      </c>
      <c r="M67" s="130">
        <f t="shared" si="3"/>
        <v>57084</v>
      </c>
      <c r="N67" s="130">
        <v>26630</v>
      </c>
      <c r="O67" s="130">
        <v>0</v>
      </c>
      <c r="P67" s="130">
        <v>30454</v>
      </c>
      <c r="Q67" s="130">
        <v>0</v>
      </c>
      <c r="R67" s="130">
        <f t="shared" si="4"/>
        <v>117274</v>
      </c>
      <c r="S67" s="130">
        <v>0</v>
      </c>
      <c r="T67" s="130">
        <v>116187</v>
      </c>
      <c r="U67" s="130">
        <v>1087</v>
      </c>
      <c r="V67" s="130">
        <v>0</v>
      </c>
      <c r="W67" s="130">
        <f t="shared" si="5"/>
        <v>146213</v>
      </c>
      <c r="X67" s="130">
        <v>94545</v>
      </c>
      <c r="Y67" s="130">
        <v>51668</v>
      </c>
      <c r="Z67" s="130">
        <v>0</v>
      </c>
      <c r="AA67" s="130">
        <v>0</v>
      </c>
      <c r="AB67" s="132">
        <v>0</v>
      </c>
      <c r="AC67" s="130">
        <v>0</v>
      </c>
      <c r="AD67" s="130">
        <v>0</v>
      </c>
      <c r="AE67" s="130">
        <f t="shared" si="6"/>
        <v>335040</v>
      </c>
      <c r="AF67" s="130">
        <f t="shared" si="7"/>
        <v>0</v>
      </c>
      <c r="AG67" s="130">
        <f t="shared" si="8"/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2">
        <v>0</v>
      </c>
      <c r="AN67" s="130">
        <f t="shared" si="9"/>
        <v>17616</v>
      </c>
      <c r="AO67" s="130">
        <f t="shared" si="10"/>
        <v>15915</v>
      </c>
      <c r="AP67" s="130">
        <v>0</v>
      </c>
      <c r="AQ67" s="130">
        <v>0</v>
      </c>
      <c r="AR67" s="130">
        <v>15915</v>
      </c>
      <c r="AS67" s="130">
        <v>0</v>
      </c>
      <c r="AT67" s="130">
        <f t="shared" si="11"/>
        <v>1701</v>
      </c>
      <c r="AU67" s="130">
        <v>1701</v>
      </c>
      <c r="AV67" s="130">
        <v>0</v>
      </c>
      <c r="AW67" s="130">
        <v>0</v>
      </c>
      <c r="AX67" s="130">
        <v>0</v>
      </c>
      <c r="AY67" s="130">
        <f t="shared" si="12"/>
        <v>0</v>
      </c>
      <c r="AZ67" s="130">
        <v>0</v>
      </c>
      <c r="BA67" s="130">
        <v>0</v>
      </c>
      <c r="BB67" s="130">
        <v>0</v>
      </c>
      <c r="BC67" s="130">
        <v>0</v>
      </c>
      <c r="BD67" s="132">
        <v>46256</v>
      </c>
      <c r="BE67" s="130">
        <v>0</v>
      </c>
      <c r="BF67" s="130">
        <v>0</v>
      </c>
      <c r="BG67" s="130">
        <f t="shared" si="13"/>
        <v>17616</v>
      </c>
      <c r="BH67" s="130">
        <f t="shared" si="36"/>
        <v>14469</v>
      </c>
      <c r="BI67" s="130">
        <f t="shared" si="36"/>
        <v>14469</v>
      </c>
      <c r="BJ67" s="130">
        <f t="shared" si="36"/>
        <v>0</v>
      </c>
      <c r="BK67" s="130">
        <f t="shared" si="36"/>
        <v>0</v>
      </c>
      <c r="BL67" s="130">
        <f t="shared" si="36"/>
        <v>0</v>
      </c>
      <c r="BM67" s="130">
        <f t="shared" si="36"/>
        <v>14469</v>
      </c>
      <c r="BN67" s="130">
        <f t="shared" si="36"/>
        <v>0</v>
      </c>
      <c r="BO67" s="132">
        <f t="shared" si="36"/>
        <v>0</v>
      </c>
      <c r="BP67" s="130">
        <f t="shared" si="36"/>
        <v>338187</v>
      </c>
      <c r="BQ67" s="130">
        <f t="shared" si="36"/>
        <v>72999</v>
      </c>
      <c r="BR67" s="130">
        <f t="shared" si="36"/>
        <v>26630</v>
      </c>
      <c r="BS67" s="130">
        <f t="shared" si="36"/>
        <v>0</v>
      </c>
      <c r="BT67" s="130">
        <f t="shared" si="36"/>
        <v>46369</v>
      </c>
      <c r="BU67" s="130">
        <f t="shared" si="37"/>
        <v>0</v>
      </c>
      <c r="BV67" s="130">
        <f t="shared" si="38"/>
        <v>118975</v>
      </c>
      <c r="BW67" s="130">
        <f t="shared" si="39"/>
        <v>1701</v>
      </c>
      <c r="BX67" s="130">
        <f t="shared" si="33"/>
        <v>116187</v>
      </c>
      <c r="BY67" s="130">
        <f t="shared" si="34"/>
        <v>1087</v>
      </c>
      <c r="BZ67" s="130">
        <f t="shared" si="35"/>
        <v>0</v>
      </c>
      <c r="CA67" s="130">
        <f t="shared" si="32"/>
        <v>146213</v>
      </c>
      <c r="CB67" s="130">
        <f t="shared" si="32"/>
        <v>94545</v>
      </c>
      <c r="CC67" s="130">
        <f t="shared" si="32"/>
        <v>51668</v>
      </c>
      <c r="CD67" s="130">
        <f t="shared" si="32"/>
        <v>0</v>
      </c>
      <c r="CE67" s="130">
        <f t="shared" si="32"/>
        <v>0</v>
      </c>
      <c r="CF67" s="132">
        <f t="shared" si="32"/>
        <v>46256</v>
      </c>
      <c r="CG67" s="130">
        <f t="shared" si="32"/>
        <v>0</v>
      </c>
      <c r="CH67" s="130">
        <f t="shared" si="32"/>
        <v>0</v>
      </c>
      <c r="CI67" s="130">
        <f t="shared" si="32"/>
        <v>352656</v>
      </c>
    </row>
    <row r="68" spans="1:87" s="122" customFormat="1" ht="12" customHeight="1">
      <c r="A68" s="118" t="s">
        <v>209</v>
      </c>
      <c r="B68" s="134" t="s">
        <v>331</v>
      </c>
      <c r="C68" s="118" t="s">
        <v>332</v>
      </c>
      <c r="D68" s="130">
        <f t="shared" si="0"/>
        <v>0</v>
      </c>
      <c r="E68" s="130">
        <f t="shared" si="1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2">
        <v>0</v>
      </c>
      <c r="L68" s="130">
        <f t="shared" si="2"/>
        <v>0</v>
      </c>
      <c r="M68" s="130">
        <f t="shared" si="3"/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f t="shared" si="4"/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f t="shared" si="5"/>
        <v>0</v>
      </c>
      <c r="X68" s="130">
        <v>0</v>
      </c>
      <c r="Y68" s="130">
        <v>0</v>
      </c>
      <c r="Z68" s="130">
        <v>0</v>
      </c>
      <c r="AA68" s="130">
        <v>0</v>
      </c>
      <c r="AB68" s="132">
        <v>0</v>
      </c>
      <c r="AC68" s="130">
        <v>0</v>
      </c>
      <c r="AD68" s="130">
        <v>0</v>
      </c>
      <c r="AE68" s="130">
        <f t="shared" si="6"/>
        <v>0</v>
      </c>
      <c r="AF68" s="130">
        <f t="shared" si="7"/>
        <v>0</v>
      </c>
      <c r="AG68" s="130">
        <f t="shared" si="8"/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2">
        <v>0</v>
      </c>
      <c r="AN68" s="130">
        <f t="shared" si="9"/>
        <v>52154</v>
      </c>
      <c r="AO68" s="130">
        <f t="shared" si="10"/>
        <v>9969</v>
      </c>
      <c r="AP68" s="130">
        <v>9969</v>
      </c>
      <c r="AQ68" s="130">
        <v>0</v>
      </c>
      <c r="AR68" s="130">
        <v>0</v>
      </c>
      <c r="AS68" s="130">
        <v>0</v>
      </c>
      <c r="AT68" s="130">
        <f t="shared" si="11"/>
        <v>42185</v>
      </c>
      <c r="AU68" s="130">
        <v>0</v>
      </c>
      <c r="AV68" s="130">
        <v>42185</v>
      </c>
      <c r="AW68" s="130">
        <v>0</v>
      </c>
      <c r="AX68" s="130">
        <v>0</v>
      </c>
      <c r="AY68" s="130">
        <f t="shared" si="12"/>
        <v>0</v>
      </c>
      <c r="AZ68" s="130">
        <v>0</v>
      </c>
      <c r="BA68" s="130">
        <v>0</v>
      </c>
      <c r="BB68" s="130">
        <v>0</v>
      </c>
      <c r="BC68" s="130">
        <v>0</v>
      </c>
      <c r="BD68" s="132">
        <v>0</v>
      </c>
      <c r="BE68" s="130">
        <v>0</v>
      </c>
      <c r="BF68" s="130">
        <v>1455</v>
      </c>
      <c r="BG68" s="130">
        <f t="shared" si="13"/>
        <v>53609</v>
      </c>
      <c r="BH68" s="130">
        <f t="shared" si="36"/>
        <v>0</v>
      </c>
      <c r="BI68" s="130">
        <f t="shared" si="36"/>
        <v>0</v>
      </c>
      <c r="BJ68" s="130">
        <f t="shared" si="36"/>
        <v>0</v>
      </c>
      <c r="BK68" s="130">
        <f t="shared" si="36"/>
        <v>0</v>
      </c>
      <c r="BL68" s="130">
        <f t="shared" si="36"/>
        <v>0</v>
      </c>
      <c r="BM68" s="130">
        <f t="shared" si="36"/>
        <v>0</v>
      </c>
      <c r="BN68" s="130">
        <f t="shared" si="36"/>
        <v>0</v>
      </c>
      <c r="BO68" s="132">
        <v>0</v>
      </c>
      <c r="BP68" s="130">
        <f t="shared" si="36"/>
        <v>52154</v>
      </c>
      <c r="BQ68" s="130">
        <f t="shared" si="36"/>
        <v>9969</v>
      </c>
      <c r="BR68" s="130">
        <f t="shared" si="36"/>
        <v>9969</v>
      </c>
      <c r="BS68" s="130">
        <f t="shared" si="36"/>
        <v>0</v>
      </c>
      <c r="BT68" s="130">
        <f t="shared" si="36"/>
        <v>0</v>
      </c>
      <c r="BU68" s="130">
        <f t="shared" si="37"/>
        <v>0</v>
      </c>
      <c r="BV68" s="130">
        <f t="shared" si="38"/>
        <v>42185</v>
      </c>
      <c r="BW68" s="130">
        <f t="shared" si="39"/>
        <v>0</v>
      </c>
      <c r="BX68" s="130">
        <f t="shared" si="33"/>
        <v>42185</v>
      </c>
      <c r="BY68" s="130">
        <f t="shared" si="34"/>
        <v>0</v>
      </c>
      <c r="BZ68" s="130">
        <f t="shared" si="35"/>
        <v>0</v>
      </c>
      <c r="CA68" s="130">
        <f t="shared" si="32"/>
        <v>0</v>
      </c>
      <c r="CB68" s="130">
        <f t="shared" si="32"/>
        <v>0</v>
      </c>
      <c r="CC68" s="130">
        <f t="shared" si="32"/>
        <v>0</v>
      </c>
      <c r="CD68" s="130">
        <f t="shared" si="32"/>
        <v>0</v>
      </c>
      <c r="CE68" s="130">
        <f t="shared" si="32"/>
        <v>0</v>
      </c>
      <c r="CF68" s="132">
        <v>0</v>
      </c>
      <c r="CG68" s="130">
        <f t="shared" si="32"/>
        <v>0</v>
      </c>
      <c r="CH68" s="130">
        <f t="shared" si="32"/>
        <v>1455</v>
      </c>
      <c r="CI68" s="130">
        <f t="shared" si="32"/>
        <v>53609</v>
      </c>
    </row>
    <row r="69" spans="1:87" s="122" customFormat="1" ht="12" customHeight="1">
      <c r="A69" s="118" t="s">
        <v>209</v>
      </c>
      <c r="B69" s="134" t="s">
        <v>333</v>
      </c>
      <c r="C69" s="118" t="s">
        <v>334</v>
      </c>
      <c r="D69" s="130">
        <f t="shared" si="0"/>
        <v>6552</v>
      </c>
      <c r="E69" s="130">
        <f t="shared" si="1"/>
        <v>6552</v>
      </c>
      <c r="F69" s="130">
        <v>0</v>
      </c>
      <c r="G69" s="130">
        <v>3833</v>
      </c>
      <c r="H69" s="130">
        <v>1522</v>
      </c>
      <c r="I69" s="130">
        <v>1197</v>
      </c>
      <c r="J69" s="130">
        <v>0</v>
      </c>
      <c r="K69" s="132">
        <v>0</v>
      </c>
      <c r="L69" s="130">
        <f t="shared" si="2"/>
        <v>2254388</v>
      </c>
      <c r="M69" s="130">
        <f t="shared" si="3"/>
        <v>183518</v>
      </c>
      <c r="N69" s="130">
        <v>183518</v>
      </c>
      <c r="O69" s="130">
        <v>0</v>
      </c>
      <c r="P69" s="130">
        <v>0</v>
      </c>
      <c r="Q69" s="130">
        <v>0</v>
      </c>
      <c r="R69" s="130">
        <f t="shared" si="4"/>
        <v>476695</v>
      </c>
      <c r="S69" s="130">
        <v>0</v>
      </c>
      <c r="T69" s="130">
        <v>471524</v>
      </c>
      <c r="U69" s="130">
        <v>5171</v>
      </c>
      <c r="V69" s="130">
        <v>0</v>
      </c>
      <c r="W69" s="130">
        <f t="shared" si="5"/>
        <v>1594175</v>
      </c>
      <c r="X69" s="130">
        <v>0</v>
      </c>
      <c r="Y69" s="130">
        <v>1445724</v>
      </c>
      <c r="Z69" s="130">
        <v>148451</v>
      </c>
      <c r="AA69" s="130">
        <v>0</v>
      </c>
      <c r="AB69" s="132">
        <v>0</v>
      </c>
      <c r="AC69" s="130">
        <v>0</v>
      </c>
      <c r="AD69" s="130">
        <v>255459</v>
      </c>
      <c r="AE69" s="130">
        <f t="shared" si="6"/>
        <v>2516399</v>
      </c>
      <c r="AF69" s="130">
        <f t="shared" si="7"/>
        <v>0</v>
      </c>
      <c r="AG69" s="130">
        <f t="shared" si="8"/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2">
        <v>0</v>
      </c>
      <c r="AN69" s="130">
        <f t="shared" si="9"/>
        <v>0</v>
      </c>
      <c r="AO69" s="130">
        <f t="shared" si="10"/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f t="shared" si="11"/>
        <v>0</v>
      </c>
      <c r="AU69" s="130">
        <v>0</v>
      </c>
      <c r="AV69" s="130">
        <v>0</v>
      </c>
      <c r="AW69" s="130">
        <v>0</v>
      </c>
      <c r="AX69" s="130">
        <v>0</v>
      </c>
      <c r="AY69" s="130">
        <f t="shared" si="12"/>
        <v>0</v>
      </c>
      <c r="AZ69" s="130">
        <v>0</v>
      </c>
      <c r="BA69" s="130">
        <v>0</v>
      </c>
      <c r="BB69" s="130">
        <v>0</v>
      </c>
      <c r="BC69" s="130">
        <v>0</v>
      </c>
      <c r="BD69" s="132">
        <v>0</v>
      </c>
      <c r="BE69" s="130">
        <v>0</v>
      </c>
      <c r="BF69" s="130">
        <v>0</v>
      </c>
      <c r="BG69" s="130">
        <f t="shared" si="13"/>
        <v>0</v>
      </c>
      <c r="BH69" s="130">
        <f t="shared" si="36"/>
        <v>6552</v>
      </c>
      <c r="BI69" s="130">
        <f t="shared" si="36"/>
        <v>6552</v>
      </c>
      <c r="BJ69" s="130">
        <f t="shared" si="36"/>
        <v>0</v>
      </c>
      <c r="BK69" s="130">
        <f t="shared" si="36"/>
        <v>3833</v>
      </c>
      <c r="BL69" s="130">
        <f t="shared" si="36"/>
        <v>1522</v>
      </c>
      <c r="BM69" s="130">
        <f t="shared" si="36"/>
        <v>1197</v>
      </c>
      <c r="BN69" s="130">
        <f t="shared" si="36"/>
        <v>0</v>
      </c>
      <c r="BO69" s="132">
        <v>0</v>
      </c>
      <c r="BP69" s="130">
        <f t="shared" si="36"/>
        <v>2254388</v>
      </c>
      <c r="BQ69" s="130">
        <f t="shared" si="36"/>
        <v>183518</v>
      </c>
      <c r="BR69" s="130">
        <f t="shared" si="36"/>
        <v>183518</v>
      </c>
      <c r="BS69" s="130">
        <f t="shared" si="36"/>
        <v>0</v>
      </c>
      <c r="BT69" s="130">
        <f t="shared" si="36"/>
        <v>0</v>
      </c>
      <c r="BU69" s="130">
        <f t="shared" si="37"/>
        <v>0</v>
      </c>
      <c r="BV69" s="130">
        <f t="shared" si="38"/>
        <v>476695</v>
      </c>
      <c r="BW69" s="130">
        <f t="shared" si="39"/>
        <v>0</v>
      </c>
      <c r="BX69" s="130">
        <f t="shared" si="33"/>
        <v>471524</v>
      </c>
      <c r="BY69" s="130">
        <f t="shared" si="34"/>
        <v>5171</v>
      </c>
      <c r="BZ69" s="130">
        <f t="shared" si="35"/>
        <v>0</v>
      </c>
      <c r="CA69" s="130">
        <f t="shared" si="32"/>
        <v>1594175</v>
      </c>
      <c r="CB69" s="130">
        <f t="shared" si="32"/>
        <v>0</v>
      </c>
      <c r="CC69" s="130">
        <f t="shared" si="32"/>
        <v>1445724</v>
      </c>
      <c r="CD69" s="130">
        <f t="shared" si="32"/>
        <v>148451</v>
      </c>
      <c r="CE69" s="130">
        <f t="shared" si="32"/>
        <v>0</v>
      </c>
      <c r="CF69" s="132">
        <v>0</v>
      </c>
      <c r="CG69" s="130">
        <f t="shared" si="32"/>
        <v>0</v>
      </c>
      <c r="CH69" s="130">
        <f t="shared" si="32"/>
        <v>255459</v>
      </c>
      <c r="CI69" s="130">
        <f t="shared" si="32"/>
        <v>2516399</v>
      </c>
    </row>
    <row r="70" spans="1:87" s="122" customFormat="1" ht="12" customHeight="1">
      <c r="A70" s="118" t="s">
        <v>209</v>
      </c>
      <c r="B70" s="134" t="s">
        <v>335</v>
      </c>
      <c r="C70" s="118" t="s">
        <v>336</v>
      </c>
      <c r="D70" s="130">
        <f t="shared" si="0"/>
        <v>0</v>
      </c>
      <c r="E70" s="130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2">
        <v>0</v>
      </c>
      <c r="L70" s="130">
        <f t="shared" si="2"/>
        <v>0</v>
      </c>
      <c r="M70" s="130">
        <f t="shared" si="3"/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f t="shared" si="4"/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f t="shared" si="5"/>
        <v>0</v>
      </c>
      <c r="X70" s="130">
        <v>0</v>
      </c>
      <c r="Y70" s="130">
        <v>0</v>
      </c>
      <c r="Z70" s="130">
        <v>0</v>
      </c>
      <c r="AA70" s="130">
        <v>0</v>
      </c>
      <c r="AB70" s="132">
        <v>0</v>
      </c>
      <c r="AC70" s="130">
        <v>0</v>
      </c>
      <c r="AD70" s="130">
        <v>0</v>
      </c>
      <c r="AE70" s="130">
        <f t="shared" si="6"/>
        <v>0</v>
      </c>
      <c r="AF70" s="130">
        <f t="shared" si="7"/>
        <v>38955</v>
      </c>
      <c r="AG70" s="130">
        <f t="shared" si="8"/>
        <v>38955</v>
      </c>
      <c r="AH70" s="130">
        <v>0</v>
      </c>
      <c r="AI70" s="130">
        <v>38955</v>
      </c>
      <c r="AJ70" s="130">
        <v>0</v>
      </c>
      <c r="AK70" s="130">
        <v>0</v>
      </c>
      <c r="AL70" s="130">
        <v>0</v>
      </c>
      <c r="AM70" s="132">
        <v>0</v>
      </c>
      <c r="AN70" s="130">
        <f t="shared" si="9"/>
        <v>222294</v>
      </c>
      <c r="AO70" s="130">
        <f t="shared" si="10"/>
        <v>83114</v>
      </c>
      <c r="AP70" s="130">
        <v>0</v>
      </c>
      <c r="AQ70" s="130">
        <v>0</v>
      </c>
      <c r="AR70" s="130">
        <v>83114</v>
      </c>
      <c r="AS70" s="130">
        <v>0</v>
      </c>
      <c r="AT70" s="130">
        <f t="shared" si="11"/>
        <v>111487</v>
      </c>
      <c r="AU70" s="130">
        <v>0</v>
      </c>
      <c r="AV70" s="130">
        <v>111487</v>
      </c>
      <c r="AW70" s="130">
        <v>0</v>
      </c>
      <c r="AX70" s="130">
        <v>0</v>
      </c>
      <c r="AY70" s="130">
        <f t="shared" si="12"/>
        <v>27693</v>
      </c>
      <c r="AZ70" s="130">
        <v>0</v>
      </c>
      <c r="BA70" s="130">
        <v>26331</v>
      </c>
      <c r="BB70" s="130">
        <v>1362</v>
      </c>
      <c r="BC70" s="130">
        <v>0</v>
      </c>
      <c r="BD70" s="132">
        <v>0</v>
      </c>
      <c r="BE70" s="130">
        <v>0</v>
      </c>
      <c r="BF70" s="130">
        <v>0</v>
      </c>
      <c r="BG70" s="130">
        <f t="shared" si="13"/>
        <v>261249</v>
      </c>
      <c r="BH70" s="130">
        <f t="shared" si="36"/>
        <v>38955</v>
      </c>
      <c r="BI70" s="130">
        <f t="shared" si="36"/>
        <v>38955</v>
      </c>
      <c r="BJ70" s="130">
        <f t="shared" si="36"/>
        <v>0</v>
      </c>
      <c r="BK70" s="130">
        <f t="shared" si="36"/>
        <v>38955</v>
      </c>
      <c r="BL70" s="130">
        <f t="shared" si="36"/>
        <v>0</v>
      </c>
      <c r="BM70" s="130">
        <f t="shared" si="36"/>
        <v>0</v>
      </c>
      <c r="BN70" s="130">
        <f t="shared" si="36"/>
        <v>0</v>
      </c>
      <c r="BO70" s="132">
        <v>0</v>
      </c>
      <c r="BP70" s="130">
        <f t="shared" si="36"/>
        <v>222294</v>
      </c>
      <c r="BQ70" s="130">
        <f t="shared" si="36"/>
        <v>83114</v>
      </c>
      <c r="BR70" s="130">
        <f t="shared" si="36"/>
        <v>0</v>
      </c>
      <c r="BS70" s="130">
        <f t="shared" si="36"/>
        <v>0</v>
      </c>
      <c r="BT70" s="130">
        <f t="shared" si="36"/>
        <v>83114</v>
      </c>
      <c r="BU70" s="130">
        <f t="shared" si="37"/>
        <v>0</v>
      </c>
      <c r="BV70" s="130">
        <f t="shared" si="38"/>
        <v>111487</v>
      </c>
      <c r="BW70" s="130">
        <f t="shared" si="39"/>
        <v>0</v>
      </c>
      <c r="BX70" s="130">
        <f t="shared" si="33"/>
        <v>111487</v>
      </c>
      <c r="BY70" s="130">
        <f t="shared" si="34"/>
        <v>0</v>
      </c>
      <c r="BZ70" s="130">
        <f t="shared" si="35"/>
        <v>0</v>
      </c>
      <c r="CA70" s="130">
        <f t="shared" si="32"/>
        <v>27693</v>
      </c>
      <c r="CB70" s="130">
        <f t="shared" si="32"/>
        <v>0</v>
      </c>
      <c r="CC70" s="130">
        <f t="shared" si="32"/>
        <v>26331</v>
      </c>
      <c r="CD70" s="130">
        <f t="shared" si="32"/>
        <v>1362</v>
      </c>
      <c r="CE70" s="130">
        <f t="shared" si="32"/>
        <v>0</v>
      </c>
      <c r="CF70" s="132">
        <v>0</v>
      </c>
      <c r="CG70" s="130">
        <f t="shared" si="32"/>
        <v>0</v>
      </c>
      <c r="CH70" s="130">
        <f t="shared" si="32"/>
        <v>0</v>
      </c>
      <c r="CI70" s="130">
        <f t="shared" si="32"/>
        <v>261249</v>
      </c>
    </row>
    <row r="71" spans="1:87" s="122" customFormat="1" ht="12" customHeight="1">
      <c r="A71" s="118" t="s">
        <v>209</v>
      </c>
      <c r="B71" s="134" t="s">
        <v>337</v>
      </c>
      <c r="C71" s="118" t="s">
        <v>338</v>
      </c>
      <c r="D71" s="130">
        <f t="shared" si="0"/>
        <v>0</v>
      </c>
      <c r="E71" s="130">
        <f t="shared" si="1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2">
        <v>0</v>
      </c>
      <c r="L71" s="130">
        <f t="shared" si="2"/>
        <v>542991</v>
      </c>
      <c r="M71" s="130">
        <f t="shared" si="3"/>
        <v>33444</v>
      </c>
      <c r="N71" s="130">
        <v>6962</v>
      </c>
      <c r="O71" s="130">
        <v>0</v>
      </c>
      <c r="P71" s="130">
        <v>26482</v>
      </c>
      <c r="Q71" s="130">
        <v>0</v>
      </c>
      <c r="R71" s="130">
        <f t="shared" si="4"/>
        <v>222151</v>
      </c>
      <c r="S71" s="130">
        <v>0</v>
      </c>
      <c r="T71" s="130">
        <v>222151</v>
      </c>
      <c r="U71" s="130">
        <v>0</v>
      </c>
      <c r="V71" s="130">
        <v>0</v>
      </c>
      <c r="W71" s="130">
        <f t="shared" si="5"/>
        <v>287396</v>
      </c>
      <c r="X71" s="130">
        <v>0</v>
      </c>
      <c r="Y71" s="130">
        <v>287396</v>
      </c>
      <c r="Z71" s="130">
        <v>0</v>
      </c>
      <c r="AA71" s="130">
        <v>0</v>
      </c>
      <c r="AB71" s="132">
        <v>0</v>
      </c>
      <c r="AC71" s="130">
        <v>0</v>
      </c>
      <c r="AD71" s="130">
        <v>2643</v>
      </c>
      <c r="AE71" s="130">
        <f t="shared" si="6"/>
        <v>545634</v>
      </c>
      <c r="AF71" s="130">
        <f t="shared" si="7"/>
        <v>0</v>
      </c>
      <c r="AG71" s="130">
        <f t="shared" si="8"/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2">
        <v>0</v>
      </c>
      <c r="AN71" s="130">
        <f t="shared" si="9"/>
        <v>144499</v>
      </c>
      <c r="AO71" s="130">
        <f t="shared" si="10"/>
        <v>14388</v>
      </c>
      <c r="AP71" s="130">
        <v>6962</v>
      </c>
      <c r="AQ71" s="130">
        <v>0</v>
      </c>
      <c r="AR71" s="130">
        <v>7426</v>
      </c>
      <c r="AS71" s="130">
        <v>0</v>
      </c>
      <c r="AT71" s="130">
        <f t="shared" si="11"/>
        <v>78149</v>
      </c>
      <c r="AU71" s="130">
        <v>0</v>
      </c>
      <c r="AV71" s="130">
        <v>78149</v>
      </c>
      <c r="AW71" s="130">
        <v>0</v>
      </c>
      <c r="AX71" s="130">
        <v>0</v>
      </c>
      <c r="AY71" s="130">
        <f t="shared" si="12"/>
        <v>51962</v>
      </c>
      <c r="AZ71" s="130">
        <v>0</v>
      </c>
      <c r="BA71" s="130">
        <v>45638</v>
      </c>
      <c r="BB71" s="130">
        <v>6324</v>
      </c>
      <c r="BC71" s="130">
        <v>0</v>
      </c>
      <c r="BD71" s="132">
        <v>0</v>
      </c>
      <c r="BE71" s="130">
        <v>0</v>
      </c>
      <c r="BF71" s="130">
        <v>2643</v>
      </c>
      <c r="BG71" s="130">
        <f t="shared" si="13"/>
        <v>147142</v>
      </c>
      <c r="BH71" s="130">
        <f t="shared" si="36"/>
        <v>0</v>
      </c>
      <c r="BI71" s="130">
        <f t="shared" si="36"/>
        <v>0</v>
      </c>
      <c r="BJ71" s="130">
        <f t="shared" si="36"/>
        <v>0</v>
      </c>
      <c r="BK71" s="130">
        <f t="shared" si="36"/>
        <v>0</v>
      </c>
      <c r="BL71" s="130">
        <f t="shared" si="36"/>
        <v>0</v>
      </c>
      <c r="BM71" s="130">
        <f t="shared" si="36"/>
        <v>0</v>
      </c>
      <c r="BN71" s="130">
        <f t="shared" si="36"/>
        <v>0</v>
      </c>
      <c r="BO71" s="132">
        <v>0</v>
      </c>
      <c r="BP71" s="130">
        <f t="shared" si="36"/>
        <v>687490</v>
      </c>
      <c r="BQ71" s="130">
        <f t="shared" si="36"/>
        <v>47832</v>
      </c>
      <c r="BR71" s="130">
        <f t="shared" si="36"/>
        <v>13924</v>
      </c>
      <c r="BS71" s="130">
        <f t="shared" si="36"/>
        <v>0</v>
      </c>
      <c r="BT71" s="130">
        <f t="shared" si="36"/>
        <v>33908</v>
      </c>
      <c r="BU71" s="130">
        <f t="shared" si="37"/>
        <v>0</v>
      </c>
      <c r="BV71" s="130">
        <f t="shared" si="38"/>
        <v>300300</v>
      </c>
      <c r="BW71" s="130">
        <f t="shared" si="39"/>
        <v>0</v>
      </c>
      <c r="BX71" s="130">
        <f t="shared" si="33"/>
        <v>300300</v>
      </c>
      <c r="BY71" s="130">
        <f t="shared" si="34"/>
        <v>0</v>
      </c>
      <c r="BZ71" s="130">
        <f t="shared" si="35"/>
        <v>0</v>
      </c>
      <c r="CA71" s="130">
        <f t="shared" si="32"/>
        <v>339358</v>
      </c>
      <c r="CB71" s="130">
        <f t="shared" si="32"/>
        <v>0</v>
      </c>
      <c r="CC71" s="130">
        <f t="shared" si="32"/>
        <v>333034</v>
      </c>
      <c r="CD71" s="130">
        <f t="shared" si="32"/>
        <v>6324</v>
      </c>
      <c r="CE71" s="130">
        <f t="shared" si="32"/>
        <v>0</v>
      </c>
      <c r="CF71" s="132">
        <v>0</v>
      </c>
      <c r="CG71" s="130">
        <f t="shared" si="32"/>
        <v>0</v>
      </c>
      <c r="CH71" s="130">
        <f t="shared" si="32"/>
        <v>5286</v>
      </c>
      <c r="CI71" s="130">
        <f t="shared" si="32"/>
        <v>692776</v>
      </c>
    </row>
    <row r="72" spans="1:87" s="122" customFormat="1" ht="12" customHeight="1">
      <c r="A72" s="118" t="s">
        <v>209</v>
      </c>
      <c r="B72" s="134" t="s">
        <v>339</v>
      </c>
      <c r="C72" s="118" t="s">
        <v>340</v>
      </c>
      <c r="D72" s="130">
        <f aca="true" t="shared" si="40" ref="D72:D92">+SUM(E72,J72)</f>
        <v>0</v>
      </c>
      <c r="E72" s="130">
        <f aca="true" t="shared" si="41" ref="E72:E92">+SUM(F72:I72)</f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2">
        <v>0</v>
      </c>
      <c r="L72" s="130">
        <f aca="true" t="shared" si="42" ref="L72:L92">+SUM(M72,R72,V72,W72,AC72)</f>
        <v>0</v>
      </c>
      <c r="M72" s="130">
        <f aca="true" t="shared" si="43" ref="M72:M92">+SUM(N72:Q72)</f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f aca="true" t="shared" si="44" ref="R72:R92">+SUM(S72:U72)</f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f aca="true" t="shared" si="45" ref="W72:W92">+SUM(X72:AA72)</f>
        <v>0</v>
      </c>
      <c r="X72" s="130">
        <v>0</v>
      </c>
      <c r="Y72" s="130">
        <v>0</v>
      </c>
      <c r="Z72" s="130">
        <v>0</v>
      </c>
      <c r="AA72" s="130">
        <v>0</v>
      </c>
      <c r="AB72" s="132">
        <v>0</v>
      </c>
      <c r="AC72" s="130">
        <v>0</v>
      </c>
      <c r="AD72" s="130">
        <v>0</v>
      </c>
      <c r="AE72" s="130">
        <f aca="true" t="shared" si="46" ref="AE72:AE92">+SUM(D72,L72,AD72)</f>
        <v>0</v>
      </c>
      <c r="AF72" s="130">
        <f aca="true" t="shared" si="47" ref="AF72:AF92">+SUM(AG72,AL72)</f>
        <v>0</v>
      </c>
      <c r="AG72" s="130">
        <f aca="true" t="shared" si="48" ref="AG72:AG92">+SUM(AH72:AK72)</f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2">
        <v>0</v>
      </c>
      <c r="AN72" s="130">
        <f aca="true" t="shared" si="49" ref="AN72:AN92">+SUM(AO72,AT72,AX72,AY72,BE72)</f>
        <v>261684</v>
      </c>
      <c r="AO72" s="130">
        <f aca="true" t="shared" si="50" ref="AO72:AO92">+SUM(AP72:AS72)</f>
        <v>200156</v>
      </c>
      <c r="AP72" s="130">
        <v>68349</v>
      </c>
      <c r="AQ72" s="130">
        <v>0</v>
      </c>
      <c r="AR72" s="130">
        <v>131807</v>
      </c>
      <c r="AS72" s="130">
        <v>0</v>
      </c>
      <c r="AT72" s="130">
        <f aca="true" t="shared" si="51" ref="AT72:AT92">+SUM(AU72:AW72)</f>
        <v>0</v>
      </c>
      <c r="AU72" s="130">
        <v>0</v>
      </c>
      <c r="AV72" s="130">
        <v>0</v>
      </c>
      <c r="AW72" s="130">
        <v>0</v>
      </c>
      <c r="AX72" s="130">
        <v>0</v>
      </c>
      <c r="AY72" s="130">
        <f aca="true" t="shared" si="52" ref="AY72:AY92">+SUM(AZ72:BC72)</f>
        <v>61528</v>
      </c>
      <c r="AZ72" s="130">
        <v>0</v>
      </c>
      <c r="BA72" s="130">
        <v>0</v>
      </c>
      <c r="BB72" s="130">
        <v>61528</v>
      </c>
      <c r="BC72" s="130">
        <v>0</v>
      </c>
      <c r="BD72" s="132">
        <v>0</v>
      </c>
      <c r="BE72" s="130">
        <v>0</v>
      </c>
      <c r="BF72" s="130">
        <v>0</v>
      </c>
      <c r="BG72" s="130">
        <f aca="true" t="shared" si="53" ref="BG72:BG92">+SUM(BF72,AN72,AF72)</f>
        <v>261684</v>
      </c>
      <c r="BH72" s="130">
        <f t="shared" si="36"/>
        <v>0</v>
      </c>
      <c r="BI72" s="130">
        <f t="shared" si="36"/>
        <v>0</v>
      </c>
      <c r="BJ72" s="130">
        <f t="shared" si="36"/>
        <v>0</v>
      </c>
      <c r="BK72" s="130">
        <f t="shared" si="36"/>
        <v>0</v>
      </c>
      <c r="BL72" s="130">
        <f t="shared" si="36"/>
        <v>0</v>
      </c>
      <c r="BM72" s="130">
        <f t="shared" si="36"/>
        <v>0</v>
      </c>
      <c r="BN72" s="130">
        <f t="shared" si="36"/>
        <v>0</v>
      </c>
      <c r="BO72" s="132">
        <v>0</v>
      </c>
      <c r="BP72" s="130">
        <f t="shared" si="36"/>
        <v>261684</v>
      </c>
      <c r="BQ72" s="130">
        <f t="shared" si="36"/>
        <v>200156</v>
      </c>
      <c r="BR72" s="130">
        <f t="shared" si="36"/>
        <v>68349</v>
      </c>
      <c r="BS72" s="130">
        <f t="shared" si="36"/>
        <v>0</v>
      </c>
      <c r="BT72" s="130">
        <f t="shared" si="36"/>
        <v>131807</v>
      </c>
      <c r="BU72" s="130">
        <f t="shared" si="37"/>
        <v>0</v>
      </c>
      <c r="BV72" s="130">
        <f t="shared" si="38"/>
        <v>0</v>
      </c>
      <c r="BW72" s="130">
        <f t="shared" si="39"/>
        <v>0</v>
      </c>
      <c r="BX72" s="130">
        <f t="shared" si="33"/>
        <v>0</v>
      </c>
      <c r="BY72" s="130">
        <f t="shared" si="34"/>
        <v>0</v>
      </c>
      <c r="BZ72" s="130">
        <f t="shared" si="35"/>
        <v>0</v>
      </c>
      <c r="CA72" s="130">
        <f aca="true" t="shared" si="54" ref="CA72:CA92">SUM(W72,AY72)</f>
        <v>61528</v>
      </c>
      <c r="CB72" s="130">
        <f aca="true" t="shared" si="55" ref="CB72:CB92">SUM(X72,AZ72)</f>
        <v>0</v>
      </c>
      <c r="CC72" s="130">
        <f aca="true" t="shared" si="56" ref="CC72:CC92">SUM(Y72,BA72)</f>
        <v>0</v>
      </c>
      <c r="CD72" s="130">
        <f aca="true" t="shared" si="57" ref="CD72:CD92">SUM(Z72,BB72)</f>
        <v>61528</v>
      </c>
      <c r="CE72" s="130">
        <f aca="true" t="shared" si="58" ref="CE72:CE92">SUM(AA72,BC72)</f>
        <v>0</v>
      </c>
      <c r="CF72" s="132">
        <v>0</v>
      </c>
      <c r="CG72" s="130">
        <f aca="true" t="shared" si="59" ref="CG72:CG92">SUM(AC72,BE72)</f>
        <v>0</v>
      </c>
      <c r="CH72" s="130">
        <f aca="true" t="shared" si="60" ref="CH72:CH92">SUM(AD72,BF72)</f>
        <v>0</v>
      </c>
      <c r="CI72" s="130">
        <f aca="true" t="shared" si="61" ref="CI72:CI92">SUM(AE72,BG72)</f>
        <v>261684</v>
      </c>
    </row>
    <row r="73" spans="1:87" s="122" customFormat="1" ht="12" customHeight="1">
      <c r="A73" s="118" t="s">
        <v>209</v>
      </c>
      <c r="B73" s="134" t="s">
        <v>341</v>
      </c>
      <c r="C73" s="118" t="s">
        <v>342</v>
      </c>
      <c r="D73" s="130">
        <f t="shared" si="40"/>
        <v>0</v>
      </c>
      <c r="E73" s="130">
        <f t="shared" si="41"/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2">
        <v>0</v>
      </c>
      <c r="L73" s="130">
        <f t="shared" si="42"/>
        <v>0</v>
      </c>
      <c r="M73" s="130">
        <f t="shared" si="43"/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f t="shared" si="44"/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f t="shared" si="45"/>
        <v>0</v>
      </c>
      <c r="X73" s="130">
        <v>0</v>
      </c>
      <c r="Y73" s="130">
        <v>0</v>
      </c>
      <c r="Z73" s="130">
        <v>0</v>
      </c>
      <c r="AA73" s="130">
        <v>0</v>
      </c>
      <c r="AB73" s="132">
        <v>0</v>
      </c>
      <c r="AC73" s="130">
        <v>0</v>
      </c>
      <c r="AD73" s="130">
        <v>0</v>
      </c>
      <c r="AE73" s="130">
        <f t="shared" si="46"/>
        <v>0</v>
      </c>
      <c r="AF73" s="130">
        <f t="shared" si="47"/>
        <v>0</v>
      </c>
      <c r="AG73" s="130">
        <f t="shared" si="48"/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2">
        <v>0</v>
      </c>
      <c r="AN73" s="130">
        <f t="shared" si="49"/>
        <v>168363</v>
      </c>
      <c r="AO73" s="130">
        <f t="shared" si="50"/>
        <v>164854</v>
      </c>
      <c r="AP73" s="130">
        <v>103148</v>
      </c>
      <c r="AQ73" s="130">
        <v>0</v>
      </c>
      <c r="AR73" s="130">
        <v>61706</v>
      </c>
      <c r="AS73" s="130">
        <v>0</v>
      </c>
      <c r="AT73" s="130">
        <f t="shared" si="51"/>
        <v>0</v>
      </c>
      <c r="AU73" s="130">
        <v>0</v>
      </c>
      <c r="AV73" s="130">
        <v>0</v>
      </c>
      <c r="AW73" s="130">
        <v>0</v>
      </c>
      <c r="AX73" s="130">
        <v>0</v>
      </c>
      <c r="AY73" s="130">
        <f t="shared" si="52"/>
        <v>3509</v>
      </c>
      <c r="AZ73" s="130">
        <v>0</v>
      </c>
      <c r="BA73" s="130">
        <v>3509</v>
      </c>
      <c r="BB73" s="130">
        <v>0</v>
      </c>
      <c r="BC73" s="130">
        <v>0</v>
      </c>
      <c r="BD73" s="132">
        <v>0</v>
      </c>
      <c r="BE73" s="130">
        <v>0</v>
      </c>
      <c r="BF73" s="130">
        <v>0</v>
      </c>
      <c r="BG73" s="130">
        <f t="shared" si="53"/>
        <v>168363</v>
      </c>
      <c r="BH73" s="130">
        <f t="shared" si="36"/>
        <v>0</v>
      </c>
      <c r="BI73" s="130">
        <f t="shared" si="36"/>
        <v>0</v>
      </c>
      <c r="BJ73" s="130">
        <f t="shared" si="36"/>
        <v>0</v>
      </c>
      <c r="BK73" s="130">
        <f t="shared" si="36"/>
        <v>0</v>
      </c>
      <c r="BL73" s="130">
        <f t="shared" si="36"/>
        <v>0</v>
      </c>
      <c r="BM73" s="130">
        <f t="shared" si="36"/>
        <v>0</v>
      </c>
      <c r="BN73" s="130">
        <f t="shared" si="36"/>
        <v>0</v>
      </c>
      <c r="BO73" s="132">
        <v>0</v>
      </c>
      <c r="BP73" s="130">
        <f t="shared" si="36"/>
        <v>168363</v>
      </c>
      <c r="BQ73" s="130">
        <f t="shared" si="36"/>
        <v>164854</v>
      </c>
      <c r="BR73" s="130">
        <f t="shared" si="36"/>
        <v>103148</v>
      </c>
      <c r="BS73" s="130">
        <f t="shared" si="36"/>
        <v>0</v>
      </c>
      <c r="BT73" s="130">
        <f t="shared" si="36"/>
        <v>61706</v>
      </c>
      <c r="BU73" s="130">
        <f t="shared" si="37"/>
        <v>0</v>
      </c>
      <c r="BV73" s="130">
        <f t="shared" si="38"/>
        <v>0</v>
      </c>
      <c r="BW73" s="130">
        <f t="shared" si="39"/>
        <v>0</v>
      </c>
      <c r="BX73" s="130">
        <f t="shared" si="33"/>
        <v>0</v>
      </c>
      <c r="BY73" s="130">
        <f t="shared" si="34"/>
        <v>0</v>
      </c>
      <c r="BZ73" s="130">
        <f t="shared" si="35"/>
        <v>0</v>
      </c>
      <c r="CA73" s="130">
        <f t="shared" si="54"/>
        <v>3509</v>
      </c>
      <c r="CB73" s="130">
        <f t="shared" si="55"/>
        <v>0</v>
      </c>
      <c r="CC73" s="130">
        <f t="shared" si="56"/>
        <v>3509</v>
      </c>
      <c r="CD73" s="130">
        <f t="shared" si="57"/>
        <v>0</v>
      </c>
      <c r="CE73" s="130">
        <f t="shared" si="58"/>
        <v>0</v>
      </c>
      <c r="CF73" s="132">
        <v>0</v>
      </c>
      <c r="CG73" s="130">
        <f t="shared" si="59"/>
        <v>0</v>
      </c>
      <c r="CH73" s="130">
        <f t="shared" si="60"/>
        <v>0</v>
      </c>
      <c r="CI73" s="130">
        <f t="shared" si="61"/>
        <v>168363</v>
      </c>
    </row>
    <row r="74" spans="1:87" s="122" customFormat="1" ht="12" customHeight="1">
      <c r="A74" s="118" t="s">
        <v>209</v>
      </c>
      <c r="B74" s="134" t="s">
        <v>343</v>
      </c>
      <c r="C74" s="118" t="s">
        <v>344</v>
      </c>
      <c r="D74" s="130">
        <f t="shared" si="40"/>
        <v>0</v>
      </c>
      <c r="E74" s="130">
        <f t="shared" si="41"/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32">
        <v>0</v>
      </c>
      <c r="L74" s="130">
        <f t="shared" si="42"/>
        <v>460491</v>
      </c>
      <c r="M74" s="130">
        <f t="shared" si="43"/>
        <v>40913</v>
      </c>
      <c r="N74" s="130">
        <v>40913</v>
      </c>
      <c r="O74" s="130">
        <v>0</v>
      </c>
      <c r="P74" s="130">
        <v>0</v>
      </c>
      <c r="Q74" s="130">
        <v>0</v>
      </c>
      <c r="R74" s="130">
        <f t="shared" si="44"/>
        <v>223765</v>
      </c>
      <c r="S74" s="130">
        <v>0</v>
      </c>
      <c r="T74" s="130">
        <v>223765</v>
      </c>
      <c r="U74" s="130">
        <v>0</v>
      </c>
      <c r="V74" s="130">
        <v>0</v>
      </c>
      <c r="W74" s="130">
        <f t="shared" si="45"/>
        <v>195813</v>
      </c>
      <c r="X74" s="130">
        <v>0</v>
      </c>
      <c r="Y74" s="130">
        <v>106740</v>
      </c>
      <c r="Z74" s="130">
        <v>89073</v>
      </c>
      <c r="AA74" s="130">
        <v>0</v>
      </c>
      <c r="AB74" s="132">
        <v>0</v>
      </c>
      <c r="AC74" s="130">
        <v>0</v>
      </c>
      <c r="AD74" s="130">
        <v>0</v>
      </c>
      <c r="AE74" s="130">
        <f t="shared" si="46"/>
        <v>460491</v>
      </c>
      <c r="AF74" s="130">
        <f t="shared" si="47"/>
        <v>0</v>
      </c>
      <c r="AG74" s="130">
        <f t="shared" si="48"/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2">
        <v>0</v>
      </c>
      <c r="AN74" s="130">
        <f t="shared" si="49"/>
        <v>206981</v>
      </c>
      <c r="AO74" s="130">
        <f t="shared" si="50"/>
        <v>35883</v>
      </c>
      <c r="AP74" s="130">
        <v>11961</v>
      </c>
      <c r="AQ74" s="130">
        <v>0</v>
      </c>
      <c r="AR74" s="130">
        <v>23922</v>
      </c>
      <c r="AS74" s="130">
        <v>0</v>
      </c>
      <c r="AT74" s="130">
        <f t="shared" si="51"/>
        <v>165351</v>
      </c>
      <c r="AU74" s="130">
        <v>0</v>
      </c>
      <c r="AV74" s="130">
        <v>165351</v>
      </c>
      <c r="AW74" s="130">
        <v>0</v>
      </c>
      <c r="AX74" s="130">
        <v>0</v>
      </c>
      <c r="AY74" s="130">
        <f t="shared" si="52"/>
        <v>5747</v>
      </c>
      <c r="AZ74" s="130">
        <v>0</v>
      </c>
      <c r="BA74" s="130">
        <v>5747</v>
      </c>
      <c r="BB74" s="130">
        <v>0</v>
      </c>
      <c r="BC74" s="130">
        <v>0</v>
      </c>
      <c r="BD74" s="132">
        <v>0</v>
      </c>
      <c r="BE74" s="130">
        <v>0</v>
      </c>
      <c r="BF74" s="130">
        <v>0</v>
      </c>
      <c r="BG74" s="130">
        <f t="shared" si="53"/>
        <v>206981</v>
      </c>
      <c r="BH74" s="130">
        <f t="shared" si="36"/>
        <v>0</v>
      </c>
      <c r="BI74" s="130">
        <f t="shared" si="36"/>
        <v>0</v>
      </c>
      <c r="BJ74" s="130">
        <f t="shared" si="36"/>
        <v>0</v>
      </c>
      <c r="BK74" s="130">
        <f t="shared" si="36"/>
        <v>0</v>
      </c>
      <c r="BL74" s="130">
        <f t="shared" si="36"/>
        <v>0</v>
      </c>
      <c r="BM74" s="130">
        <f t="shared" si="36"/>
        <v>0</v>
      </c>
      <c r="BN74" s="130">
        <f t="shared" si="36"/>
        <v>0</v>
      </c>
      <c r="BO74" s="132">
        <v>0</v>
      </c>
      <c r="BP74" s="130">
        <f t="shared" si="36"/>
        <v>667472</v>
      </c>
      <c r="BQ74" s="130">
        <f t="shared" si="36"/>
        <v>76796</v>
      </c>
      <c r="BR74" s="130">
        <f t="shared" si="36"/>
        <v>52874</v>
      </c>
      <c r="BS74" s="130">
        <f t="shared" si="36"/>
        <v>0</v>
      </c>
      <c r="BT74" s="130">
        <f t="shared" si="36"/>
        <v>23922</v>
      </c>
      <c r="BU74" s="130">
        <f t="shared" si="37"/>
        <v>0</v>
      </c>
      <c r="BV74" s="130">
        <f t="shared" si="38"/>
        <v>389116</v>
      </c>
      <c r="BW74" s="130">
        <f t="shared" si="39"/>
        <v>0</v>
      </c>
      <c r="BX74" s="130">
        <f t="shared" si="33"/>
        <v>389116</v>
      </c>
      <c r="BY74" s="130">
        <f t="shared" si="34"/>
        <v>0</v>
      </c>
      <c r="BZ74" s="130">
        <f t="shared" si="35"/>
        <v>0</v>
      </c>
      <c r="CA74" s="130">
        <f t="shared" si="54"/>
        <v>201560</v>
      </c>
      <c r="CB74" s="130">
        <f t="shared" si="55"/>
        <v>0</v>
      </c>
      <c r="CC74" s="130">
        <f t="shared" si="56"/>
        <v>112487</v>
      </c>
      <c r="CD74" s="130">
        <f t="shared" si="57"/>
        <v>89073</v>
      </c>
      <c r="CE74" s="130">
        <f t="shared" si="58"/>
        <v>0</v>
      </c>
      <c r="CF74" s="132">
        <v>0</v>
      </c>
      <c r="CG74" s="130">
        <f t="shared" si="59"/>
        <v>0</v>
      </c>
      <c r="CH74" s="130">
        <f t="shared" si="60"/>
        <v>0</v>
      </c>
      <c r="CI74" s="130">
        <f t="shared" si="61"/>
        <v>667472</v>
      </c>
    </row>
    <row r="75" spans="1:87" s="122" customFormat="1" ht="12" customHeight="1">
      <c r="A75" s="118" t="s">
        <v>209</v>
      </c>
      <c r="B75" s="134" t="s">
        <v>345</v>
      </c>
      <c r="C75" s="118" t="s">
        <v>346</v>
      </c>
      <c r="D75" s="130">
        <f t="shared" si="40"/>
        <v>38472</v>
      </c>
      <c r="E75" s="130">
        <f t="shared" si="41"/>
        <v>38472</v>
      </c>
      <c r="F75" s="130">
        <v>0</v>
      </c>
      <c r="G75" s="130">
        <v>0</v>
      </c>
      <c r="H75" s="130">
        <v>0</v>
      </c>
      <c r="I75" s="130">
        <v>38472</v>
      </c>
      <c r="J75" s="130">
        <v>0</v>
      </c>
      <c r="K75" s="132">
        <v>0</v>
      </c>
      <c r="L75" s="130">
        <f t="shared" si="42"/>
        <v>395264</v>
      </c>
      <c r="M75" s="130">
        <f t="shared" si="43"/>
        <v>55243</v>
      </c>
      <c r="N75" s="130">
        <v>25689</v>
      </c>
      <c r="O75" s="130">
        <v>0</v>
      </c>
      <c r="P75" s="130">
        <v>29554</v>
      </c>
      <c r="Q75" s="130">
        <v>0</v>
      </c>
      <c r="R75" s="130">
        <f t="shared" si="44"/>
        <v>152986</v>
      </c>
      <c r="S75" s="130">
        <v>0</v>
      </c>
      <c r="T75" s="130">
        <v>138449</v>
      </c>
      <c r="U75" s="130">
        <v>14537</v>
      </c>
      <c r="V75" s="130">
        <v>0</v>
      </c>
      <c r="W75" s="130">
        <f t="shared" si="45"/>
        <v>187035</v>
      </c>
      <c r="X75" s="130">
        <v>0</v>
      </c>
      <c r="Y75" s="130">
        <v>141212</v>
      </c>
      <c r="Z75" s="130">
        <v>45823</v>
      </c>
      <c r="AA75" s="130">
        <v>0</v>
      </c>
      <c r="AB75" s="132">
        <v>0</v>
      </c>
      <c r="AC75" s="130">
        <v>0</v>
      </c>
      <c r="AD75" s="130">
        <v>173034</v>
      </c>
      <c r="AE75" s="130">
        <f t="shared" si="46"/>
        <v>606770</v>
      </c>
      <c r="AF75" s="130">
        <f t="shared" si="47"/>
        <v>0</v>
      </c>
      <c r="AG75" s="130">
        <f t="shared" si="48"/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2">
        <v>0</v>
      </c>
      <c r="AN75" s="130">
        <f t="shared" si="49"/>
        <v>0</v>
      </c>
      <c r="AO75" s="130">
        <f t="shared" si="50"/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f t="shared" si="51"/>
        <v>0</v>
      </c>
      <c r="AU75" s="130">
        <v>0</v>
      </c>
      <c r="AV75" s="130">
        <v>0</v>
      </c>
      <c r="AW75" s="130">
        <v>0</v>
      </c>
      <c r="AX75" s="130">
        <v>0</v>
      </c>
      <c r="AY75" s="130">
        <f t="shared" si="52"/>
        <v>0</v>
      </c>
      <c r="AZ75" s="130">
        <v>0</v>
      </c>
      <c r="BA75" s="130">
        <v>0</v>
      </c>
      <c r="BB75" s="130">
        <v>0</v>
      </c>
      <c r="BC75" s="130">
        <v>0</v>
      </c>
      <c r="BD75" s="132">
        <v>0</v>
      </c>
      <c r="BE75" s="130">
        <v>0</v>
      </c>
      <c r="BF75" s="130">
        <v>0</v>
      </c>
      <c r="BG75" s="130">
        <f t="shared" si="53"/>
        <v>0</v>
      </c>
      <c r="BH75" s="130">
        <f t="shared" si="36"/>
        <v>38472</v>
      </c>
      <c r="BI75" s="130">
        <f t="shared" si="36"/>
        <v>38472</v>
      </c>
      <c r="BJ75" s="130">
        <f t="shared" si="36"/>
        <v>0</v>
      </c>
      <c r="BK75" s="130">
        <f t="shared" si="36"/>
        <v>0</v>
      </c>
      <c r="BL75" s="130">
        <f t="shared" si="36"/>
        <v>0</v>
      </c>
      <c r="BM75" s="130">
        <f t="shared" si="36"/>
        <v>38472</v>
      </c>
      <c r="BN75" s="130">
        <f t="shared" si="36"/>
        <v>0</v>
      </c>
      <c r="BO75" s="132">
        <v>0</v>
      </c>
      <c r="BP75" s="130">
        <f t="shared" si="36"/>
        <v>395264</v>
      </c>
      <c r="BQ75" s="130">
        <f t="shared" si="36"/>
        <v>55243</v>
      </c>
      <c r="BR75" s="130">
        <f t="shared" si="36"/>
        <v>25689</v>
      </c>
      <c r="BS75" s="130">
        <f t="shared" si="36"/>
        <v>0</v>
      </c>
      <c r="BT75" s="130">
        <f t="shared" si="36"/>
        <v>29554</v>
      </c>
      <c r="BU75" s="130">
        <f t="shared" si="37"/>
        <v>0</v>
      </c>
      <c r="BV75" s="130">
        <f t="shared" si="38"/>
        <v>152986</v>
      </c>
      <c r="BW75" s="130">
        <f t="shared" si="39"/>
        <v>0</v>
      </c>
      <c r="BX75" s="130">
        <f t="shared" si="33"/>
        <v>138449</v>
      </c>
      <c r="BY75" s="130">
        <f t="shared" si="34"/>
        <v>14537</v>
      </c>
      <c r="BZ75" s="130">
        <f t="shared" si="35"/>
        <v>0</v>
      </c>
      <c r="CA75" s="130">
        <f t="shared" si="54"/>
        <v>187035</v>
      </c>
      <c r="CB75" s="130">
        <f t="shared" si="55"/>
        <v>0</v>
      </c>
      <c r="CC75" s="130">
        <f t="shared" si="56"/>
        <v>141212</v>
      </c>
      <c r="CD75" s="130">
        <f t="shared" si="57"/>
        <v>45823</v>
      </c>
      <c r="CE75" s="130">
        <f t="shared" si="58"/>
        <v>0</v>
      </c>
      <c r="CF75" s="132">
        <v>0</v>
      </c>
      <c r="CG75" s="130">
        <f t="shared" si="59"/>
        <v>0</v>
      </c>
      <c r="CH75" s="130">
        <f t="shared" si="60"/>
        <v>173034</v>
      </c>
      <c r="CI75" s="130">
        <f t="shared" si="61"/>
        <v>606770</v>
      </c>
    </row>
    <row r="76" spans="1:87" s="122" customFormat="1" ht="12" customHeight="1">
      <c r="A76" s="118" t="s">
        <v>209</v>
      </c>
      <c r="B76" s="134" t="s">
        <v>347</v>
      </c>
      <c r="C76" s="118" t="s">
        <v>348</v>
      </c>
      <c r="D76" s="130">
        <f t="shared" si="40"/>
        <v>620021</v>
      </c>
      <c r="E76" s="130">
        <f t="shared" si="41"/>
        <v>617186</v>
      </c>
      <c r="F76" s="130">
        <v>0</v>
      </c>
      <c r="G76" s="130">
        <v>0</v>
      </c>
      <c r="H76" s="130">
        <v>617186</v>
      </c>
      <c r="I76" s="130">
        <v>0</v>
      </c>
      <c r="J76" s="130">
        <v>2835</v>
      </c>
      <c r="K76" s="132">
        <v>0</v>
      </c>
      <c r="L76" s="130">
        <f t="shared" si="42"/>
        <v>1098226</v>
      </c>
      <c r="M76" s="130">
        <f t="shared" si="43"/>
        <v>123906</v>
      </c>
      <c r="N76" s="130">
        <v>67080</v>
      </c>
      <c r="O76" s="130">
        <v>0</v>
      </c>
      <c r="P76" s="130">
        <v>56826</v>
      </c>
      <c r="Q76" s="130">
        <v>0</v>
      </c>
      <c r="R76" s="130">
        <f t="shared" si="44"/>
        <v>622297</v>
      </c>
      <c r="S76" s="130">
        <v>0</v>
      </c>
      <c r="T76" s="130">
        <v>587432</v>
      </c>
      <c r="U76" s="130">
        <v>34865</v>
      </c>
      <c r="V76" s="130">
        <v>0</v>
      </c>
      <c r="W76" s="130">
        <f t="shared" si="45"/>
        <v>352023</v>
      </c>
      <c r="X76" s="130">
        <v>0</v>
      </c>
      <c r="Y76" s="130">
        <v>296177</v>
      </c>
      <c r="Z76" s="130">
        <v>9135</v>
      </c>
      <c r="AA76" s="130">
        <v>46711</v>
      </c>
      <c r="AB76" s="132">
        <v>0</v>
      </c>
      <c r="AC76" s="130">
        <v>0</v>
      </c>
      <c r="AD76" s="130">
        <v>62206</v>
      </c>
      <c r="AE76" s="130">
        <f t="shared" si="46"/>
        <v>1780453</v>
      </c>
      <c r="AF76" s="130">
        <f t="shared" si="47"/>
        <v>0</v>
      </c>
      <c r="AG76" s="130">
        <f t="shared" si="48"/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2">
        <v>0</v>
      </c>
      <c r="AN76" s="130">
        <f t="shared" si="49"/>
        <v>0</v>
      </c>
      <c r="AO76" s="130">
        <f t="shared" si="50"/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f t="shared" si="51"/>
        <v>0</v>
      </c>
      <c r="AU76" s="130">
        <v>0</v>
      </c>
      <c r="AV76" s="130">
        <v>0</v>
      </c>
      <c r="AW76" s="130">
        <v>0</v>
      </c>
      <c r="AX76" s="130">
        <v>0</v>
      </c>
      <c r="AY76" s="130">
        <f t="shared" si="52"/>
        <v>0</v>
      </c>
      <c r="AZ76" s="130">
        <v>0</v>
      </c>
      <c r="BA76" s="130">
        <v>0</v>
      </c>
      <c r="BB76" s="130">
        <v>0</v>
      </c>
      <c r="BC76" s="130">
        <v>0</v>
      </c>
      <c r="BD76" s="132">
        <v>0</v>
      </c>
      <c r="BE76" s="130">
        <v>0</v>
      </c>
      <c r="BF76" s="130">
        <v>0</v>
      </c>
      <c r="BG76" s="130">
        <f t="shared" si="53"/>
        <v>0</v>
      </c>
      <c r="BH76" s="130">
        <f t="shared" si="36"/>
        <v>620021</v>
      </c>
      <c r="BI76" s="130">
        <f t="shared" si="36"/>
        <v>617186</v>
      </c>
      <c r="BJ76" s="130">
        <f t="shared" si="36"/>
        <v>0</v>
      </c>
      <c r="BK76" s="130">
        <f t="shared" si="36"/>
        <v>0</v>
      </c>
      <c r="BL76" s="130">
        <f t="shared" si="36"/>
        <v>617186</v>
      </c>
      <c r="BM76" s="130">
        <f t="shared" si="36"/>
        <v>0</v>
      </c>
      <c r="BN76" s="130">
        <f t="shared" si="36"/>
        <v>2835</v>
      </c>
      <c r="BO76" s="132">
        <v>0</v>
      </c>
      <c r="BP76" s="130">
        <f t="shared" si="36"/>
        <v>1098226</v>
      </c>
      <c r="BQ76" s="130">
        <f t="shared" si="36"/>
        <v>123906</v>
      </c>
      <c r="BR76" s="130">
        <f t="shared" si="36"/>
        <v>67080</v>
      </c>
      <c r="BS76" s="130">
        <f t="shared" si="36"/>
        <v>0</v>
      </c>
      <c r="BT76" s="130">
        <f t="shared" si="36"/>
        <v>56826</v>
      </c>
      <c r="BU76" s="130">
        <f t="shared" si="37"/>
        <v>0</v>
      </c>
      <c r="BV76" s="130">
        <f t="shared" si="38"/>
        <v>622297</v>
      </c>
      <c r="BW76" s="130">
        <f t="shared" si="39"/>
        <v>0</v>
      </c>
      <c r="BX76" s="130">
        <f t="shared" si="33"/>
        <v>587432</v>
      </c>
      <c r="BY76" s="130">
        <f t="shared" si="34"/>
        <v>34865</v>
      </c>
      <c r="BZ76" s="130">
        <f t="shared" si="35"/>
        <v>0</v>
      </c>
      <c r="CA76" s="130">
        <f t="shared" si="54"/>
        <v>352023</v>
      </c>
      <c r="CB76" s="130">
        <f t="shared" si="55"/>
        <v>0</v>
      </c>
      <c r="CC76" s="130">
        <f t="shared" si="56"/>
        <v>296177</v>
      </c>
      <c r="CD76" s="130">
        <f t="shared" si="57"/>
        <v>9135</v>
      </c>
      <c r="CE76" s="130">
        <f t="shared" si="58"/>
        <v>46711</v>
      </c>
      <c r="CF76" s="132">
        <v>0</v>
      </c>
      <c r="CG76" s="130">
        <f t="shared" si="59"/>
        <v>0</v>
      </c>
      <c r="CH76" s="130">
        <f t="shared" si="60"/>
        <v>62206</v>
      </c>
      <c r="CI76" s="130">
        <f t="shared" si="61"/>
        <v>1780453</v>
      </c>
    </row>
    <row r="77" spans="1:87" s="122" customFormat="1" ht="12" customHeight="1">
      <c r="A77" s="118" t="s">
        <v>209</v>
      </c>
      <c r="B77" s="134" t="s">
        <v>349</v>
      </c>
      <c r="C77" s="118" t="s">
        <v>350</v>
      </c>
      <c r="D77" s="130">
        <f t="shared" si="40"/>
        <v>0</v>
      </c>
      <c r="E77" s="130">
        <f t="shared" si="41"/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2">
        <v>0</v>
      </c>
      <c r="L77" s="130">
        <f t="shared" si="42"/>
        <v>229085</v>
      </c>
      <c r="M77" s="130">
        <f t="shared" si="43"/>
        <v>91572</v>
      </c>
      <c r="N77" s="130">
        <v>41103</v>
      </c>
      <c r="O77" s="130">
        <v>0</v>
      </c>
      <c r="P77" s="130">
        <v>50469</v>
      </c>
      <c r="Q77" s="130">
        <v>0</v>
      </c>
      <c r="R77" s="130">
        <f t="shared" si="44"/>
        <v>137513</v>
      </c>
      <c r="S77" s="130">
        <v>0</v>
      </c>
      <c r="T77" s="130">
        <v>125513</v>
      </c>
      <c r="U77" s="130">
        <v>12000</v>
      </c>
      <c r="V77" s="130">
        <v>0</v>
      </c>
      <c r="W77" s="130">
        <f t="shared" si="45"/>
        <v>0</v>
      </c>
      <c r="X77" s="130">
        <v>0</v>
      </c>
      <c r="Y77" s="130">
        <v>0</v>
      </c>
      <c r="Z77" s="130">
        <v>0</v>
      </c>
      <c r="AA77" s="130">
        <v>0</v>
      </c>
      <c r="AB77" s="132">
        <v>0</v>
      </c>
      <c r="AC77" s="130">
        <v>0</v>
      </c>
      <c r="AD77" s="130">
        <v>11919</v>
      </c>
      <c r="AE77" s="130">
        <f t="shared" si="46"/>
        <v>241004</v>
      </c>
      <c r="AF77" s="130">
        <f t="shared" si="47"/>
        <v>0</v>
      </c>
      <c r="AG77" s="130">
        <f t="shared" si="48"/>
        <v>0</v>
      </c>
      <c r="AH77" s="130">
        <v>0</v>
      </c>
      <c r="AI77" s="130">
        <v>0</v>
      </c>
      <c r="AJ77" s="130">
        <v>0</v>
      </c>
      <c r="AK77" s="130">
        <v>0</v>
      </c>
      <c r="AL77" s="130">
        <v>0</v>
      </c>
      <c r="AM77" s="132">
        <v>0</v>
      </c>
      <c r="AN77" s="130">
        <f t="shared" si="49"/>
        <v>154696</v>
      </c>
      <c r="AO77" s="130">
        <f t="shared" si="50"/>
        <v>26180</v>
      </c>
      <c r="AP77" s="130">
        <v>0</v>
      </c>
      <c r="AQ77" s="130">
        <v>0</v>
      </c>
      <c r="AR77" s="130">
        <v>26180</v>
      </c>
      <c r="AS77" s="130">
        <v>0</v>
      </c>
      <c r="AT77" s="130">
        <f t="shared" si="51"/>
        <v>128516</v>
      </c>
      <c r="AU77" s="130">
        <v>0</v>
      </c>
      <c r="AV77" s="130">
        <v>128516</v>
      </c>
      <c r="AW77" s="130">
        <v>0</v>
      </c>
      <c r="AX77" s="130">
        <v>0</v>
      </c>
      <c r="AY77" s="130">
        <f t="shared" si="52"/>
        <v>0</v>
      </c>
      <c r="AZ77" s="130">
        <v>0</v>
      </c>
      <c r="BA77" s="130">
        <v>0</v>
      </c>
      <c r="BB77" s="130">
        <v>0</v>
      </c>
      <c r="BC77" s="130">
        <v>0</v>
      </c>
      <c r="BD77" s="132">
        <v>0</v>
      </c>
      <c r="BE77" s="130">
        <v>0</v>
      </c>
      <c r="BF77" s="130">
        <v>0</v>
      </c>
      <c r="BG77" s="130">
        <f t="shared" si="53"/>
        <v>154696</v>
      </c>
      <c r="BH77" s="130">
        <f t="shared" si="36"/>
        <v>0</v>
      </c>
      <c r="BI77" s="130">
        <f t="shared" si="36"/>
        <v>0</v>
      </c>
      <c r="BJ77" s="130">
        <f t="shared" si="36"/>
        <v>0</v>
      </c>
      <c r="BK77" s="130">
        <f t="shared" si="36"/>
        <v>0</v>
      </c>
      <c r="BL77" s="130">
        <f t="shared" si="36"/>
        <v>0</v>
      </c>
      <c r="BM77" s="130">
        <f t="shared" si="36"/>
        <v>0</v>
      </c>
      <c r="BN77" s="130">
        <f t="shared" si="36"/>
        <v>0</v>
      </c>
      <c r="BO77" s="132">
        <v>0</v>
      </c>
      <c r="BP77" s="130">
        <f t="shared" si="36"/>
        <v>383781</v>
      </c>
      <c r="BQ77" s="130">
        <f t="shared" si="36"/>
        <v>117752</v>
      </c>
      <c r="BR77" s="130">
        <f t="shared" si="36"/>
        <v>41103</v>
      </c>
      <c r="BS77" s="130">
        <f t="shared" si="36"/>
        <v>0</v>
      </c>
      <c r="BT77" s="130">
        <f t="shared" si="36"/>
        <v>76649</v>
      </c>
      <c r="BU77" s="130">
        <f t="shared" si="37"/>
        <v>0</v>
      </c>
      <c r="BV77" s="130">
        <f t="shared" si="38"/>
        <v>266029</v>
      </c>
      <c r="BW77" s="130">
        <f t="shared" si="39"/>
        <v>0</v>
      </c>
      <c r="BX77" s="130">
        <f t="shared" si="33"/>
        <v>254029</v>
      </c>
      <c r="BY77" s="130">
        <f t="shared" si="34"/>
        <v>12000</v>
      </c>
      <c r="BZ77" s="130">
        <f t="shared" si="35"/>
        <v>0</v>
      </c>
      <c r="CA77" s="130">
        <f t="shared" si="54"/>
        <v>0</v>
      </c>
      <c r="CB77" s="130">
        <f t="shared" si="55"/>
        <v>0</v>
      </c>
      <c r="CC77" s="130">
        <f t="shared" si="56"/>
        <v>0</v>
      </c>
      <c r="CD77" s="130">
        <f t="shared" si="57"/>
        <v>0</v>
      </c>
      <c r="CE77" s="130">
        <f t="shared" si="58"/>
        <v>0</v>
      </c>
      <c r="CF77" s="132">
        <v>0</v>
      </c>
      <c r="CG77" s="130">
        <f t="shared" si="59"/>
        <v>0</v>
      </c>
      <c r="CH77" s="130">
        <f t="shared" si="60"/>
        <v>11919</v>
      </c>
      <c r="CI77" s="130">
        <f t="shared" si="61"/>
        <v>395700</v>
      </c>
    </row>
    <row r="78" spans="1:87" s="122" customFormat="1" ht="12" customHeight="1">
      <c r="A78" s="118" t="s">
        <v>209</v>
      </c>
      <c r="B78" s="134" t="s">
        <v>351</v>
      </c>
      <c r="C78" s="118" t="s">
        <v>352</v>
      </c>
      <c r="D78" s="130">
        <f t="shared" si="40"/>
        <v>0</v>
      </c>
      <c r="E78" s="130">
        <f t="shared" si="41"/>
        <v>0</v>
      </c>
      <c r="F78" s="130">
        <v>0</v>
      </c>
      <c r="G78" s="130">
        <v>0</v>
      </c>
      <c r="H78" s="130">
        <v>0</v>
      </c>
      <c r="I78" s="130">
        <v>0</v>
      </c>
      <c r="J78" s="130">
        <v>0</v>
      </c>
      <c r="K78" s="132">
        <v>0</v>
      </c>
      <c r="L78" s="130">
        <f t="shared" si="42"/>
        <v>498261</v>
      </c>
      <c r="M78" s="130">
        <f t="shared" si="43"/>
        <v>38369</v>
      </c>
      <c r="N78" s="130">
        <v>38369</v>
      </c>
      <c r="O78" s="130">
        <v>0</v>
      </c>
      <c r="P78" s="130">
        <v>0</v>
      </c>
      <c r="Q78" s="130">
        <v>0</v>
      </c>
      <c r="R78" s="130">
        <f t="shared" si="44"/>
        <v>249685</v>
      </c>
      <c r="S78" s="130">
        <v>0</v>
      </c>
      <c r="T78" s="130">
        <v>249685</v>
      </c>
      <c r="U78" s="130">
        <v>0</v>
      </c>
      <c r="V78" s="130">
        <v>0</v>
      </c>
      <c r="W78" s="130">
        <f t="shared" si="45"/>
        <v>210207</v>
      </c>
      <c r="X78" s="130">
        <v>0</v>
      </c>
      <c r="Y78" s="130">
        <v>210207</v>
      </c>
      <c r="Z78" s="130">
        <v>0</v>
      </c>
      <c r="AA78" s="130">
        <v>0</v>
      </c>
      <c r="AB78" s="132">
        <v>0</v>
      </c>
      <c r="AC78" s="130">
        <v>0</v>
      </c>
      <c r="AD78" s="130">
        <v>74006</v>
      </c>
      <c r="AE78" s="130">
        <f t="shared" si="46"/>
        <v>572267</v>
      </c>
      <c r="AF78" s="130">
        <f t="shared" si="47"/>
        <v>0</v>
      </c>
      <c r="AG78" s="130">
        <f t="shared" si="48"/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2">
        <v>0</v>
      </c>
      <c r="AN78" s="130">
        <f t="shared" si="49"/>
        <v>140691</v>
      </c>
      <c r="AO78" s="130">
        <f t="shared" si="50"/>
        <v>5749</v>
      </c>
      <c r="AP78" s="130">
        <v>5749</v>
      </c>
      <c r="AQ78" s="130">
        <v>0</v>
      </c>
      <c r="AR78" s="130">
        <v>0</v>
      </c>
      <c r="AS78" s="130">
        <v>0</v>
      </c>
      <c r="AT78" s="130">
        <f t="shared" si="51"/>
        <v>90933</v>
      </c>
      <c r="AU78" s="130">
        <v>0</v>
      </c>
      <c r="AV78" s="130">
        <v>90933</v>
      </c>
      <c r="AW78" s="130">
        <v>0</v>
      </c>
      <c r="AX78" s="130">
        <v>0</v>
      </c>
      <c r="AY78" s="130">
        <f t="shared" si="52"/>
        <v>44009</v>
      </c>
      <c r="AZ78" s="130">
        <v>0</v>
      </c>
      <c r="BA78" s="130">
        <v>44009</v>
      </c>
      <c r="BB78" s="130">
        <v>0</v>
      </c>
      <c r="BC78" s="130">
        <v>0</v>
      </c>
      <c r="BD78" s="132">
        <v>0</v>
      </c>
      <c r="BE78" s="130">
        <v>0</v>
      </c>
      <c r="BF78" s="130">
        <v>37839</v>
      </c>
      <c r="BG78" s="130">
        <f t="shared" si="53"/>
        <v>178530</v>
      </c>
      <c r="BH78" s="130">
        <f t="shared" si="36"/>
        <v>0</v>
      </c>
      <c r="BI78" s="130">
        <f t="shared" si="36"/>
        <v>0</v>
      </c>
      <c r="BJ78" s="130">
        <f t="shared" si="36"/>
        <v>0</v>
      </c>
      <c r="BK78" s="130">
        <f t="shared" si="36"/>
        <v>0</v>
      </c>
      <c r="BL78" s="130">
        <f t="shared" si="36"/>
        <v>0</v>
      </c>
      <c r="BM78" s="130">
        <f t="shared" si="36"/>
        <v>0</v>
      </c>
      <c r="BN78" s="130">
        <f t="shared" si="36"/>
        <v>0</v>
      </c>
      <c r="BO78" s="132">
        <v>0</v>
      </c>
      <c r="BP78" s="130">
        <f t="shared" si="36"/>
        <v>638952</v>
      </c>
      <c r="BQ78" s="130">
        <f t="shared" si="36"/>
        <v>44118</v>
      </c>
      <c r="BR78" s="130">
        <f t="shared" si="36"/>
        <v>44118</v>
      </c>
      <c r="BS78" s="130">
        <f t="shared" si="36"/>
        <v>0</v>
      </c>
      <c r="BT78" s="130">
        <f t="shared" si="36"/>
        <v>0</v>
      </c>
      <c r="BU78" s="130">
        <f t="shared" si="37"/>
        <v>0</v>
      </c>
      <c r="BV78" s="130">
        <f t="shared" si="38"/>
        <v>340618</v>
      </c>
      <c r="BW78" s="130">
        <f t="shared" si="39"/>
        <v>0</v>
      </c>
      <c r="BX78" s="130">
        <f t="shared" si="33"/>
        <v>340618</v>
      </c>
      <c r="BY78" s="130">
        <f t="shared" si="34"/>
        <v>0</v>
      </c>
      <c r="BZ78" s="130">
        <f t="shared" si="35"/>
        <v>0</v>
      </c>
      <c r="CA78" s="130">
        <f t="shared" si="54"/>
        <v>254216</v>
      </c>
      <c r="CB78" s="130">
        <f t="shared" si="55"/>
        <v>0</v>
      </c>
      <c r="CC78" s="130">
        <f t="shared" si="56"/>
        <v>254216</v>
      </c>
      <c r="CD78" s="130">
        <f t="shared" si="57"/>
        <v>0</v>
      </c>
      <c r="CE78" s="130">
        <f t="shared" si="58"/>
        <v>0</v>
      </c>
      <c r="CF78" s="132">
        <v>0</v>
      </c>
      <c r="CG78" s="130">
        <f t="shared" si="59"/>
        <v>0</v>
      </c>
      <c r="CH78" s="130">
        <f t="shared" si="60"/>
        <v>111845</v>
      </c>
      <c r="CI78" s="130">
        <f t="shared" si="61"/>
        <v>750797</v>
      </c>
    </row>
    <row r="79" spans="1:87" s="122" customFormat="1" ht="12" customHeight="1">
      <c r="A79" s="118" t="s">
        <v>209</v>
      </c>
      <c r="B79" s="134" t="s">
        <v>353</v>
      </c>
      <c r="C79" s="118" t="s">
        <v>354</v>
      </c>
      <c r="D79" s="130">
        <f t="shared" si="40"/>
        <v>778</v>
      </c>
      <c r="E79" s="130">
        <f t="shared" si="41"/>
        <v>778</v>
      </c>
      <c r="F79" s="130">
        <v>0</v>
      </c>
      <c r="G79" s="130">
        <v>778</v>
      </c>
      <c r="H79" s="130">
        <v>0</v>
      </c>
      <c r="I79" s="130">
        <v>0</v>
      </c>
      <c r="J79" s="130">
        <v>0</v>
      </c>
      <c r="K79" s="132">
        <v>0</v>
      </c>
      <c r="L79" s="130">
        <f t="shared" si="42"/>
        <v>287278</v>
      </c>
      <c r="M79" s="130">
        <f t="shared" si="43"/>
        <v>97626</v>
      </c>
      <c r="N79" s="130">
        <v>40027</v>
      </c>
      <c r="O79" s="130">
        <v>0</v>
      </c>
      <c r="P79" s="130">
        <v>57599</v>
      </c>
      <c r="Q79" s="130">
        <v>0</v>
      </c>
      <c r="R79" s="130">
        <f t="shared" si="44"/>
        <v>85191</v>
      </c>
      <c r="S79" s="130">
        <v>0</v>
      </c>
      <c r="T79" s="130">
        <v>83112</v>
      </c>
      <c r="U79" s="130">
        <v>2079</v>
      </c>
      <c r="V79" s="130">
        <v>0</v>
      </c>
      <c r="W79" s="130">
        <f t="shared" si="45"/>
        <v>104461</v>
      </c>
      <c r="X79" s="130">
        <v>0</v>
      </c>
      <c r="Y79" s="130">
        <v>103329</v>
      </c>
      <c r="Z79" s="130">
        <v>817</v>
      </c>
      <c r="AA79" s="130">
        <v>315</v>
      </c>
      <c r="AB79" s="132">
        <v>0</v>
      </c>
      <c r="AC79" s="130">
        <v>0</v>
      </c>
      <c r="AD79" s="130">
        <v>52511</v>
      </c>
      <c r="AE79" s="130">
        <f t="shared" si="46"/>
        <v>340567</v>
      </c>
      <c r="AF79" s="130">
        <f t="shared" si="47"/>
        <v>0</v>
      </c>
      <c r="AG79" s="130">
        <f t="shared" si="48"/>
        <v>0</v>
      </c>
      <c r="AH79" s="130">
        <v>0</v>
      </c>
      <c r="AI79" s="130">
        <v>0</v>
      </c>
      <c r="AJ79" s="130">
        <v>0</v>
      </c>
      <c r="AK79" s="130">
        <v>0</v>
      </c>
      <c r="AL79" s="130">
        <v>0</v>
      </c>
      <c r="AM79" s="132">
        <v>0</v>
      </c>
      <c r="AN79" s="130">
        <f t="shared" si="49"/>
        <v>0</v>
      </c>
      <c r="AO79" s="130">
        <f t="shared" si="50"/>
        <v>0</v>
      </c>
      <c r="AP79" s="130">
        <v>0</v>
      </c>
      <c r="AQ79" s="130">
        <v>0</v>
      </c>
      <c r="AR79" s="130">
        <v>0</v>
      </c>
      <c r="AS79" s="130">
        <v>0</v>
      </c>
      <c r="AT79" s="130">
        <f t="shared" si="51"/>
        <v>0</v>
      </c>
      <c r="AU79" s="130">
        <v>0</v>
      </c>
      <c r="AV79" s="130">
        <v>0</v>
      </c>
      <c r="AW79" s="130">
        <v>0</v>
      </c>
      <c r="AX79" s="130">
        <v>0</v>
      </c>
      <c r="AY79" s="130">
        <f t="shared" si="52"/>
        <v>0</v>
      </c>
      <c r="AZ79" s="130">
        <v>0</v>
      </c>
      <c r="BA79" s="130">
        <v>0</v>
      </c>
      <c r="BB79" s="130">
        <v>0</v>
      </c>
      <c r="BC79" s="130">
        <v>0</v>
      </c>
      <c r="BD79" s="132">
        <v>0</v>
      </c>
      <c r="BE79" s="130">
        <v>0</v>
      </c>
      <c r="BF79" s="130">
        <v>0</v>
      </c>
      <c r="BG79" s="130">
        <f t="shared" si="53"/>
        <v>0</v>
      </c>
      <c r="BH79" s="130">
        <f aca="true" t="shared" si="62" ref="BH79:BH92">SUM(D79,AF79)</f>
        <v>778</v>
      </c>
      <c r="BI79" s="130">
        <f aca="true" t="shared" si="63" ref="BI79:BI92">SUM(E79,AG79)</f>
        <v>778</v>
      </c>
      <c r="BJ79" s="130">
        <f aca="true" t="shared" si="64" ref="BJ79:BJ92">SUM(F79,AH79)</f>
        <v>0</v>
      </c>
      <c r="BK79" s="130">
        <f aca="true" t="shared" si="65" ref="BK79:BK92">SUM(G79,AI79)</f>
        <v>778</v>
      </c>
      <c r="BL79" s="130">
        <f aca="true" t="shared" si="66" ref="BL79:BL92">SUM(H79,AJ79)</f>
        <v>0</v>
      </c>
      <c r="BM79" s="130">
        <f aca="true" t="shared" si="67" ref="BM79:BM92">SUM(I79,AK79)</f>
        <v>0</v>
      </c>
      <c r="BN79" s="130">
        <f aca="true" t="shared" si="68" ref="BN79:BN92">SUM(J79,AL79)</f>
        <v>0</v>
      </c>
      <c r="BO79" s="132">
        <v>0</v>
      </c>
      <c r="BP79" s="130">
        <f aca="true" t="shared" si="69" ref="BP79:BP92">SUM(L79,AN79)</f>
        <v>287278</v>
      </c>
      <c r="BQ79" s="130">
        <f aca="true" t="shared" si="70" ref="BQ79:BQ92">SUM(M79,AO79)</f>
        <v>97626</v>
      </c>
      <c r="BR79" s="130">
        <f aca="true" t="shared" si="71" ref="BR79:BR92">SUM(N79,AP79)</f>
        <v>40027</v>
      </c>
      <c r="BS79" s="130">
        <f aca="true" t="shared" si="72" ref="BS79:BS92">SUM(O79,AQ79)</f>
        <v>0</v>
      </c>
      <c r="BT79" s="130">
        <f aca="true" t="shared" si="73" ref="BT79:BT92">SUM(P79,AR79)</f>
        <v>57599</v>
      </c>
      <c r="BU79" s="130">
        <f t="shared" si="37"/>
        <v>0</v>
      </c>
      <c r="BV79" s="130">
        <f t="shared" si="38"/>
        <v>85191</v>
      </c>
      <c r="BW79" s="130">
        <f t="shared" si="39"/>
        <v>0</v>
      </c>
      <c r="BX79" s="130">
        <f t="shared" si="33"/>
        <v>83112</v>
      </c>
      <c r="BY79" s="130">
        <f t="shared" si="34"/>
        <v>2079</v>
      </c>
      <c r="BZ79" s="130">
        <f t="shared" si="35"/>
        <v>0</v>
      </c>
      <c r="CA79" s="130">
        <f t="shared" si="54"/>
        <v>104461</v>
      </c>
      <c r="CB79" s="130">
        <f t="shared" si="55"/>
        <v>0</v>
      </c>
      <c r="CC79" s="130">
        <f t="shared" si="56"/>
        <v>103329</v>
      </c>
      <c r="CD79" s="130">
        <f t="shared" si="57"/>
        <v>817</v>
      </c>
      <c r="CE79" s="130">
        <f t="shared" si="58"/>
        <v>315</v>
      </c>
      <c r="CF79" s="132">
        <v>0</v>
      </c>
      <c r="CG79" s="130">
        <f t="shared" si="59"/>
        <v>0</v>
      </c>
      <c r="CH79" s="130">
        <f t="shared" si="60"/>
        <v>52511</v>
      </c>
      <c r="CI79" s="130">
        <f t="shared" si="61"/>
        <v>340567</v>
      </c>
    </row>
    <row r="80" spans="1:87" s="122" customFormat="1" ht="12" customHeight="1">
      <c r="A80" s="118" t="s">
        <v>209</v>
      </c>
      <c r="B80" s="134" t="s">
        <v>355</v>
      </c>
      <c r="C80" s="118" t="s">
        <v>356</v>
      </c>
      <c r="D80" s="130">
        <f t="shared" si="40"/>
        <v>0</v>
      </c>
      <c r="E80" s="130">
        <f t="shared" si="41"/>
        <v>0</v>
      </c>
      <c r="F80" s="130">
        <v>0</v>
      </c>
      <c r="G80" s="130">
        <v>0</v>
      </c>
      <c r="H80" s="130">
        <v>0</v>
      </c>
      <c r="I80" s="130">
        <v>0</v>
      </c>
      <c r="J80" s="130">
        <v>0</v>
      </c>
      <c r="K80" s="132">
        <v>0</v>
      </c>
      <c r="L80" s="130">
        <f t="shared" si="42"/>
        <v>668920</v>
      </c>
      <c r="M80" s="130">
        <f t="shared" si="43"/>
        <v>13277</v>
      </c>
      <c r="N80" s="130">
        <v>13277</v>
      </c>
      <c r="O80" s="130">
        <v>0</v>
      </c>
      <c r="P80" s="130">
        <v>0</v>
      </c>
      <c r="Q80" s="130">
        <v>0</v>
      </c>
      <c r="R80" s="130">
        <f t="shared" si="44"/>
        <v>27333</v>
      </c>
      <c r="S80" s="130">
        <v>0</v>
      </c>
      <c r="T80" s="130">
        <v>27333</v>
      </c>
      <c r="U80" s="130">
        <v>0</v>
      </c>
      <c r="V80" s="130">
        <v>0</v>
      </c>
      <c r="W80" s="130">
        <f t="shared" si="45"/>
        <v>628310</v>
      </c>
      <c r="X80" s="130">
        <v>42303</v>
      </c>
      <c r="Y80" s="130">
        <v>61880</v>
      </c>
      <c r="Z80" s="130">
        <v>522724</v>
      </c>
      <c r="AA80" s="130">
        <v>1403</v>
      </c>
      <c r="AB80" s="132">
        <v>0</v>
      </c>
      <c r="AC80" s="130">
        <v>0</v>
      </c>
      <c r="AD80" s="130">
        <v>58699</v>
      </c>
      <c r="AE80" s="130">
        <f t="shared" si="46"/>
        <v>727619</v>
      </c>
      <c r="AF80" s="130">
        <f t="shared" si="47"/>
        <v>0</v>
      </c>
      <c r="AG80" s="130">
        <f t="shared" si="48"/>
        <v>0</v>
      </c>
      <c r="AH80" s="130">
        <v>0</v>
      </c>
      <c r="AI80" s="130">
        <v>0</v>
      </c>
      <c r="AJ80" s="130">
        <v>0</v>
      </c>
      <c r="AK80" s="130">
        <v>0</v>
      </c>
      <c r="AL80" s="130">
        <v>0</v>
      </c>
      <c r="AM80" s="132">
        <v>0</v>
      </c>
      <c r="AN80" s="130">
        <f t="shared" si="49"/>
        <v>0</v>
      </c>
      <c r="AO80" s="130">
        <f t="shared" si="50"/>
        <v>0</v>
      </c>
      <c r="AP80" s="130">
        <v>0</v>
      </c>
      <c r="AQ80" s="130">
        <v>0</v>
      </c>
      <c r="AR80" s="130">
        <v>0</v>
      </c>
      <c r="AS80" s="130">
        <v>0</v>
      </c>
      <c r="AT80" s="130">
        <f t="shared" si="51"/>
        <v>0</v>
      </c>
      <c r="AU80" s="130">
        <v>0</v>
      </c>
      <c r="AV80" s="130">
        <v>0</v>
      </c>
      <c r="AW80" s="130">
        <v>0</v>
      </c>
      <c r="AX80" s="130">
        <v>0</v>
      </c>
      <c r="AY80" s="130">
        <f t="shared" si="52"/>
        <v>0</v>
      </c>
      <c r="AZ80" s="130">
        <v>0</v>
      </c>
      <c r="BA80" s="130">
        <v>0</v>
      </c>
      <c r="BB80" s="130">
        <v>0</v>
      </c>
      <c r="BC80" s="130">
        <v>0</v>
      </c>
      <c r="BD80" s="132">
        <v>0</v>
      </c>
      <c r="BE80" s="130">
        <v>0</v>
      </c>
      <c r="BF80" s="130">
        <v>0</v>
      </c>
      <c r="BG80" s="130">
        <f t="shared" si="53"/>
        <v>0</v>
      </c>
      <c r="BH80" s="130">
        <f t="shared" si="62"/>
        <v>0</v>
      </c>
      <c r="BI80" s="130">
        <f t="shared" si="63"/>
        <v>0</v>
      </c>
      <c r="BJ80" s="130">
        <f t="shared" si="64"/>
        <v>0</v>
      </c>
      <c r="BK80" s="130">
        <f t="shared" si="65"/>
        <v>0</v>
      </c>
      <c r="BL80" s="130">
        <f t="shared" si="66"/>
        <v>0</v>
      </c>
      <c r="BM80" s="130">
        <f t="shared" si="67"/>
        <v>0</v>
      </c>
      <c r="BN80" s="130">
        <f t="shared" si="68"/>
        <v>0</v>
      </c>
      <c r="BO80" s="132">
        <v>0</v>
      </c>
      <c r="BP80" s="130">
        <f t="shared" si="69"/>
        <v>668920</v>
      </c>
      <c r="BQ80" s="130">
        <f t="shared" si="70"/>
        <v>13277</v>
      </c>
      <c r="BR80" s="130">
        <f t="shared" si="71"/>
        <v>13277</v>
      </c>
      <c r="BS80" s="130">
        <f t="shared" si="72"/>
        <v>0</v>
      </c>
      <c r="BT80" s="130">
        <f t="shared" si="73"/>
        <v>0</v>
      </c>
      <c r="BU80" s="130">
        <f t="shared" si="37"/>
        <v>0</v>
      </c>
      <c r="BV80" s="130">
        <f t="shared" si="38"/>
        <v>27333</v>
      </c>
      <c r="BW80" s="130">
        <f t="shared" si="39"/>
        <v>0</v>
      </c>
      <c r="BX80" s="130">
        <f t="shared" si="33"/>
        <v>27333</v>
      </c>
      <c r="BY80" s="130">
        <f t="shared" si="34"/>
        <v>0</v>
      </c>
      <c r="BZ80" s="130">
        <f t="shared" si="35"/>
        <v>0</v>
      </c>
      <c r="CA80" s="130">
        <f t="shared" si="54"/>
        <v>628310</v>
      </c>
      <c r="CB80" s="130">
        <f t="shared" si="55"/>
        <v>42303</v>
      </c>
      <c r="CC80" s="130">
        <f t="shared" si="56"/>
        <v>61880</v>
      </c>
      <c r="CD80" s="130">
        <f t="shared" si="57"/>
        <v>522724</v>
      </c>
      <c r="CE80" s="130">
        <f t="shared" si="58"/>
        <v>1403</v>
      </c>
      <c r="CF80" s="132">
        <v>0</v>
      </c>
      <c r="CG80" s="130">
        <f t="shared" si="59"/>
        <v>0</v>
      </c>
      <c r="CH80" s="130">
        <f t="shared" si="60"/>
        <v>58699</v>
      </c>
      <c r="CI80" s="130">
        <f t="shared" si="61"/>
        <v>727619</v>
      </c>
    </row>
    <row r="81" spans="1:87" s="122" customFormat="1" ht="12" customHeight="1">
      <c r="A81" s="118" t="s">
        <v>209</v>
      </c>
      <c r="B81" s="134" t="s">
        <v>357</v>
      </c>
      <c r="C81" s="118" t="s">
        <v>358</v>
      </c>
      <c r="D81" s="130">
        <f t="shared" si="40"/>
        <v>4794</v>
      </c>
      <c r="E81" s="130">
        <f t="shared" si="41"/>
        <v>4794</v>
      </c>
      <c r="F81" s="130">
        <v>0</v>
      </c>
      <c r="G81" s="130">
        <v>0</v>
      </c>
      <c r="H81" s="130">
        <v>726</v>
      </c>
      <c r="I81" s="130">
        <v>4068</v>
      </c>
      <c r="J81" s="130">
        <v>0</v>
      </c>
      <c r="K81" s="132">
        <v>0</v>
      </c>
      <c r="L81" s="130">
        <f t="shared" si="42"/>
        <v>793965</v>
      </c>
      <c r="M81" s="130">
        <f t="shared" si="43"/>
        <v>5683</v>
      </c>
      <c r="N81" s="130">
        <v>5683</v>
      </c>
      <c r="O81" s="130">
        <v>0</v>
      </c>
      <c r="P81" s="130">
        <v>0</v>
      </c>
      <c r="Q81" s="130">
        <v>0</v>
      </c>
      <c r="R81" s="130">
        <f t="shared" si="44"/>
        <v>24213</v>
      </c>
      <c r="S81" s="130">
        <v>0</v>
      </c>
      <c r="T81" s="130">
        <v>20814</v>
      </c>
      <c r="U81" s="130">
        <v>3399</v>
      </c>
      <c r="V81" s="130">
        <v>0</v>
      </c>
      <c r="W81" s="130">
        <f t="shared" si="45"/>
        <v>764069</v>
      </c>
      <c r="X81" s="130">
        <v>0</v>
      </c>
      <c r="Y81" s="130">
        <v>699696</v>
      </c>
      <c r="Z81" s="130">
        <v>46503</v>
      </c>
      <c r="AA81" s="130">
        <v>17870</v>
      </c>
      <c r="AB81" s="132">
        <v>0</v>
      </c>
      <c r="AC81" s="130">
        <v>0</v>
      </c>
      <c r="AD81" s="130">
        <v>40181</v>
      </c>
      <c r="AE81" s="130">
        <f t="shared" si="46"/>
        <v>838940</v>
      </c>
      <c r="AF81" s="130">
        <f t="shared" si="47"/>
        <v>0</v>
      </c>
      <c r="AG81" s="130">
        <f t="shared" si="48"/>
        <v>0</v>
      </c>
      <c r="AH81" s="130">
        <v>0</v>
      </c>
      <c r="AI81" s="130">
        <v>0</v>
      </c>
      <c r="AJ81" s="130">
        <v>0</v>
      </c>
      <c r="AK81" s="130">
        <v>0</v>
      </c>
      <c r="AL81" s="130">
        <v>0</v>
      </c>
      <c r="AM81" s="132">
        <v>0</v>
      </c>
      <c r="AN81" s="130">
        <f t="shared" si="49"/>
        <v>0</v>
      </c>
      <c r="AO81" s="130">
        <f t="shared" si="50"/>
        <v>0</v>
      </c>
      <c r="AP81" s="130">
        <v>0</v>
      </c>
      <c r="AQ81" s="130">
        <v>0</v>
      </c>
      <c r="AR81" s="130">
        <v>0</v>
      </c>
      <c r="AS81" s="130">
        <v>0</v>
      </c>
      <c r="AT81" s="130">
        <f t="shared" si="51"/>
        <v>0</v>
      </c>
      <c r="AU81" s="130">
        <v>0</v>
      </c>
      <c r="AV81" s="130">
        <v>0</v>
      </c>
      <c r="AW81" s="130">
        <v>0</v>
      </c>
      <c r="AX81" s="130">
        <v>0</v>
      </c>
      <c r="AY81" s="130">
        <f t="shared" si="52"/>
        <v>0</v>
      </c>
      <c r="AZ81" s="130">
        <v>0</v>
      </c>
      <c r="BA81" s="130">
        <v>0</v>
      </c>
      <c r="BB81" s="130">
        <v>0</v>
      </c>
      <c r="BC81" s="130">
        <v>0</v>
      </c>
      <c r="BD81" s="132">
        <v>0</v>
      </c>
      <c r="BE81" s="130">
        <v>0</v>
      </c>
      <c r="BF81" s="130">
        <v>0</v>
      </c>
      <c r="BG81" s="130">
        <f t="shared" si="53"/>
        <v>0</v>
      </c>
      <c r="BH81" s="130">
        <f t="shared" si="62"/>
        <v>4794</v>
      </c>
      <c r="BI81" s="130">
        <f t="shared" si="63"/>
        <v>4794</v>
      </c>
      <c r="BJ81" s="130">
        <f t="shared" si="64"/>
        <v>0</v>
      </c>
      <c r="BK81" s="130">
        <f t="shared" si="65"/>
        <v>0</v>
      </c>
      <c r="BL81" s="130">
        <f t="shared" si="66"/>
        <v>726</v>
      </c>
      <c r="BM81" s="130">
        <f t="shared" si="67"/>
        <v>4068</v>
      </c>
      <c r="BN81" s="130">
        <f t="shared" si="68"/>
        <v>0</v>
      </c>
      <c r="BO81" s="132">
        <v>0</v>
      </c>
      <c r="BP81" s="130">
        <f t="shared" si="69"/>
        <v>793965</v>
      </c>
      <c r="BQ81" s="130">
        <f t="shared" si="70"/>
        <v>5683</v>
      </c>
      <c r="BR81" s="130">
        <f t="shared" si="71"/>
        <v>5683</v>
      </c>
      <c r="BS81" s="130">
        <f t="shared" si="72"/>
        <v>0</v>
      </c>
      <c r="BT81" s="130">
        <f t="shared" si="73"/>
        <v>0</v>
      </c>
      <c r="BU81" s="130">
        <f t="shared" si="37"/>
        <v>0</v>
      </c>
      <c r="BV81" s="130">
        <f t="shared" si="38"/>
        <v>24213</v>
      </c>
      <c r="BW81" s="130">
        <f t="shared" si="39"/>
        <v>0</v>
      </c>
      <c r="BX81" s="130">
        <f t="shared" si="33"/>
        <v>20814</v>
      </c>
      <c r="BY81" s="130">
        <f t="shared" si="34"/>
        <v>3399</v>
      </c>
      <c r="BZ81" s="130">
        <f t="shared" si="35"/>
        <v>0</v>
      </c>
      <c r="CA81" s="130">
        <f t="shared" si="54"/>
        <v>764069</v>
      </c>
      <c r="CB81" s="130">
        <f t="shared" si="55"/>
        <v>0</v>
      </c>
      <c r="CC81" s="130">
        <f t="shared" si="56"/>
        <v>699696</v>
      </c>
      <c r="CD81" s="130">
        <f t="shared" si="57"/>
        <v>46503</v>
      </c>
      <c r="CE81" s="130">
        <f t="shared" si="58"/>
        <v>17870</v>
      </c>
      <c r="CF81" s="132">
        <v>0</v>
      </c>
      <c r="CG81" s="130">
        <f t="shared" si="59"/>
        <v>0</v>
      </c>
      <c r="CH81" s="130">
        <f t="shared" si="60"/>
        <v>40181</v>
      </c>
      <c r="CI81" s="130">
        <f t="shared" si="61"/>
        <v>838940</v>
      </c>
    </row>
    <row r="82" spans="1:87" s="122" customFormat="1" ht="12" customHeight="1">
      <c r="A82" s="118" t="s">
        <v>209</v>
      </c>
      <c r="B82" s="134" t="s">
        <v>359</v>
      </c>
      <c r="C82" s="118" t="s">
        <v>360</v>
      </c>
      <c r="D82" s="130">
        <f t="shared" si="40"/>
        <v>0</v>
      </c>
      <c r="E82" s="130">
        <f t="shared" si="41"/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0</v>
      </c>
      <c r="K82" s="132">
        <v>0</v>
      </c>
      <c r="L82" s="130">
        <f t="shared" si="42"/>
        <v>0</v>
      </c>
      <c r="M82" s="130">
        <f t="shared" si="43"/>
        <v>0</v>
      </c>
      <c r="N82" s="130">
        <v>0</v>
      </c>
      <c r="O82" s="130">
        <v>0</v>
      </c>
      <c r="P82" s="130">
        <v>0</v>
      </c>
      <c r="Q82" s="130">
        <v>0</v>
      </c>
      <c r="R82" s="130">
        <f t="shared" si="44"/>
        <v>0</v>
      </c>
      <c r="S82" s="130">
        <v>0</v>
      </c>
      <c r="T82" s="130">
        <v>0</v>
      </c>
      <c r="U82" s="130">
        <v>0</v>
      </c>
      <c r="V82" s="130">
        <v>0</v>
      </c>
      <c r="W82" s="130">
        <f t="shared" si="45"/>
        <v>0</v>
      </c>
      <c r="X82" s="130">
        <v>0</v>
      </c>
      <c r="Y82" s="130">
        <v>0</v>
      </c>
      <c r="Z82" s="130">
        <v>0</v>
      </c>
      <c r="AA82" s="130">
        <v>0</v>
      </c>
      <c r="AB82" s="132">
        <v>0</v>
      </c>
      <c r="AC82" s="130">
        <v>0</v>
      </c>
      <c r="AD82" s="130">
        <v>0</v>
      </c>
      <c r="AE82" s="130">
        <f t="shared" si="46"/>
        <v>0</v>
      </c>
      <c r="AF82" s="130">
        <f t="shared" si="47"/>
        <v>0</v>
      </c>
      <c r="AG82" s="130">
        <f t="shared" si="48"/>
        <v>0</v>
      </c>
      <c r="AH82" s="130">
        <v>0</v>
      </c>
      <c r="AI82" s="130">
        <v>0</v>
      </c>
      <c r="AJ82" s="130">
        <v>0</v>
      </c>
      <c r="AK82" s="130">
        <v>0</v>
      </c>
      <c r="AL82" s="130">
        <v>0</v>
      </c>
      <c r="AM82" s="132">
        <v>0</v>
      </c>
      <c r="AN82" s="130">
        <f t="shared" si="49"/>
        <v>139382</v>
      </c>
      <c r="AO82" s="130">
        <f t="shared" si="50"/>
        <v>20376</v>
      </c>
      <c r="AP82" s="130">
        <v>20376</v>
      </c>
      <c r="AQ82" s="130">
        <v>0</v>
      </c>
      <c r="AR82" s="130">
        <v>0</v>
      </c>
      <c r="AS82" s="130">
        <v>0</v>
      </c>
      <c r="AT82" s="130">
        <f t="shared" si="51"/>
        <v>64192</v>
      </c>
      <c r="AU82" s="130">
        <v>0</v>
      </c>
      <c r="AV82" s="130">
        <v>64192</v>
      </c>
      <c r="AW82" s="130">
        <v>0</v>
      </c>
      <c r="AX82" s="130">
        <v>0</v>
      </c>
      <c r="AY82" s="130">
        <f t="shared" si="52"/>
        <v>54814</v>
      </c>
      <c r="AZ82" s="130">
        <v>0</v>
      </c>
      <c r="BA82" s="130">
        <v>47775</v>
      </c>
      <c r="BB82" s="130">
        <v>7039</v>
      </c>
      <c r="BC82" s="130">
        <v>0</v>
      </c>
      <c r="BD82" s="132">
        <v>0</v>
      </c>
      <c r="BE82" s="130">
        <v>0</v>
      </c>
      <c r="BF82" s="130">
        <v>0</v>
      </c>
      <c r="BG82" s="130">
        <f t="shared" si="53"/>
        <v>139382</v>
      </c>
      <c r="BH82" s="130">
        <f t="shared" si="62"/>
        <v>0</v>
      </c>
      <c r="BI82" s="130">
        <f t="shared" si="63"/>
        <v>0</v>
      </c>
      <c r="BJ82" s="130">
        <f t="shared" si="64"/>
        <v>0</v>
      </c>
      <c r="BK82" s="130">
        <f t="shared" si="65"/>
        <v>0</v>
      </c>
      <c r="BL82" s="130">
        <f t="shared" si="66"/>
        <v>0</v>
      </c>
      <c r="BM82" s="130">
        <f t="shared" si="67"/>
        <v>0</v>
      </c>
      <c r="BN82" s="130">
        <f t="shared" si="68"/>
        <v>0</v>
      </c>
      <c r="BO82" s="132">
        <v>0</v>
      </c>
      <c r="BP82" s="130">
        <f t="shared" si="69"/>
        <v>139382</v>
      </c>
      <c r="BQ82" s="130">
        <f t="shared" si="70"/>
        <v>20376</v>
      </c>
      <c r="BR82" s="130">
        <f t="shared" si="71"/>
        <v>20376</v>
      </c>
      <c r="BS82" s="130">
        <f t="shared" si="72"/>
        <v>0</v>
      </c>
      <c r="BT82" s="130">
        <f t="shared" si="73"/>
        <v>0</v>
      </c>
      <c r="BU82" s="130">
        <f t="shared" si="37"/>
        <v>0</v>
      </c>
      <c r="BV82" s="130">
        <f t="shared" si="38"/>
        <v>64192</v>
      </c>
      <c r="BW82" s="130">
        <f t="shared" si="39"/>
        <v>0</v>
      </c>
      <c r="BX82" s="130">
        <f t="shared" si="33"/>
        <v>64192</v>
      </c>
      <c r="BY82" s="130">
        <f t="shared" si="34"/>
        <v>0</v>
      </c>
      <c r="BZ82" s="130">
        <f t="shared" si="35"/>
        <v>0</v>
      </c>
      <c r="CA82" s="130">
        <f t="shared" si="54"/>
        <v>54814</v>
      </c>
      <c r="CB82" s="130">
        <f t="shared" si="55"/>
        <v>0</v>
      </c>
      <c r="CC82" s="130">
        <f t="shared" si="56"/>
        <v>47775</v>
      </c>
      <c r="CD82" s="130">
        <f t="shared" si="57"/>
        <v>7039</v>
      </c>
      <c r="CE82" s="130">
        <f t="shared" si="58"/>
        <v>0</v>
      </c>
      <c r="CF82" s="132">
        <v>0</v>
      </c>
      <c r="CG82" s="130">
        <f t="shared" si="59"/>
        <v>0</v>
      </c>
      <c r="CH82" s="130">
        <f t="shared" si="60"/>
        <v>0</v>
      </c>
      <c r="CI82" s="130">
        <f t="shared" si="61"/>
        <v>139382</v>
      </c>
    </row>
    <row r="83" spans="1:87" s="122" customFormat="1" ht="12" customHeight="1">
      <c r="A83" s="118" t="s">
        <v>209</v>
      </c>
      <c r="B83" s="134" t="s">
        <v>361</v>
      </c>
      <c r="C83" s="118" t="s">
        <v>362</v>
      </c>
      <c r="D83" s="130">
        <f t="shared" si="40"/>
        <v>378533</v>
      </c>
      <c r="E83" s="130">
        <f t="shared" si="41"/>
        <v>378533</v>
      </c>
      <c r="F83" s="130">
        <v>0</v>
      </c>
      <c r="G83" s="130">
        <v>378533</v>
      </c>
      <c r="H83" s="130">
        <v>0</v>
      </c>
      <c r="I83" s="130">
        <v>0</v>
      </c>
      <c r="J83" s="130">
        <v>0</v>
      </c>
      <c r="K83" s="132">
        <v>0</v>
      </c>
      <c r="L83" s="130">
        <f t="shared" si="42"/>
        <v>703704</v>
      </c>
      <c r="M83" s="130">
        <f t="shared" si="43"/>
        <v>105033</v>
      </c>
      <c r="N83" s="130">
        <v>56714</v>
      </c>
      <c r="O83" s="130">
        <v>0</v>
      </c>
      <c r="P83" s="130">
        <v>48319</v>
      </c>
      <c r="Q83" s="130">
        <v>0</v>
      </c>
      <c r="R83" s="130">
        <f t="shared" si="44"/>
        <v>316971</v>
      </c>
      <c r="S83" s="130">
        <v>0</v>
      </c>
      <c r="T83" s="130">
        <v>316971</v>
      </c>
      <c r="U83" s="130">
        <v>0</v>
      </c>
      <c r="V83" s="130">
        <v>0</v>
      </c>
      <c r="W83" s="130">
        <f t="shared" si="45"/>
        <v>281700</v>
      </c>
      <c r="X83" s="130">
        <v>0</v>
      </c>
      <c r="Y83" s="130">
        <v>281700</v>
      </c>
      <c r="Z83" s="130">
        <v>0</v>
      </c>
      <c r="AA83" s="130">
        <v>0</v>
      </c>
      <c r="AB83" s="132">
        <v>0</v>
      </c>
      <c r="AC83" s="130">
        <v>0</v>
      </c>
      <c r="AD83" s="130">
        <v>101544</v>
      </c>
      <c r="AE83" s="130">
        <f t="shared" si="46"/>
        <v>1183781</v>
      </c>
      <c r="AF83" s="130">
        <f t="shared" si="47"/>
        <v>0</v>
      </c>
      <c r="AG83" s="130">
        <f t="shared" si="48"/>
        <v>0</v>
      </c>
      <c r="AH83" s="130">
        <v>0</v>
      </c>
      <c r="AI83" s="130">
        <v>0</v>
      </c>
      <c r="AJ83" s="130">
        <v>0</v>
      </c>
      <c r="AK83" s="130">
        <v>0</v>
      </c>
      <c r="AL83" s="130">
        <v>0</v>
      </c>
      <c r="AM83" s="132">
        <v>0</v>
      </c>
      <c r="AN83" s="130">
        <f t="shared" si="49"/>
        <v>0</v>
      </c>
      <c r="AO83" s="130">
        <f t="shared" si="50"/>
        <v>0</v>
      </c>
      <c r="AP83" s="130">
        <v>0</v>
      </c>
      <c r="AQ83" s="130">
        <v>0</v>
      </c>
      <c r="AR83" s="130">
        <v>0</v>
      </c>
      <c r="AS83" s="130">
        <v>0</v>
      </c>
      <c r="AT83" s="130">
        <f t="shared" si="51"/>
        <v>0</v>
      </c>
      <c r="AU83" s="130">
        <v>0</v>
      </c>
      <c r="AV83" s="130">
        <v>0</v>
      </c>
      <c r="AW83" s="130">
        <v>0</v>
      </c>
      <c r="AX83" s="130">
        <v>0</v>
      </c>
      <c r="AY83" s="130">
        <f t="shared" si="52"/>
        <v>0</v>
      </c>
      <c r="AZ83" s="130">
        <v>0</v>
      </c>
      <c r="BA83" s="130">
        <v>0</v>
      </c>
      <c r="BB83" s="130">
        <v>0</v>
      </c>
      <c r="BC83" s="130">
        <v>0</v>
      </c>
      <c r="BD83" s="132">
        <v>0</v>
      </c>
      <c r="BE83" s="130">
        <v>0</v>
      </c>
      <c r="BF83" s="130">
        <v>0</v>
      </c>
      <c r="BG83" s="130">
        <f t="shared" si="53"/>
        <v>0</v>
      </c>
      <c r="BH83" s="130">
        <f t="shared" si="62"/>
        <v>378533</v>
      </c>
      <c r="BI83" s="130">
        <f t="shared" si="63"/>
        <v>378533</v>
      </c>
      <c r="BJ83" s="130">
        <f t="shared" si="64"/>
        <v>0</v>
      </c>
      <c r="BK83" s="130">
        <f t="shared" si="65"/>
        <v>378533</v>
      </c>
      <c r="BL83" s="130">
        <f t="shared" si="66"/>
        <v>0</v>
      </c>
      <c r="BM83" s="130">
        <f t="shared" si="67"/>
        <v>0</v>
      </c>
      <c r="BN83" s="130">
        <f t="shared" si="68"/>
        <v>0</v>
      </c>
      <c r="BO83" s="132">
        <v>0</v>
      </c>
      <c r="BP83" s="130">
        <f t="shared" si="69"/>
        <v>703704</v>
      </c>
      <c r="BQ83" s="130">
        <f t="shared" si="70"/>
        <v>105033</v>
      </c>
      <c r="BR83" s="130">
        <f t="shared" si="71"/>
        <v>56714</v>
      </c>
      <c r="BS83" s="130">
        <f t="shared" si="72"/>
        <v>0</v>
      </c>
      <c r="BT83" s="130">
        <f t="shared" si="73"/>
        <v>48319</v>
      </c>
      <c r="BU83" s="130">
        <f t="shared" si="37"/>
        <v>0</v>
      </c>
      <c r="BV83" s="130">
        <f t="shared" si="38"/>
        <v>316971</v>
      </c>
      <c r="BW83" s="130">
        <f t="shared" si="39"/>
        <v>0</v>
      </c>
      <c r="BX83" s="130">
        <f t="shared" si="33"/>
        <v>316971</v>
      </c>
      <c r="BY83" s="130">
        <f t="shared" si="34"/>
        <v>0</v>
      </c>
      <c r="BZ83" s="130">
        <f t="shared" si="35"/>
        <v>0</v>
      </c>
      <c r="CA83" s="130">
        <f t="shared" si="54"/>
        <v>281700</v>
      </c>
      <c r="CB83" s="130">
        <f t="shared" si="55"/>
        <v>0</v>
      </c>
      <c r="CC83" s="130">
        <f t="shared" si="56"/>
        <v>281700</v>
      </c>
      <c r="CD83" s="130">
        <f t="shared" si="57"/>
        <v>0</v>
      </c>
      <c r="CE83" s="130">
        <f t="shared" si="58"/>
        <v>0</v>
      </c>
      <c r="CF83" s="132">
        <v>0</v>
      </c>
      <c r="CG83" s="130">
        <f t="shared" si="59"/>
        <v>0</v>
      </c>
      <c r="CH83" s="130">
        <f t="shared" si="60"/>
        <v>101544</v>
      </c>
      <c r="CI83" s="130">
        <f t="shared" si="61"/>
        <v>1183781</v>
      </c>
    </row>
    <row r="84" spans="1:87" s="122" customFormat="1" ht="12" customHeight="1">
      <c r="A84" s="118" t="s">
        <v>209</v>
      </c>
      <c r="B84" s="134" t="s">
        <v>363</v>
      </c>
      <c r="C84" s="118" t="s">
        <v>364</v>
      </c>
      <c r="D84" s="130">
        <f t="shared" si="40"/>
        <v>507296</v>
      </c>
      <c r="E84" s="130">
        <f t="shared" si="41"/>
        <v>507296</v>
      </c>
      <c r="F84" s="130">
        <v>0</v>
      </c>
      <c r="G84" s="130">
        <v>0</v>
      </c>
      <c r="H84" s="130">
        <v>10436</v>
      </c>
      <c r="I84" s="130">
        <v>496860</v>
      </c>
      <c r="J84" s="130">
        <v>0</v>
      </c>
      <c r="K84" s="132">
        <v>0</v>
      </c>
      <c r="L84" s="130">
        <f t="shared" si="42"/>
        <v>1223543</v>
      </c>
      <c r="M84" s="130">
        <f t="shared" si="43"/>
        <v>76519</v>
      </c>
      <c r="N84" s="130">
        <v>76519</v>
      </c>
      <c r="O84" s="130">
        <v>0</v>
      </c>
      <c r="P84" s="130">
        <v>0</v>
      </c>
      <c r="Q84" s="130">
        <v>0</v>
      </c>
      <c r="R84" s="130">
        <f t="shared" si="44"/>
        <v>533979</v>
      </c>
      <c r="S84" s="130">
        <v>121</v>
      </c>
      <c r="T84" s="130">
        <v>506099</v>
      </c>
      <c r="U84" s="130">
        <v>27759</v>
      </c>
      <c r="V84" s="130">
        <v>0</v>
      </c>
      <c r="W84" s="130">
        <f t="shared" si="45"/>
        <v>613045</v>
      </c>
      <c r="X84" s="130">
        <v>45813</v>
      </c>
      <c r="Y84" s="130">
        <v>567232</v>
      </c>
      <c r="Z84" s="130">
        <v>0</v>
      </c>
      <c r="AA84" s="130">
        <v>0</v>
      </c>
      <c r="AB84" s="132">
        <v>0</v>
      </c>
      <c r="AC84" s="130">
        <v>0</v>
      </c>
      <c r="AD84" s="130">
        <v>153815</v>
      </c>
      <c r="AE84" s="130">
        <f t="shared" si="46"/>
        <v>1884654</v>
      </c>
      <c r="AF84" s="130">
        <f t="shared" si="47"/>
        <v>26560</v>
      </c>
      <c r="AG84" s="130">
        <f t="shared" si="48"/>
        <v>26560</v>
      </c>
      <c r="AH84" s="130">
        <v>0</v>
      </c>
      <c r="AI84" s="130">
        <v>26560</v>
      </c>
      <c r="AJ84" s="130">
        <v>0</v>
      </c>
      <c r="AK84" s="130">
        <v>0</v>
      </c>
      <c r="AL84" s="130">
        <v>0</v>
      </c>
      <c r="AM84" s="132">
        <v>0</v>
      </c>
      <c r="AN84" s="130">
        <f t="shared" si="49"/>
        <v>116446</v>
      </c>
      <c r="AO84" s="130">
        <f t="shared" si="50"/>
        <v>10766</v>
      </c>
      <c r="AP84" s="130">
        <v>10766</v>
      </c>
      <c r="AQ84" s="130">
        <v>0</v>
      </c>
      <c r="AR84" s="130">
        <v>0</v>
      </c>
      <c r="AS84" s="130">
        <v>0</v>
      </c>
      <c r="AT84" s="130">
        <f t="shared" si="51"/>
        <v>51752</v>
      </c>
      <c r="AU84" s="130">
        <v>0</v>
      </c>
      <c r="AV84" s="130">
        <v>51752</v>
      </c>
      <c r="AW84" s="130">
        <v>0</v>
      </c>
      <c r="AX84" s="130">
        <v>0</v>
      </c>
      <c r="AY84" s="130">
        <f t="shared" si="52"/>
        <v>53928</v>
      </c>
      <c r="AZ84" s="130">
        <v>694</v>
      </c>
      <c r="BA84" s="130">
        <v>53234</v>
      </c>
      <c r="BB84" s="130">
        <v>0</v>
      </c>
      <c r="BC84" s="130">
        <v>0</v>
      </c>
      <c r="BD84" s="132">
        <v>0</v>
      </c>
      <c r="BE84" s="130">
        <v>0</v>
      </c>
      <c r="BF84" s="130">
        <v>8021</v>
      </c>
      <c r="BG84" s="130">
        <f t="shared" si="53"/>
        <v>151027</v>
      </c>
      <c r="BH84" s="130">
        <f t="shared" si="62"/>
        <v>533856</v>
      </c>
      <c r="BI84" s="130">
        <f t="shared" si="63"/>
        <v>533856</v>
      </c>
      <c r="BJ84" s="130">
        <f t="shared" si="64"/>
        <v>0</v>
      </c>
      <c r="BK84" s="130">
        <f t="shared" si="65"/>
        <v>26560</v>
      </c>
      <c r="BL84" s="130">
        <f t="shared" si="66"/>
        <v>10436</v>
      </c>
      <c r="BM84" s="130">
        <f t="shared" si="67"/>
        <v>496860</v>
      </c>
      <c r="BN84" s="130">
        <f t="shared" si="68"/>
        <v>0</v>
      </c>
      <c r="BO84" s="132">
        <v>0</v>
      </c>
      <c r="BP84" s="130">
        <f t="shared" si="69"/>
        <v>1339989</v>
      </c>
      <c r="BQ84" s="130">
        <f t="shared" si="70"/>
        <v>87285</v>
      </c>
      <c r="BR84" s="130">
        <f t="shared" si="71"/>
        <v>87285</v>
      </c>
      <c r="BS84" s="130">
        <f t="shared" si="72"/>
        <v>0</v>
      </c>
      <c r="BT84" s="130">
        <f t="shared" si="73"/>
        <v>0</v>
      </c>
      <c r="BU84" s="130">
        <f t="shared" si="37"/>
        <v>0</v>
      </c>
      <c r="BV84" s="130">
        <f t="shared" si="38"/>
        <v>585731</v>
      </c>
      <c r="BW84" s="130">
        <f t="shared" si="39"/>
        <v>121</v>
      </c>
      <c r="BX84" s="130">
        <f t="shared" si="33"/>
        <v>557851</v>
      </c>
      <c r="BY84" s="130">
        <f t="shared" si="34"/>
        <v>27759</v>
      </c>
      <c r="BZ84" s="130">
        <f t="shared" si="35"/>
        <v>0</v>
      </c>
      <c r="CA84" s="130">
        <f t="shared" si="54"/>
        <v>666973</v>
      </c>
      <c r="CB84" s="130">
        <f t="shared" si="55"/>
        <v>46507</v>
      </c>
      <c r="CC84" s="130">
        <f t="shared" si="56"/>
        <v>620466</v>
      </c>
      <c r="CD84" s="130">
        <f t="shared" si="57"/>
        <v>0</v>
      </c>
      <c r="CE84" s="130">
        <f t="shared" si="58"/>
        <v>0</v>
      </c>
      <c r="CF84" s="132">
        <v>0</v>
      </c>
      <c r="CG84" s="130">
        <f t="shared" si="59"/>
        <v>0</v>
      </c>
      <c r="CH84" s="130">
        <f t="shared" si="60"/>
        <v>161836</v>
      </c>
      <c r="CI84" s="130">
        <f t="shared" si="61"/>
        <v>2035681</v>
      </c>
    </row>
    <row r="85" spans="1:87" s="122" customFormat="1" ht="12" customHeight="1">
      <c r="A85" s="118" t="s">
        <v>209</v>
      </c>
      <c r="B85" s="134" t="s">
        <v>365</v>
      </c>
      <c r="C85" s="118" t="s">
        <v>366</v>
      </c>
      <c r="D85" s="130">
        <f t="shared" si="40"/>
        <v>0</v>
      </c>
      <c r="E85" s="130">
        <f t="shared" si="41"/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2">
        <v>0</v>
      </c>
      <c r="L85" s="130">
        <f t="shared" si="42"/>
        <v>1973939</v>
      </c>
      <c r="M85" s="130">
        <f t="shared" si="43"/>
        <v>45862</v>
      </c>
      <c r="N85" s="130">
        <v>30575</v>
      </c>
      <c r="O85" s="130">
        <v>0</v>
      </c>
      <c r="P85" s="130">
        <v>15287</v>
      </c>
      <c r="Q85" s="130">
        <v>0</v>
      </c>
      <c r="R85" s="130">
        <f t="shared" si="44"/>
        <v>223361</v>
      </c>
      <c r="S85" s="130">
        <v>0</v>
      </c>
      <c r="T85" s="130">
        <v>209310</v>
      </c>
      <c r="U85" s="130">
        <v>14051</v>
      </c>
      <c r="V85" s="130">
        <v>0</v>
      </c>
      <c r="W85" s="130">
        <f t="shared" si="45"/>
        <v>1704716</v>
      </c>
      <c r="X85" s="130">
        <v>631797</v>
      </c>
      <c r="Y85" s="130">
        <v>1030646</v>
      </c>
      <c r="Z85" s="130">
        <v>36869</v>
      </c>
      <c r="AA85" s="130">
        <v>5404</v>
      </c>
      <c r="AB85" s="132">
        <v>0</v>
      </c>
      <c r="AC85" s="130">
        <v>0</v>
      </c>
      <c r="AD85" s="130">
        <v>0</v>
      </c>
      <c r="AE85" s="130">
        <f t="shared" si="46"/>
        <v>1973939</v>
      </c>
      <c r="AF85" s="130">
        <f t="shared" si="47"/>
        <v>0</v>
      </c>
      <c r="AG85" s="130">
        <f t="shared" si="48"/>
        <v>0</v>
      </c>
      <c r="AH85" s="130">
        <v>0</v>
      </c>
      <c r="AI85" s="130">
        <v>0</v>
      </c>
      <c r="AJ85" s="130">
        <v>0</v>
      </c>
      <c r="AK85" s="130">
        <v>0</v>
      </c>
      <c r="AL85" s="130">
        <v>0</v>
      </c>
      <c r="AM85" s="132">
        <v>0</v>
      </c>
      <c r="AN85" s="130">
        <f t="shared" si="49"/>
        <v>670485</v>
      </c>
      <c r="AO85" s="130">
        <f t="shared" si="50"/>
        <v>88266</v>
      </c>
      <c r="AP85" s="130">
        <v>19615</v>
      </c>
      <c r="AQ85" s="130">
        <v>0</v>
      </c>
      <c r="AR85" s="130">
        <v>68651</v>
      </c>
      <c r="AS85" s="130">
        <v>0</v>
      </c>
      <c r="AT85" s="130">
        <f t="shared" si="51"/>
        <v>242725</v>
      </c>
      <c r="AU85" s="130">
        <v>0</v>
      </c>
      <c r="AV85" s="130">
        <v>242725</v>
      </c>
      <c r="AW85" s="130">
        <v>0</v>
      </c>
      <c r="AX85" s="130">
        <v>0</v>
      </c>
      <c r="AY85" s="130">
        <f t="shared" si="52"/>
        <v>339494</v>
      </c>
      <c r="AZ85" s="130">
        <v>339494</v>
      </c>
      <c r="BA85" s="130">
        <v>0</v>
      </c>
      <c r="BB85" s="130">
        <v>0</v>
      </c>
      <c r="BC85" s="130">
        <v>0</v>
      </c>
      <c r="BD85" s="132">
        <v>0</v>
      </c>
      <c r="BE85" s="130">
        <v>0</v>
      </c>
      <c r="BF85" s="130">
        <v>0</v>
      </c>
      <c r="BG85" s="130">
        <f t="shared" si="53"/>
        <v>670485</v>
      </c>
      <c r="BH85" s="130">
        <f t="shared" si="62"/>
        <v>0</v>
      </c>
      <c r="BI85" s="130">
        <f t="shared" si="63"/>
        <v>0</v>
      </c>
      <c r="BJ85" s="130">
        <f t="shared" si="64"/>
        <v>0</v>
      </c>
      <c r="BK85" s="130">
        <f t="shared" si="65"/>
        <v>0</v>
      </c>
      <c r="BL85" s="130">
        <f t="shared" si="66"/>
        <v>0</v>
      </c>
      <c r="BM85" s="130">
        <f t="shared" si="67"/>
        <v>0</v>
      </c>
      <c r="BN85" s="130">
        <f t="shared" si="68"/>
        <v>0</v>
      </c>
      <c r="BO85" s="132">
        <v>0</v>
      </c>
      <c r="BP85" s="130">
        <f t="shared" si="69"/>
        <v>2644424</v>
      </c>
      <c r="BQ85" s="130">
        <f t="shared" si="70"/>
        <v>134128</v>
      </c>
      <c r="BR85" s="130">
        <f t="shared" si="71"/>
        <v>50190</v>
      </c>
      <c r="BS85" s="130">
        <f t="shared" si="72"/>
        <v>0</v>
      </c>
      <c r="BT85" s="130">
        <f t="shared" si="73"/>
        <v>83938</v>
      </c>
      <c r="BU85" s="130">
        <f t="shared" si="37"/>
        <v>0</v>
      </c>
      <c r="BV85" s="130">
        <f t="shared" si="38"/>
        <v>466086</v>
      </c>
      <c r="BW85" s="130">
        <f t="shared" si="39"/>
        <v>0</v>
      </c>
      <c r="BX85" s="130">
        <f t="shared" si="33"/>
        <v>452035</v>
      </c>
      <c r="BY85" s="130">
        <f t="shared" si="34"/>
        <v>14051</v>
      </c>
      <c r="BZ85" s="130">
        <f t="shared" si="35"/>
        <v>0</v>
      </c>
      <c r="CA85" s="130">
        <f t="shared" si="54"/>
        <v>2044210</v>
      </c>
      <c r="CB85" s="130">
        <f t="shared" si="55"/>
        <v>971291</v>
      </c>
      <c r="CC85" s="130">
        <f t="shared" si="56"/>
        <v>1030646</v>
      </c>
      <c r="CD85" s="130">
        <f t="shared" si="57"/>
        <v>36869</v>
      </c>
      <c r="CE85" s="130">
        <f t="shared" si="58"/>
        <v>5404</v>
      </c>
      <c r="CF85" s="132">
        <v>0</v>
      </c>
      <c r="CG85" s="130">
        <f t="shared" si="59"/>
        <v>0</v>
      </c>
      <c r="CH85" s="130">
        <f t="shared" si="60"/>
        <v>0</v>
      </c>
      <c r="CI85" s="130">
        <f t="shared" si="61"/>
        <v>2644424</v>
      </c>
    </row>
    <row r="86" spans="1:87" s="122" customFormat="1" ht="12" customHeight="1">
      <c r="A86" s="118" t="s">
        <v>209</v>
      </c>
      <c r="B86" s="134" t="s">
        <v>367</v>
      </c>
      <c r="C86" s="118" t="s">
        <v>368</v>
      </c>
      <c r="D86" s="130">
        <f t="shared" si="40"/>
        <v>0</v>
      </c>
      <c r="E86" s="130">
        <f t="shared" si="41"/>
        <v>0</v>
      </c>
      <c r="F86" s="130">
        <v>0</v>
      </c>
      <c r="G86" s="130">
        <v>0</v>
      </c>
      <c r="H86" s="130">
        <v>0</v>
      </c>
      <c r="I86" s="130">
        <v>0</v>
      </c>
      <c r="J86" s="130">
        <v>0</v>
      </c>
      <c r="K86" s="132">
        <v>0</v>
      </c>
      <c r="L86" s="130">
        <f t="shared" si="42"/>
        <v>933796</v>
      </c>
      <c r="M86" s="130">
        <f t="shared" si="43"/>
        <v>58839</v>
      </c>
      <c r="N86" s="130">
        <v>58839</v>
      </c>
      <c r="O86" s="130">
        <v>0</v>
      </c>
      <c r="P86" s="130">
        <v>0</v>
      </c>
      <c r="Q86" s="130">
        <v>0</v>
      </c>
      <c r="R86" s="130">
        <f t="shared" si="44"/>
        <v>42508</v>
      </c>
      <c r="S86" s="130">
        <v>0</v>
      </c>
      <c r="T86" s="130">
        <v>42508</v>
      </c>
      <c r="U86" s="130">
        <v>0</v>
      </c>
      <c r="V86" s="130">
        <v>0</v>
      </c>
      <c r="W86" s="130">
        <f t="shared" si="45"/>
        <v>832449</v>
      </c>
      <c r="X86" s="130">
        <v>0</v>
      </c>
      <c r="Y86" s="130">
        <v>832449</v>
      </c>
      <c r="Z86" s="130">
        <v>0</v>
      </c>
      <c r="AA86" s="130">
        <v>0</v>
      </c>
      <c r="AB86" s="132">
        <v>0</v>
      </c>
      <c r="AC86" s="130">
        <v>0</v>
      </c>
      <c r="AD86" s="130">
        <v>121845</v>
      </c>
      <c r="AE86" s="130">
        <f t="shared" si="46"/>
        <v>1055641</v>
      </c>
      <c r="AF86" s="130">
        <f t="shared" si="47"/>
        <v>0</v>
      </c>
      <c r="AG86" s="130">
        <f t="shared" si="48"/>
        <v>0</v>
      </c>
      <c r="AH86" s="130">
        <v>0</v>
      </c>
      <c r="AI86" s="130">
        <v>0</v>
      </c>
      <c r="AJ86" s="130">
        <v>0</v>
      </c>
      <c r="AK86" s="130">
        <v>0</v>
      </c>
      <c r="AL86" s="130">
        <v>0</v>
      </c>
      <c r="AM86" s="132">
        <v>0</v>
      </c>
      <c r="AN86" s="130">
        <f t="shared" si="49"/>
        <v>0</v>
      </c>
      <c r="AO86" s="130">
        <f t="shared" si="50"/>
        <v>0</v>
      </c>
      <c r="AP86" s="130">
        <v>0</v>
      </c>
      <c r="AQ86" s="130">
        <v>0</v>
      </c>
      <c r="AR86" s="130">
        <v>0</v>
      </c>
      <c r="AS86" s="130">
        <v>0</v>
      </c>
      <c r="AT86" s="130">
        <f t="shared" si="51"/>
        <v>0</v>
      </c>
      <c r="AU86" s="130">
        <v>0</v>
      </c>
      <c r="AV86" s="130">
        <v>0</v>
      </c>
      <c r="AW86" s="130">
        <v>0</v>
      </c>
      <c r="AX86" s="130">
        <v>0</v>
      </c>
      <c r="AY86" s="130">
        <f t="shared" si="52"/>
        <v>0</v>
      </c>
      <c r="AZ86" s="130">
        <v>0</v>
      </c>
      <c r="BA86" s="130">
        <v>0</v>
      </c>
      <c r="BB86" s="130">
        <v>0</v>
      </c>
      <c r="BC86" s="130">
        <v>0</v>
      </c>
      <c r="BD86" s="132">
        <v>0</v>
      </c>
      <c r="BE86" s="130">
        <v>0</v>
      </c>
      <c r="BF86" s="130">
        <v>0</v>
      </c>
      <c r="BG86" s="130">
        <f t="shared" si="53"/>
        <v>0</v>
      </c>
      <c r="BH86" s="130">
        <f t="shared" si="62"/>
        <v>0</v>
      </c>
      <c r="BI86" s="130">
        <f t="shared" si="63"/>
        <v>0</v>
      </c>
      <c r="BJ86" s="130">
        <f t="shared" si="64"/>
        <v>0</v>
      </c>
      <c r="BK86" s="130">
        <f t="shared" si="65"/>
        <v>0</v>
      </c>
      <c r="BL86" s="130">
        <f t="shared" si="66"/>
        <v>0</v>
      </c>
      <c r="BM86" s="130">
        <f t="shared" si="67"/>
        <v>0</v>
      </c>
      <c r="BN86" s="130">
        <f t="shared" si="68"/>
        <v>0</v>
      </c>
      <c r="BO86" s="132">
        <v>0</v>
      </c>
      <c r="BP86" s="130">
        <f t="shared" si="69"/>
        <v>933796</v>
      </c>
      <c r="BQ86" s="130">
        <f t="shared" si="70"/>
        <v>58839</v>
      </c>
      <c r="BR86" s="130">
        <f t="shared" si="71"/>
        <v>58839</v>
      </c>
      <c r="BS86" s="130">
        <f t="shared" si="72"/>
        <v>0</v>
      </c>
      <c r="BT86" s="130">
        <f t="shared" si="73"/>
        <v>0</v>
      </c>
      <c r="BU86" s="130">
        <f t="shared" si="37"/>
        <v>0</v>
      </c>
      <c r="BV86" s="130">
        <f t="shared" si="38"/>
        <v>42508</v>
      </c>
      <c r="BW86" s="130">
        <f t="shared" si="39"/>
        <v>0</v>
      </c>
      <c r="BX86" s="130">
        <f t="shared" si="33"/>
        <v>42508</v>
      </c>
      <c r="BY86" s="130">
        <f t="shared" si="34"/>
        <v>0</v>
      </c>
      <c r="BZ86" s="130">
        <f t="shared" si="35"/>
        <v>0</v>
      </c>
      <c r="CA86" s="130">
        <f t="shared" si="54"/>
        <v>832449</v>
      </c>
      <c r="CB86" s="130">
        <f t="shared" si="55"/>
        <v>0</v>
      </c>
      <c r="CC86" s="130">
        <f t="shared" si="56"/>
        <v>832449</v>
      </c>
      <c r="CD86" s="130">
        <f t="shared" si="57"/>
        <v>0</v>
      </c>
      <c r="CE86" s="130">
        <f t="shared" si="58"/>
        <v>0</v>
      </c>
      <c r="CF86" s="132">
        <v>0</v>
      </c>
      <c r="CG86" s="130">
        <f t="shared" si="59"/>
        <v>0</v>
      </c>
      <c r="CH86" s="130">
        <f t="shared" si="60"/>
        <v>121845</v>
      </c>
      <c r="CI86" s="130">
        <f t="shared" si="61"/>
        <v>1055641</v>
      </c>
    </row>
    <row r="87" spans="1:87" s="122" customFormat="1" ht="12" customHeight="1">
      <c r="A87" s="118" t="s">
        <v>209</v>
      </c>
      <c r="B87" s="134" t="s">
        <v>369</v>
      </c>
      <c r="C87" s="118" t="s">
        <v>370</v>
      </c>
      <c r="D87" s="130">
        <f t="shared" si="40"/>
        <v>134623</v>
      </c>
      <c r="E87" s="130">
        <f t="shared" si="41"/>
        <v>134623</v>
      </c>
      <c r="F87" s="130">
        <v>0</v>
      </c>
      <c r="G87" s="130">
        <v>134623</v>
      </c>
      <c r="H87" s="130"/>
      <c r="I87" s="130">
        <v>0</v>
      </c>
      <c r="J87" s="130">
        <v>0</v>
      </c>
      <c r="K87" s="132">
        <v>0</v>
      </c>
      <c r="L87" s="130">
        <f t="shared" si="42"/>
        <v>319108</v>
      </c>
      <c r="M87" s="130">
        <f t="shared" si="43"/>
        <v>0</v>
      </c>
      <c r="N87" s="130"/>
      <c r="O87" s="130">
        <v>0</v>
      </c>
      <c r="P87" s="130">
        <v>0</v>
      </c>
      <c r="Q87" s="130">
        <v>0</v>
      </c>
      <c r="R87" s="130">
        <f t="shared" si="44"/>
        <v>54836</v>
      </c>
      <c r="S87" s="130">
        <v>0</v>
      </c>
      <c r="T87" s="130">
        <v>46043</v>
      </c>
      <c r="U87" s="130">
        <v>8793</v>
      </c>
      <c r="V87" s="130">
        <v>0</v>
      </c>
      <c r="W87" s="130">
        <f t="shared" si="45"/>
        <v>264272</v>
      </c>
      <c r="X87" s="130">
        <v>0</v>
      </c>
      <c r="Y87" s="130">
        <v>253745</v>
      </c>
      <c r="Z87" s="130">
        <v>10527</v>
      </c>
      <c r="AA87" s="130">
        <v>0</v>
      </c>
      <c r="AB87" s="132">
        <v>0</v>
      </c>
      <c r="AC87" s="130">
        <v>0</v>
      </c>
      <c r="AD87" s="130">
        <v>155174</v>
      </c>
      <c r="AE87" s="130">
        <f t="shared" si="46"/>
        <v>608905</v>
      </c>
      <c r="AF87" s="130">
        <f t="shared" si="47"/>
        <v>0</v>
      </c>
      <c r="AG87" s="130">
        <f t="shared" si="48"/>
        <v>0</v>
      </c>
      <c r="AH87" s="130">
        <v>0</v>
      </c>
      <c r="AI87" s="130">
        <v>0</v>
      </c>
      <c r="AJ87" s="130">
        <v>0</v>
      </c>
      <c r="AK87" s="130">
        <v>0</v>
      </c>
      <c r="AL87" s="130">
        <v>0</v>
      </c>
      <c r="AM87" s="132">
        <v>0</v>
      </c>
      <c r="AN87" s="130">
        <f t="shared" si="49"/>
        <v>20248</v>
      </c>
      <c r="AO87" s="130">
        <f t="shared" si="50"/>
        <v>0</v>
      </c>
      <c r="AP87" s="130"/>
      <c r="AQ87" s="130">
        <v>0</v>
      </c>
      <c r="AR87" s="130">
        <v>0</v>
      </c>
      <c r="AS87" s="130">
        <v>0</v>
      </c>
      <c r="AT87" s="130">
        <f t="shared" si="51"/>
        <v>5472</v>
      </c>
      <c r="AU87" s="130">
        <v>0</v>
      </c>
      <c r="AV87" s="130">
        <v>5472</v>
      </c>
      <c r="AW87" s="130">
        <v>0</v>
      </c>
      <c r="AX87" s="130">
        <v>0</v>
      </c>
      <c r="AY87" s="130">
        <f t="shared" si="52"/>
        <v>14776</v>
      </c>
      <c r="AZ87" s="130">
        <v>0</v>
      </c>
      <c r="BA87" s="130">
        <v>14776</v>
      </c>
      <c r="BB87" s="130">
        <v>0</v>
      </c>
      <c r="BC87" s="130">
        <v>0</v>
      </c>
      <c r="BD87" s="132">
        <v>0</v>
      </c>
      <c r="BE87" s="130">
        <v>0</v>
      </c>
      <c r="BF87" s="130">
        <v>26</v>
      </c>
      <c r="BG87" s="130">
        <f t="shared" si="53"/>
        <v>20274</v>
      </c>
      <c r="BH87" s="130">
        <f t="shared" si="62"/>
        <v>134623</v>
      </c>
      <c r="BI87" s="130">
        <f t="shared" si="63"/>
        <v>134623</v>
      </c>
      <c r="BJ87" s="130">
        <f t="shared" si="64"/>
        <v>0</v>
      </c>
      <c r="BK87" s="130">
        <f t="shared" si="65"/>
        <v>134623</v>
      </c>
      <c r="BL87" s="130">
        <f t="shared" si="66"/>
        <v>0</v>
      </c>
      <c r="BM87" s="130">
        <f t="shared" si="67"/>
        <v>0</v>
      </c>
      <c r="BN87" s="130">
        <f t="shared" si="68"/>
        <v>0</v>
      </c>
      <c r="BO87" s="132">
        <v>0</v>
      </c>
      <c r="BP87" s="130">
        <f t="shared" si="69"/>
        <v>339356</v>
      </c>
      <c r="BQ87" s="130">
        <f t="shared" si="70"/>
        <v>0</v>
      </c>
      <c r="BR87" s="130">
        <f t="shared" si="71"/>
        <v>0</v>
      </c>
      <c r="BS87" s="130">
        <f t="shared" si="72"/>
        <v>0</v>
      </c>
      <c r="BT87" s="130">
        <f t="shared" si="73"/>
        <v>0</v>
      </c>
      <c r="BU87" s="130">
        <f t="shared" si="37"/>
        <v>0</v>
      </c>
      <c r="BV87" s="130">
        <f t="shared" si="38"/>
        <v>60308</v>
      </c>
      <c r="BW87" s="130">
        <f t="shared" si="39"/>
        <v>0</v>
      </c>
      <c r="BX87" s="130">
        <f t="shared" si="33"/>
        <v>51515</v>
      </c>
      <c r="BY87" s="130">
        <f t="shared" si="34"/>
        <v>8793</v>
      </c>
      <c r="BZ87" s="130">
        <f t="shared" si="35"/>
        <v>0</v>
      </c>
      <c r="CA87" s="130">
        <f t="shared" si="54"/>
        <v>279048</v>
      </c>
      <c r="CB87" s="130">
        <f t="shared" si="55"/>
        <v>0</v>
      </c>
      <c r="CC87" s="130">
        <f t="shared" si="56"/>
        <v>268521</v>
      </c>
      <c r="CD87" s="130">
        <f t="shared" si="57"/>
        <v>10527</v>
      </c>
      <c r="CE87" s="130">
        <f t="shared" si="58"/>
        <v>0</v>
      </c>
      <c r="CF87" s="132">
        <v>0</v>
      </c>
      <c r="CG87" s="130">
        <f t="shared" si="59"/>
        <v>0</v>
      </c>
      <c r="CH87" s="130">
        <f t="shared" si="60"/>
        <v>155200</v>
      </c>
      <c r="CI87" s="130">
        <f t="shared" si="61"/>
        <v>629179</v>
      </c>
    </row>
    <row r="88" spans="1:87" s="122" customFormat="1" ht="12" customHeight="1">
      <c r="A88" s="118" t="s">
        <v>209</v>
      </c>
      <c r="B88" s="134" t="s">
        <v>371</v>
      </c>
      <c r="C88" s="118" t="s">
        <v>372</v>
      </c>
      <c r="D88" s="130">
        <f t="shared" si="40"/>
        <v>27449</v>
      </c>
      <c r="E88" s="130">
        <f t="shared" si="41"/>
        <v>27449</v>
      </c>
      <c r="F88" s="130">
        <v>0</v>
      </c>
      <c r="G88" s="130">
        <v>1619</v>
      </c>
      <c r="H88" s="130">
        <v>25830</v>
      </c>
      <c r="I88" s="130">
        <v>0</v>
      </c>
      <c r="J88" s="130">
        <v>0</v>
      </c>
      <c r="K88" s="132">
        <v>0</v>
      </c>
      <c r="L88" s="130">
        <f t="shared" si="42"/>
        <v>452537</v>
      </c>
      <c r="M88" s="130">
        <f t="shared" si="43"/>
        <v>161242</v>
      </c>
      <c r="N88" s="130">
        <v>29128</v>
      </c>
      <c r="O88" s="130">
        <v>0</v>
      </c>
      <c r="P88" s="130">
        <v>124219</v>
      </c>
      <c r="Q88" s="130">
        <v>7895</v>
      </c>
      <c r="R88" s="130">
        <f t="shared" si="44"/>
        <v>180182</v>
      </c>
      <c r="S88" s="130">
        <v>0</v>
      </c>
      <c r="T88" s="130">
        <v>177160</v>
      </c>
      <c r="U88" s="130">
        <v>3022</v>
      </c>
      <c r="V88" s="130">
        <v>0</v>
      </c>
      <c r="W88" s="130">
        <f t="shared" si="45"/>
        <v>111113</v>
      </c>
      <c r="X88" s="130">
        <v>1041</v>
      </c>
      <c r="Y88" s="130">
        <v>23914</v>
      </c>
      <c r="Z88" s="130">
        <v>53707</v>
      </c>
      <c r="AA88" s="130">
        <v>32451</v>
      </c>
      <c r="AB88" s="132">
        <v>0</v>
      </c>
      <c r="AC88" s="130">
        <v>0</v>
      </c>
      <c r="AD88" s="130">
        <v>284753</v>
      </c>
      <c r="AE88" s="130">
        <f t="shared" si="46"/>
        <v>764739</v>
      </c>
      <c r="AF88" s="130">
        <f t="shared" si="47"/>
        <v>26860</v>
      </c>
      <c r="AG88" s="130">
        <f t="shared" si="48"/>
        <v>26860</v>
      </c>
      <c r="AH88" s="130">
        <v>0</v>
      </c>
      <c r="AI88" s="130">
        <v>26860</v>
      </c>
      <c r="AJ88" s="130">
        <v>0</v>
      </c>
      <c r="AK88" s="130">
        <v>0</v>
      </c>
      <c r="AL88" s="130">
        <v>0</v>
      </c>
      <c r="AM88" s="132">
        <v>0</v>
      </c>
      <c r="AN88" s="130">
        <f t="shared" si="49"/>
        <v>314380</v>
      </c>
      <c r="AO88" s="130">
        <f t="shared" si="50"/>
        <v>127520</v>
      </c>
      <c r="AP88" s="130">
        <v>46667</v>
      </c>
      <c r="AQ88" s="130">
        <v>0</v>
      </c>
      <c r="AR88" s="130">
        <v>80853</v>
      </c>
      <c r="AS88" s="130">
        <v>0</v>
      </c>
      <c r="AT88" s="130">
        <f t="shared" si="51"/>
        <v>164142</v>
      </c>
      <c r="AU88" s="130">
        <v>0</v>
      </c>
      <c r="AV88" s="130">
        <v>164142</v>
      </c>
      <c r="AW88" s="130">
        <v>0</v>
      </c>
      <c r="AX88" s="130">
        <v>0</v>
      </c>
      <c r="AY88" s="130">
        <f t="shared" si="52"/>
        <v>22718</v>
      </c>
      <c r="AZ88" s="130">
        <v>336</v>
      </c>
      <c r="BA88" s="130">
        <v>16678</v>
      </c>
      <c r="BB88" s="130">
        <v>1043</v>
      </c>
      <c r="BC88" s="130">
        <v>4661</v>
      </c>
      <c r="BD88" s="132">
        <v>0</v>
      </c>
      <c r="BE88" s="130">
        <v>0</v>
      </c>
      <c r="BF88" s="130">
        <v>124670</v>
      </c>
      <c r="BG88" s="130">
        <f t="shared" si="53"/>
        <v>465910</v>
      </c>
      <c r="BH88" s="130">
        <f t="shared" si="62"/>
        <v>54309</v>
      </c>
      <c r="BI88" s="130">
        <f t="shared" si="63"/>
        <v>54309</v>
      </c>
      <c r="BJ88" s="130">
        <f t="shared" si="64"/>
        <v>0</v>
      </c>
      <c r="BK88" s="130">
        <f t="shared" si="65"/>
        <v>28479</v>
      </c>
      <c r="BL88" s="130">
        <f t="shared" si="66"/>
        <v>25830</v>
      </c>
      <c r="BM88" s="130">
        <f t="shared" si="67"/>
        <v>0</v>
      </c>
      <c r="BN88" s="130">
        <f t="shared" si="68"/>
        <v>0</v>
      </c>
      <c r="BO88" s="132">
        <v>0</v>
      </c>
      <c r="BP88" s="130">
        <f t="shared" si="69"/>
        <v>766917</v>
      </c>
      <c r="BQ88" s="130">
        <f t="shared" si="70"/>
        <v>288762</v>
      </c>
      <c r="BR88" s="130">
        <f t="shared" si="71"/>
        <v>75795</v>
      </c>
      <c r="BS88" s="130">
        <f t="shared" si="72"/>
        <v>0</v>
      </c>
      <c r="BT88" s="130">
        <f t="shared" si="73"/>
        <v>205072</v>
      </c>
      <c r="BU88" s="130">
        <f t="shared" si="37"/>
        <v>7895</v>
      </c>
      <c r="BV88" s="130">
        <f t="shared" si="38"/>
        <v>344324</v>
      </c>
      <c r="BW88" s="130">
        <f t="shared" si="39"/>
        <v>0</v>
      </c>
      <c r="BX88" s="130">
        <f t="shared" si="33"/>
        <v>341302</v>
      </c>
      <c r="BY88" s="130">
        <f t="shared" si="34"/>
        <v>3022</v>
      </c>
      <c r="BZ88" s="130">
        <f t="shared" si="35"/>
        <v>0</v>
      </c>
      <c r="CA88" s="130">
        <f t="shared" si="54"/>
        <v>133831</v>
      </c>
      <c r="CB88" s="130">
        <f t="shared" si="55"/>
        <v>1377</v>
      </c>
      <c r="CC88" s="130">
        <f t="shared" si="56"/>
        <v>40592</v>
      </c>
      <c r="CD88" s="130">
        <f t="shared" si="57"/>
        <v>54750</v>
      </c>
      <c r="CE88" s="130">
        <f t="shared" si="58"/>
        <v>37112</v>
      </c>
      <c r="CF88" s="132">
        <v>0</v>
      </c>
      <c r="CG88" s="130">
        <f t="shared" si="59"/>
        <v>0</v>
      </c>
      <c r="CH88" s="130">
        <f t="shared" si="60"/>
        <v>409423</v>
      </c>
      <c r="CI88" s="130">
        <f t="shared" si="61"/>
        <v>1230649</v>
      </c>
    </row>
    <row r="89" spans="1:87" s="122" customFormat="1" ht="12" customHeight="1">
      <c r="A89" s="118" t="s">
        <v>209</v>
      </c>
      <c r="B89" s="134" t="s">
        <v>373</v>
      </c>
      <c r="C89" s="118" t="s">
        <v>374</v>
      </c>
      <c r="D89" s="130">
        <f t="shared" si="40"/>
        <v>0</v>
      </c>
      <c r="E89" s="130">
        <f t="shared" si="41"/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32">
        <v>0</v>
      </c>
      <c r="L89" s="130">
        <f t="shared" si="42"/>
        <v>954169</v>
      </c>
      <c r="M89" s="130">
        <f t="shared" si="43"/>
        <v>95175</v>
      </c>
      <c r="N89" s="130">
        <v>95175</v>
      </c>
      <c r="O89" s="130">
        <v>0</v>
      </c>
      <c r="P89" s="130">
        <v>0</v>
      </c>
      <c r="Q89" s="130">
        <v>0</v>
      </c>
      <c r="R89" s="130">
        <f t="shared" si="44"/>
        <v>417282</v>
      </c>
      <c r="S89" s="130">
        <v>0</v>
      </c>
      <c r="T89" s="130">
        <v>413827</v>
      </c>
      <c r="U89" s="130">
        <v>3455</v>
      </c>
      <c r="V89" s="130">
        <v>0</v>
      </c>
      <c r="W89" s="130">
        <f t="shared" si="45"/>
        <v>441712</v>
      </c>
      <c r="X89" s="130">
        <v>0</v>
      </c>
      <c r="Y89" s="130">
        <v>441712</v>
      </c>
      <c r="Z89" s="130">
        <v>0</v>
      </c>
      <c r="AA89" s="130">
        <v>0</v>
      </c>
      <c r="AB89" s="132">
        <v>0</v>
      </c>
      <c r="AC89" s="130">
        <v>0</v>
      </c>
      <c r="AD89" s="130">
        <v>2268</v>
      </c>
      <c r="AE89" s="130">
        <f t="shared" si="46"/>
        <v>956437</v>
      </c>
      <c r="AF89" s="130">
        <f t="shared" si="47"/>
        <v>0</v>
      </c>
      <c r="AG89" s="130">
        <f t="shared" si="48"/>
        <v>0</v>
      </c>
      <c r="AH89" s="130">
        <v>0</v>
      </c>
      <c r="AI89" s="130">
        <v>0</v>
      </c>
      <c r="AJ89" s="130">
        <v>0</v>
      </c>
      <c r="AK89" s="130">
        <v>0</v>
      </c>
      <c r="AL89" s="130">
        <v>0</v>
      </c>
      <c r="AM89" s="132">
        <v>0</v>
      </c>
      <c r="AN89" s="130">
        <f t="shared" si="49"/>
        <v>0</v>
      </c>
      <c r="AO89" s="130">
        <f t="shared" si="50"/>
        <v>0</v>
      </c>
      <c r="AP89" s="130">
        <v>0</v>
      </c>
      <c r="AQ89" s="130">
        <v>0</v>
      </c>
      <c r="AR89" s="130">
        <v>0</v>
      </c>
      <c r="AS89" s="130">
        <v>0</v>
      </c>
      <c r="AT89" s="130">
        <f t="shared" si="51"/>
        <v>0</v>
      </c>
      <c r="AU89" s="130">
        <v>0</v>
      </c>
      <c r="AV89" s="130">
        <v>0</v>
      </c>
      <c r="AW89" s="130">
        <v>0</v>
      </c>
      <c r="AX89" s="130">
        <v>0</v>
      </c>
      <c r="AY89" s="130">
        <f t="shared" si="52"/>
        <v>0</v>
      </c>
      <c r="AZ89" s="130">
        <v>0</v>
      </c>
      <c r="BA89" s="130">
        <v>0</v>
      </c>
      <c r="BB89" s="130">
        <v>0</v>
      </c>
      <c r="BC89" s="130">
        <v>0</v>
      </c>
      <c r="BD89" s="132">
        <v>0</v>
      </c>
      <c r="BE89" s="130">
        <v>0</v>
      </c>
      <c r="BF89" s="130">
        <v>0</v>
      </c>
      <c r="BG89" s="130">
        <f t="shared" si="53"/>
        <v>0</v>
      </c>
      <c r="BH89" s="130">
        <f t="shared" si="62"/>
        <v>0</v>
      </c>
      <c r="BI89" s="130">
        <f t="shared" si="63"/>
        <v>0</v>
      </c>
      <c r="BJ89" s="130">
        <f t="shared" si="64"/>
        <v>0</v>
      </c>
      <c r="BK89" s="130">
        <f t="shared" si="65"/>
        <v>0</v>
      </c>
      <c r="BL89" s="130">
        <f t="shared" si="66"/>
        <v>0</v>
      </c>
      <c r="BM89" s="130">
        <f t="shared" si="67"/>
        <v>0</v>
      </c>
      <c r="BN89" s="130">
        <f t="shared" si="68"/>
        <v>0</v>
      </c>
      <c r="BO89" s="132">
        <v>0</v>
      </c>
      <c r="BP89" s="130">
        <f t="shared" si="69"/>
        <v>954169</v>
      </c>
      <c r="BQ89" s="130">
        <f t="shared" si="70"/>
        <v>95175</v>
      </c>
      <c r="BR89" s="130">
        <f t="shared" si="71"/>
        <v>95175</v>
      </c>
      <c r="BS89" s="130">
        <f t="shared" si="72"/>
        <v>0</v>
      </c>
      <c r="BT89" s="130">
        <f t="shared" si="73"/>
        <v>0</v>
      </c>
      <c r="BU89" s="130">
        <f t="shared" si="37"/>
        <v>0</v>
      </c>
      <c r="BV89" s="130">
        <f t="shared" si="38"/>
        <v>417282</v>
      </c>
      <c r="BW89" s="130">
        <f t="shared" si="39"/>
        <v>0</v>
      </c>
      <c r="BX89" s="130">
        <f t="shared" si="33"/>
        <v>413827</v>
      </c>
      <c r="BY89" s="130">
        <f t="shared" si="34"/>
        <v>3455</v>
      </c>
      <c r="BZ89" s="130">
        <f t="shared" si="35"/>
        <v>0</v>
      </c>
      <c r="CA89" s="130">
        <f t="shared" si="54"/>
        <v>441712</v>
      </c>
      <c r="CB89" s="130">
        <f t="shared" si="55"/>
        <v>0</v>
      </c>
      <c r="CC89" s="130">
        <f t="shared" si="56"/>
        <v>441712</v>
      </c>
      <c r="CD89" s="130">
        <f t="shared" si="57"/>
        <v>0</v>
      </c>
      <c r="CE89" s="130">
        <f t="shared" si="58"/>
        <v>0</v>
      </c>
      <c r="CF89" s="132">
        <v>0</v>
      </c>
      <c r="CG89" s="130">
        <f t="shared" si="59"/>
        <v>0</v>
      </c>
      <c r="CH89" s="130">
        <f t="shared" si="60"/>
        <v>2268</v>
      </c>
      <c r="CI89" s="130">
        <f t="shared" si="61"/>
        <v>956437</v>
      </c>
    </row>
    <row r="90" spans="1:87" s="122" customFormat="1" ht="12" customHeight="1">
      <c r="A90" s="118" t="s">
        <v>209</v>
      </c>
      <c r="B90" s="134" t="s">
        <v>375</v>
      </c>
      <c r="C90" s="118" t="s">
        <v>376</v>
      </c>
      <c r="D90" s="130">
        <f t="shared" si="40"/>
        <v>0</v>
      </c>
      <c r="E90" s="130">
        <f t="shared" si="41"/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2">
        <v>0</v>
      </c>
      <c r="L90" s="130">
        <f t="shared" si="42"/>
        <v>0</v>
      </c>
      <c r="M90" s="130">
        <f t="shared" si="43"/>
        <v>0</v>
      </c>
      <c r="N90" s="130">
        <v>0</v>
      </c>
      <c r="O90" s="130">
        <v>0</v>
      </c>
      <c r="P90" s="130">
        <v>0</v>
      </c>
      <c r="Q90" s="130">
        <v>0</v>
      </c>
      <c r="R90" s="130">
        <f t="shared" si="44"/>
        <v>0</v>
      </c>
      <c r="S90" s="130">
        <v>0</v>
      </c>
      <c r="T90" s="130">
        <v>0</v>
      </c>
      <c r="U90" s="130">
        <v>0</v>
      </c>
      <c r="V90" s="130">
        <v>0</v>
      </c>
      <c r="W90" s="130">
        <f t="shared" si="45"/>
        <v>0</v>
      </c>
      <c r="X90" s="130">
        <v>0</v>
      </c>
      <c r="Y90" s="130">
        <v>0</v>
      </c>
      <c r="Z90" s="130">
        <v>0</v>
      </c>
      <c r="AA90" s="130">
        <v>0</v>
      </c>
      <c r="AB90" s="132">
        <v>0</v>
      </c>
      <c r="AC90" s="130">
        <v>0</v>
      </c>
      <c r="AD90" s="130">
        <v>0</v>
      </c>
      <c r="AE90" s="130">
        <f t="shared" si="46"/>
        <v>0</v>
      </c>
      <c r="AF90" s="130">
        <f t="shared" si="47"/>
        <v>0</v>
      </c>
      <c r="AG90" s="130">
        <f t="shared" si="48"/>
        <v>0</v>
      </c>
      <c r="AH90" s="130">
        <v>0</v>
      </c>
      <c r="AI90" s="130">
        <v>0</v>
      </c>
      <c r="AJ90" s="130">
        <v>0</v>
      </c>
      <c r="AK90" s="130">
        <v>0</v>
      </c>
      <c r="AL90" s="130">
        <v>0</v>
      </c>
      <c r="AM90" s="132">
        <v>0</v>
      </c>
      <c r="AN90" s="130">
        <f t="shared" si="49"/>
        <v>289245</v>
      </c>
      <c r="AO90" s="130">
        <f t="shared" si="50"/>
        <v>5141</v>
      </c>
      <c r="AP90" s="130">
        <v>5141</v>
      </c>
      <c r="AQ90" s="130">
        <v>0</v>
      </c>
      <c r="AR90" s="130">
        <v>0</v>
      </c>
      <c r="AS90" s="130">
        <v>0</v>
      </c>
      <c r="AT90" s="130">
        <f t="shared" si="51"/>
        <v>210683</v>
      </c>
      <c r="AU90" s="130">
        <v>0</v>
      </c>
      <c r="AV90" s="130">
        <v>210683</v>
      </c>
      <c r="AW90" s="130">
        <v>0</v>
      </c>
      <c r="AX90" s="130">
        <v>0</v>
      </c>
      <c r="AY90" s="130">
        <f t="shared" si="52"/>
        <v>73421</v>
      </c>
      <c r="AZ90" s="130">
        <v>0</v>
      </c>
      <c r="BA90" s="130">
        <v>73421</v>
      </c>
      <c r="BB90" s="130">
        <v>0</v>
      </c>
      <c r="BC90" s="130">
        <v>0</v>
      </c>
      <c r="BD90" s="132">
        <v>0</v>
      </c>
      <c r="BE90" s="130">
        <v>0</v>
      </c>
      <c r="BF90" s="130">
        <v>0</v>
      </c>
      <c r="BG90" s="130">
        <f t="shared" si="53"/>
        <v>289245</v>
      </c>
      <c r="BH90" s="130">
        <f t="shared" si="62"/>
        <v>0</v>
      </c>
      <c r="BI90" s="130">
        <f t="shared" si="63"/>
        <v>0</v>
      </c>
      <c r="BJ90" s="130">
        <f t="shared" si="64"/>
        <v>0</v>
      </c>
      <c r="BK90" s="130">
        <f t="shared" si="65"/>
        <v>0</v>
      </c>
      <c r="BL90" s="130">
        <f t="shared" si="66"/>
        <v>0</v>
      </c>
      <c r="BM90" s="130">
        <f t="shared" si="67"/>
        <v>0</v>
      </c>
      <c r="BN90" s="130">
        <f t="shared" si="68"/>
        <v>0</v>
      </c>
      <c r="BO90" s="132">
        <v>0</v>
      </c>
      <c r="BP90" s="130">
        <f t="shared" si="69"/>
        <v>289245</v>
      </c>
      <c r="BQ90" s="130">
        <f t="shared" si="70"/>
        <v>5141</v>
      </c>
      <c r="BR90" s="130">
        <f t="shared" si="71"/>
        <v>5141</v>
      </c>
      <c r="BS90" s="130">
        <f t="shared" si="72"/>
        <v>0</v>
      </c>
      <c r="BT90" s="130">
        <f t="shared" si="73"/>
        <v>0</v>
      </c>
      <c r="BU90" s="130">
        <f t="shared" si="37"/>
        <v>0</v>
      </c>
      <c r="BV90" s="130">
        <f t="shared" si="38"/>
        <v>210683</v>
      </c>
      <c r="BW90" s="130">
        <f t="shared" si="39"/>
        <v>0</v>
      </c>
      <c r="BX90" s="130">
        <f t="shared" si="33"/>
        <v>210683</v>
      </c>
      <c r="BY90" s="130">
        <f t="shared" si="34"/>
        <v>0</v>
      </c>
      <c r="BZ90" s="130">
        <f t="shared" si="35"/>
        <v>0</v>
      </c>
      <c r="CA90" s="130">
        <f t="shared" si="54"/>
        <v>73421</v>
      </c>
      <c r="CB90" s="130">
        <f t="shared" si="55"/>
        <v>0</v>
      </c>
      <c r="CC90" s="130">
        <f t="shared" si="56"/>
        <v>73421</v>
      </c>
      <c r="CD90" s="130">
        <f t="shared" si="57"/>
        <v>0</v>
      </c>
      <c r="CE90" s="130">
        <f t="shared" si="58"/>
        <v>0</v>
      </c>
      <c r="CF90" s="132">
        <v>0</v>
      </c>
      <c r="CG90" s="130">
        <f t="shared" si="59"/>
        <v>0</v>
      </c>
      <c r="CH90" s="130">
        <f t="shared" si="60"/>
        <v>0</v>
      </c>
      <c r="CI90" s="130">
        <f t="shared" si="61"/>
        <v>289245</v>
      </c>
    </row>
    <row r="91" spans="1:87" s="122" customFormat="1" ht="12" customHeight="1">
      <c r="A91" s="118" t="s">
        <v>209</v>
      </c>
      <c r="B91" s="134" t="s">
        <v>377</v>
      </c>
      <c r="C91" s="118" t="s">
        <v>378</v>
      </c>
      <c r="D91" s="130">
        <f t="shared" si="40"/>
        <v>0</v>
      </c>
      <c r="E91" s="130">
        <f t="shared" si="41"/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0</v>
      </c>
      <c r="K91" s="132">
        <v>0</v>
      </c>
      <c r="L91" s="130">
        <f t="shared" si="42"/>
        <v>124935</v>
      </c>
      <c r="M91" s="130">
        <f t="shared" si="43"/>
        <v>5536</v>
      </c>
      <c r="N91" s="130">
        <v>5536</v>
      </c>
      <c r="O91" s="130">
        <v>0</v>
      </c>
      <c r="P91" s="130">
        <v>0</v>
      </c>
      <c r="Q91" s="130">
        <v>0</v>
      </c>
      <c r="R91" s="130">
        <f t="shared" si="44"/>
        <v>20749</v>
      </c>
      <c r="S91" s="130">
        <v>0</v>
      </c>
      <c r="T91" s="130">
        <v>20749</v>
      </c>
      <c r="U91" s="130">
        <v>0</v>
      </c>
      <c r="V91" s="130">
        <v>0</v>
      </c>
      <c r="W91" s="130">
        <f t="shared" si="45"/>
        <v>98650</v>
      </c>
      <c r="X91" s="130">
        <v>0</v>
      </c>
      <c r="Y91" s="130">
        <v>98650</v>
      </c>
      <c r="Z91" s="130">
        <v>0</v>
      </c>
      <c r="AA91" s="130">
        <v>0</v>
      </c>
      <c r="AB91" s="132">
        <v>0</v>
      </c>
      <c r="AC91" s="130">
        <v>0</v>
      </c>
      <c r="AD91" s="130">
        <v>54753</v>
      </c>
      <c r="AE91" s="130">
        <f t="shared" si="46"/>
        <v>179688</v>
      </c>
      <c r="AF91" s="130">
        <f t="shared" si="47"/>
        <v>0</v>
      </c>
      <c r="AG91" s="130">
        <f t="shared" si="48"/>
        <v>0</v>
      </c>
      <c r="AH91" s="130">
        <v>0</v>
      </c>
      <c r="AI91" s="130">
        <v>0</v>
      </c>
      <c r="AJ91" s="130">
        <v>0</v>
      </c>
      <c r="AK91" s="130">
        <v>0</v>
      </c>
      <c r="AL91" s="130">
        <v>0</v>
      </c>
      <c r="AM91" s="132">
        <v>0</v>
      </c>
      <c r="AN91" s="130">
        <f t="shared" si="49"/>
        <v>91870</v>
      </c>
      <c r="AO91" s="130">
        <f t="shared" si="50"/>
        <v>8304</v>
      </c>
      <c r="AP91" s="130">
        <v>8304</v>
      </c>
      <c r="AQ91" s="130">
        <v>0</v>
      </c>
      <c r="AR91" s="130">
        <v>0</v>
      </c>
      <c r="AS91" s="130">
        <v>0</v>
      </c>
      <c r="AT91" s="130">
        <f t="shared" si="51"/>
        <v>41566</v>
      </c>
      <c r="AU91" s="130">
        <v>0</v>
      </c>
      <c r="AV91" s="130">
        <v>41566</v>
      </c>
      <c r="AW91" s="130">
        <v>0</v>
      </c>
      <c r="AX91" s="130">
        <v>0</v>
      </c>
      <c r="AY91" s="130">
        <f t="shared" si="52"/>
        <v>42000</v>
      </c>
      <c r="AZ91" s="130">
        <v>0</v>
      </c>
      <c r="BA91" s="130">
        <v>42000</v>
      </c>
      <c r="BB91" s="130">
        <v>0</v>
      </c>
      <c r="BC91" s="130">
        <v>0</v>
      </c>
      <c r="BD91" s="132">
        <v>0</v>
      </c>
      <c r="BE91" s="130">
        <v>0</v>
      </c>
      <c r="BF91" s="130">
        <v>23373</v>
      </c>
      <c r="BG91" s="130">
        <f t="shared" si="53"/>
        <v>115243</v>
      </c>
      <c r="BH91" s="130">
        <f t="shared" si="62"/>
        <v>0</v>
      </c>
      <c r="BI91" s="130">
        <f t="shared" si="63"/>
        <v>0</v>
      </c>
      <c r="BJ91" s="130">
        <f t="shared" si="64"/>
        <v>0</v>
      </c>
      <c r="BK91" s="130">
        <f t="shared" si="65"/>
        <v>0</v>
      </c>
      <c r="BL91" s="130">
        <f t="shared" si="66"/>
        <v>0</v>
      </c>
      <c r="BM91" s="130">
        <f t="shared" si="67"/>
        <v>0</v>
      </c>
      <c r="BN91" s="130">
        <f t="shared" si="68"/>
        <v>0</v>
      </c>
      <c r="BO91" s="132">
        <v>0</v>
      </c>
      <c r="BP91" s="130">
        <f t="shared" si="69"/>
        <v>216805</v>
      </c>
      <c r="BQ91" s="130">
        <f t="shared" si="70"/>
        <v>13840</v>
      </c>
      <c r="BR91" s="130">
        <f t="shared" si="71"/>
        <v>13840</v>
      </c>
      <c r="BS91" s="130">
        <f t="shared" si="72"/>
        <v>0</v>
      </c>
      <c r="BT91" s="130">
        <f t="shared" si="73"/>
        <v>0</v>
      </c>
      <c r="BU91" s="130">
        <f t="shared" si="37"/>
        <v>0</v>
      </c>
      <c r="BV91" s="130">
        <f t="shared" si="38"/>
        <v>62315</v>
      </c>
      <c r="BW91" s="130">
        <f t="shared" si="39"/>
        <v>0</v>
      </c>
      <c r="BX91" s="130">
        <f t="shared" si="33"/>
        <v>62315</v>
      </c>
      <c r="BY91" s="130">
        <f t="shared" si="34"/>
        <v>0</v>
      </c>
      <c r="BZ91" s="130">
        <f t="shared" si="35"/>
        <v>0</v>
      </c>
      <c r="CA91" s="130">
        <f t="shared" si="54"/>
        <v>140650</v>
      </c>
      <c r="CB91" s="130">
        <f t="shared" si="55"/>
        <v>0</v>
      </c>
      <c r="CC91" s="130">
        <f t="shared" si="56"/>
        <v>140650</v>
      </c>
      <c r="CD91" s="130">
        <f t="shared" si="57"/>
        <v>0</v>
      </c>
      <c r="CE91" s="130">
        <f t="shared" si="58"/>
        <v>0</v>
      </c>
      <c r="CF91" s="132">
        <v>0</v>
      </c>
      <c r="CG91" s="130">
        <f t="shared" si="59"/>
        <v>0</v>
      </c>
      <c r="CH91" s="130">
        <f t="shared" si="60"/>
        <v>78126</v>
      </c>
      <c r="CI91" s="130">
        <f t="shared" si="61"/>
        <v>294931</v>
      </c>
    </row>
    <row r="92" spans="1:87" s="122" customFormat="1" ht="12" customHeight="1">
      <c r="A92" s="118" t="s">
        <v>209</v>
      </c>
      <c r="B92" s="134" t="s">
        <v>379</v>
      </c>
      <c r="C92" s="118" t="s">
        <v>380</v>
      </c>
      <c r="D92" s="130">
        <f t="shared" si="40"/>
        <v>443026</v>
      </c>
      <c r="E92" s="130">
        <f t="shared" si="41"/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443026</v>
      </c>
      <c r="K92" s="132">
        <v>0</v>
      </c>
      <c r="L92" s="130">
        <f t="shared" si="42"/>
        <v>0</v>
      </c>
      <c r="M92" s="130">
        <f t="shared" si="43"/>
        <v>0</v>
      </c>
      <c r="N92" s="130">
        <v>0</v>
      </c>
      <c r="O92" s="130">
        <v>0</v>
      </c>
      <c r="P92" s="130">
        <v>0</v>
      </c>
      <c r="Q92" s="130">
        <v>0</v>
      </c>
      <c r="R92" s="130">
        <f t="shared" si="44"/>
        <v>0</v>
      </c>
      <c r="S92" s="130">
        <v>0</v>
      </c>
      <c r="T92" s="130">
        <v>0</v>
      </c>
      <c r="U92" s="130">
        <v>0</v>
      </c>
      <c r="V92" s="130">
        <v>0</v>
      </c>
      <c r="W92" s="130">
        <f t="shared" si="45"/>
        <v>0</v>
      </c>
      <c r="X92" s="130">
        <v>0</v>
      </c>
      <c r="Y92" s="130">
        <v>0</v>
      </c>
      <c r="Z92" s="130">
        <v>0</v>
      </c>
      <c r="AA92" s="130">
        <v>0</v>
      </c>
      <c r="AB92" s="132">
        <v>0</v>
      </c>
      <c r="AC92" s="130">
        <v>0</v>
      </c>
      <c r="AD92" s="130">
        <v>65930</v>
      </c>
      <c r="AE92" s="130">
        <f t="shared" si="46"/>
        <v>508956</v>
      </c>
      <c r="AF92" s="130">
        <f t="shared" si="47"/>
        <v>0</v>
      </c>
      <c r="AG92" s="130">
        <f t="shared" si="48"/>
        <v>0</v>
      </c>
      <c r="AH92" s="130">
        <v>0</v>
      </c>
      <c r="AI92" s="130">
        <v>0</v>
      </c>
      <c r="AJ92" s="130">
        <v>0</v>
      </c>
      <c r="AK92" s="130">
        <v>0</v>
      </c>
      <c r="AL92" s="130">
        <v>0</v>
      </c>
      <c r="AM92" s="132">
        <v>0</v>
      </c>
      <c r="AN92" s="130">
        <f t="shared" si="49"/>
        <v>0</v>
      </c>
      <c r="AO92" s="130">
        <f t="shared" si="50"/>
        <v>0</v>
      </c>
      <c r="AP92" s="130">
        <v>0</v>
      </c>
      <c r="AQ92" s="130">
        <v>0</v>
      </c>
      <c r="AR92" s="130">
        <v>0</v>
      </c>
      <c r="AS92" s="130">
        <v>0</v>
      </c>
      <c r="AT92" s="130">
        <f t="shared" si="51"/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f t="shared" si="52"/>
        <v>0</v>
      </c>
      <c r="AZ92" s="130">
        <v>0</v>
      </c>
      <c r="BA92" s="130">
        <v>0</v>
      </c>
      <c r="BB92" s="130">
        <v>0</v>
      </c>
      <c r="BC92" s="130">
        <v>0</v>
      </c>
      <c r="BD92" s="132">
        <v>0</v>
      </c>
      <c r="BE92" s="130">
        <v>0</v>
      </c>
      <c r="BF92" s="130">
        <v>0</v>
      </c>
      <c r="BG92" s="130">
        <f t="shared" si="53"/>
        <v>0</v>
      </c>
      <c r="BH92" s="130">
        <f t="shared" si="62"/>
        <v>443026</v>
      </c>
      <c r="BI92" s="130">
        <f t="shared" si="63"/>
        <v>0</v>
      </c>
      <c r="BJ92" s="130">
        <f t="shared" si="64"/>
        <v>0</v>
      </c>
      <c r="BK92" s="130">
        <f t="shared" si="65"/>
        <v>0</v>
      </c>
      <c r="BL92" s="130">
        <f t="shared" si="66"/>
        <v>0</v>
      </c>
      <c r="BM92" s="130">
        <f t="shared" si="67"/>
        <v>0</v>
      </c>
      <c r="BN92" s="130">
        <f t="shared" si="68"/>
        <v>443026</v>
      </c>
      <c r="BO92" s="132">
        <v>0</v>
      </c>
      <c r="BP92" s="130">
        <f t="shared" si="69"/>
        <v>0</v>
      </c>
      <c r="BQ92" s="130">
        <f t="shared" si="70"/>
        <v>0</v>
      </c>
      <c r="BR92" s="130">
        <f t="shared" si="71"/>
        <v>0</v>
      </c>
      <c r="BS92" s="130">
        <f t="shared" si="72"/>
        <v>0</v>
      </c>
      <c r="BT92" s="130">
        <f t="shared" si="73"/>
        <v>0</v>
      </c>
      <c r="BU92" s="130">
        <f t="shared" si="37"/>
        <v>0</v>
      </c>
      <c r="BV92" s="130">
        <f t="shared" si="38"/>
        <v>0</v>
      </c>
      <c r="BW92" s="130">
        <f t="shared" si="39"/>
        <v>0</v>
      </c>
      <c r="BX92" s="130">
        <f t="shared" si="33"/>
        <v>0</v>
      </c>
      <c r="BY92" s="130">
        <f t="shared" si="34"/>
        <v>0</v>
      </c>
      <c r="BZ92" s="130">
        <f t="shared" si="35"/>
        <v>0</v>
      </c>
      <c r="CA92" s="130">
        <f t="shared" si="54"/>
        <v>0</v>
      </c>
      <c r="CB92" s="130">
        <f t="shared" si="55"/>
        <v>0</v>
      </c>
      <c r="CC92" s="130">
        <f t="shared" si="56"/>
        <v>0</v>
      </c>
      <c r="CD92" s="130">
        <f t="shared" si="57"/>
        <v>0</v>
      </c>
      <c r="CE92" s="130">
        <f t="shared" si="58"/>
        <v>0</v>
      </c>
      <c r="CF92" s="132">
        <v>0</v>
      </c>
      <c r="CG92" s="130">
        <f t="shared" si="59"/>
        <v>0</v>
      </c>
      <c r="CH92" s="130">
        <f t="shared" si="60"/>
        <v>65930</v>
      </c>
      <c r="CI92" s="130">
        <f t="shared" si="61"/>
        <v>508956</v>
      </c>
    </row>
  </sheetData>
  <sheetProtection/>
  <autoFilter ref="A6:CI92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6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382</v>
      </c>
      <c r="B1" s="133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383</v>
      </c>
      <c r="B2" s="150" t="s">
        <v>384</v>
      </c>
      <c r="C2" s="159" t="s">
        <v>385</v>
      </c>
      <c r="D2" s="112" t="s">
        <v>386</v>
      </c>
      <c r="E2" s="91"/>
      <c r="F2" s="91"/>
      <c r="G2" s="91"/>
      <c r="H2" s="91"/>
      <c r="I2" s="91"/>
      <c r="J2" s="112" t="s">
        <v>387</v>
      </c>
      <c r="K2" s="47"/>
      <c r="L2" s="47"/>
      <c r="M2" s="47"/>
      <c r="N2" s="47"/>
      <c r="O2" s="47"/>
      <c r="P2" s="47"/>
      <c r="Q2" s="92"/>
      <c r="R2" s="112" t="s">
        <v>388</v>
      </c>
      <c r="S2" s="47"/>
      <c r="T2" s="47"/>
      <c r="U2" s="47"/>
      <c r="V2" s="47"/>
      <c r="W2" s="47"/>
      <c r="X2" s="47"/>
      <c r="Y2" s="92"/>
      <c r="Z2" s="112" t="s">
        <v>389</v>
      </c>
      <c r="AA2" s="47"/>
      <c r="AB2" s="47"/>
      <c r="AC2" s="47"/>
      <c r="AD2" s="47"/>
      <c r="AE2" s="47"/>
      <c r="AF2" s="47"/>
      <c r="AG2" s="92"/>
      <c r="AH2" s="112" t="s">
        <v>390</v>
      </c>
      <c r="AI2" s="47"/>
      <c r="AJ2" s="47"/>
      <c r="AK2" s="47"/>
      <c r="AL2" s="47"/>
      <c r="AM2" s="47"/>
      <c r="AN2" s="47"/>
      <c r="AO2" s="92"/>
      <c r="AP2" s="112" t="s">
        <v>391</v>
      </c>
      <c r="AQ2" s="47"/>
      <c r="AR2" s="47"/>
      <c r="AS2" s="47"/>
      <c r="AT2" s="47"/>
      <c r="AU2" s="47"/>
      <c r="AV2" s="47"/>
      <c r="AW2" s="92"/>
      <c r="AX2" s="112" t="s">
        <v>392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393</v>
      </c>
      <c r="E4" s="47"/>
      <c r="F4" s="95"/>
      <c r="G4" s="96" t="s">
        <v>394</v>
      </c>
      <c r="H4" s="47"/>
      <c r="I4" s="95"/>
      <c r="J4" s="162" t="s">
        <v>395</v>
      </c>
      <c r="K4" s="159" t="s">
        <v>396</v>
      </c>
      <c r="L4" s="96" t="s">
        <v>393</v>
      </c>
      <c r="M4" s="47"/>
      <c r="N4" s="95"/>
      <c r="O4" s="96" t="s">
        <v>394</v>
      </c>
      <c r="P4" s="47"/>
      <c r="Q4" s="95"/>
      <c r="R4" s="162" t="s">
        <v>395</v>
      </c>
      <c r="S4" s="159" t="s">
        <v>396</v>
      </c>
      <c r="T4" s="96" t="s">
        <v>393</v>
      </c>
      <c r="U4" s="47"/>
      <c r="V4" s="95"/>
      <c r="W4" s="96" t="s">
        <v>394</v>
      </c>
      <c r="X4" s="47"/>
      <c r="Y4" s="95"/>
      <c r="Z4" s="162" t="s">
        <v>395</v>
      </c>
      <c r="AA4" s="159" t="s">
        <v>396</v>
      </c>
      <c r="AB4" s="96" t="s">
        <v>393</v>
      </c>
      <c r="AC4" s="47"/>
      <c r="AD4" s="95"/>
      <c r="AE4" s="96" t="s">
        <v>394</v>
      </c>
      <c r="AF4" s="47"/>
      <c r="AG4" s="95"/>
      <c r="AH4" s="162" t="s">
        <v>395</v>
      </c>
      <c r="AI4" s="159" t="s">
        <v>396</v>
      </c>
      <c r="AJ4" s="96" t="s">
        <v>393</v>
      </c>
      <c r="AK4" s="47"/>
      <c r="AL4" s="95"/>
      <c r="AM4" s="96" t="s">
        <v>394</v>
      </c>
      <c r="AN4" s="47"/>
      <c r="AO4" s="95"/>
      <c r="AP4" s="162" t="s">
        <v>395</v>
      </c>
      <c r="AQ4" s="159" t="s">
        <v>396</v>
      </c>
      <c r="AR4" s="96" t="s">
        <v>393</v>
      </c>
      <c r="AS4" s="47"/>
      <c r="AT4" s="95"/>
      <c r="AU4" s="96" t="s">
        <v>394</v>
      </c>
      <c r="AV4" s="47"/>
      <c r="AW4" s="95"/>
      <c r="AX4" s="162" t="s">
        <v>395</v>
      </c>
      <c r="AY4" s="159" t="s">
        <v>396</v>
      </c>
      <c r="AZ4" s="96" t="s">
        <v>393</v>
      </c>
      <c r="BA4" s="47"/>
      <c r="BB4" s="95"/>
      <c r="BC4" s="96" t="s">
        <v>394</v>
      </c>
      <c r="BD4" s="47"/>
      <c r="BE4" s="95"/>
    </row>
    <row r="5" spans="1:57" ht="22.5">
      <c r="A5" s="163"/>
      <c r="B5" s="151"/>
      <c r="C5" s="160"/>
      <c r="D5" s="113" t="s">
        <v>397</v>
      </c>
      <c r="E5" s="102" t="s">
        <v>398</v>
      </c>
      <c r="F5" s="53" t="s">
        <v>399</v>
      </c>
      <c r="G5" s="95" t="s">
        <v>397</v>
      </c>
      <c r="H5" s="102" t="s">
        <v>398</v>
      </c>
      <c r="I5" s="53" t="s">
        <v>399</v>
      </c>
      <c r="J5" s="163"/>
      <c r="K5" s="160"/>
      <c r="L5" s="113" t="s">
        <v>397</v>
      </c>
      <c r="M5" s="102" t="s">
        <v>398</v>
      </c>
      <c r="N5" s="53" t="s">
        <v>400</v>
      </c>
      <c r="O5" s="113" t="s">
        <v>397</v>
      </c>
      <c r="P5" s="102" t="s">
        <v>398</v>
      </c>
      <c r="Q5" s="53" t="s">
        <v>400</v>
      </c>
      <c r="R5" s="163"/>
      <c r="S5" s="160"/>
      <c r="T5" s="113" t="s">
        <v>397</v>
      </c>
      <c r="U5" s="102" t="s">
        <v>398</v>
      </c>
      <c r="V5" s="53" t="s">
        <v>400</v>
      </c>
      <c r="W5" s="113" t="s">
        <v>397</v>
      </c>
      <c r="X5" s="102" t="s">
        <v>398</v>
      </c>
      <c r="Y5" s="53" t="s">
        <v>400</v>
      </c>
      <c r="Z5" s="163"/>
      <c r="AA5" s="160"/>
      <c r="AB5" s="113" t="s">
        <v>397</v>
      </c>
      <c r="AC5" s="102" t="s">
        <v>398</v>
      </c>
      <c r="AD5" s="53" t="s">
        <v>400</v>
      </c>
      <c r="AE5" s="113" t="s">
        <v>397</v>
      </c>
      <c r="AF5" s="102" t="s">
        <v>398</v>
      </c>
      <c r="AG5" s="53" t="s">
        <v>400</v>
      </c>
      <c r="AH5" s="163"/>
      <c r="AI5" s="160"/>
      <c r="AJ5" s="113" t="s">
        <v>397</v>
      </c>
      <c r="AK5" s="102" t="s">
        <v>398</v>
      </c>
      <c r="AL5" s="53" t="s">
        <v>400</v>
      </c>
      <c r="AM5" s="113" t="s">
        <v>397</v>
      </c>
      <c r="AN5" s="102" t="s">
        <v>398</v>
      </c>
      <c r="AO5" s="53" t="s">
        <v>400</v>
      </c>
      <c r="AP5" s="163"/>
      <c r="AQ5" s="160"/>
      <c r="AR5" s="113" t="s">
        <v>397</v>
      </c>
      <c r="AS5" s="102" t="s">
        <v>398</v>
      </c>
      <c r="AT5" s="53" t="s">
        <v>400</v>
      </c>
      <c r="AU5" s="113" t="s">
        <v>397</v>
      </c>
      <c r="AV5" s="102" t="s">
        <v>398</v>
      </c>
      <c r="AW5" s="53" t="s">
        <v>400</v>
      </c>
      <c r="AX5" s="163"/>
      <c r="AY5" s="160"/>
      <c r="AZ5" s="113" t="s">
        <v>397</v>
      </c>
      <c r="BA5" s="102" t="s">
        <v>398</v>
      </c>
      <c r="BB5" s="53" t="s">
        <v>400</v>
      </c>
      <c r="BC5" s="113" t="s">
        <v>397</v>
      </c>
      <c r="BD5" s="102" t="s">
        <v>398</v>
      </c>
      <c r="BE5" s="53" t="s">
        <v>400</v>
      </c>
    </row>
    <row r="6" spans="1:57" s="127" customFormat="1" ht="13.5">
      <c r="A6" s="164"/>
      <c r="B6" s="152"/>
      <c r="C6" s="161"/>
      <c r="D6" s="114" t="s">
        <v>401</v>
      </c>
      <c r="E6" s="115" t="s">
        <v>401</v>
      </c>
      <c r="F6" s="115" t="s">
        <v>401</v>
      </c>
      <c r="G6" s="114" t="s">
        <v>401</v>
      </c>
      <c r="H6" s="115" t="s">
        <v>401</v>
      </c>
      <c r="I6" s="115" t="s">
        <v>401</v>
      </c>
      <c r="J6" s="164"/>
      <c r="K6" s="161"/>
      <c r="L6" s="114" t="s">
        <v>401</v>
      </c>
      <c r="M6" s="115" t="s">
        <v>401</v>
      </c>
      <c r="N6" s="115" t="s">
        <v>401</v>
      </c>
      <c r="O6" s="114" t="s">
        <v>401</v>
      </c>
      <c r="P6" s="115" t="s">
        <v>401</v>
      </c>
      <c r="Q6" s="115" t="s">
        <v>401</v>
      </c>
      <c r="R6" s="164"/>
      <c r="S6" s="161"/>
      <c r="T6" s="114" t="s">
        <v>401</v>
      </c>
      <c r="U6" s="115" t="s">
        <v>401</v>
      </c>
      <c r="V6" s="115" t="s">
        <v>401</v>
      </c>
      <c r="W6" s="114" t="s">
        <v>401</v>
      </c>
      <c r="X6" s="115" t="s">
        <v>401</v>
      </c>
      <c r="Y6" s="115" t="s">
        <v>401</v>
      </c>
      <c r="Z6" s="164"/>
      <c r="AA6" s="161"/>
      <c r="AB6" s="114" t="s">
        <v>401</v>
      </c>
      <c r="AC6" s="115" t="s">
        <v>401</v>
      </c>
      <c r="AD6" s="115" t="s">
        <v>401</v>
      </c>
      <c r="AE6" s="114" t="s">
        <v>401</v>
      </c>
      <c r="AF6" s="115" t="s">
        <v>401</v>
      </c>
      <c r="AG6" s="115" t="s">
        <v>401</v>
      </c>
      <c r="AH6" s="164"/>
      <c r="AI6" s="161"/>
      <c r="AJ6" s="114" t="s">
        <v>401</v>
      </c>
      <c r="AK6" s="115" t="s">
        <v>401</v>
      </c>
      <c r="AL6" s="115" t="s">
        <v>401</v>
      </c>
      <c r="AM6" s="114" t="s">
        <v>401</v>
      </c>
      <c r="AN6" s="115" t="s">
        <v>401</v>
      </c>
      <c r="AO6" s="115" t="s">
        <v>401</v>
      </c>
      <c r="AP6" s="164"/>
      <c r="AQ6" s="161"/>
      <c r="AR6" s="114" t="s">
        <v>401</v>
      </c>
      <c r="AS6" s="115" t="s">
        <v>401</v>
      </c>
      <c r="AT6" s="115" t="s">
        <v>401</v>
      </c>
      <c r="AU6" s="114" t="s">
        <v>401</v>
      </c>
      <c r="AV6" s="115" t="s">
        <v>401</v>
      </c>
      <c r="AW6" s="115" t="s">
        <v>401</v>
      </c>
      <c r="AX6" s="164"/>
      <c r="AY6" s="161"/>
      <c r="AZ6" s="114" t="s">
        <v>401</v>
      </c>
      <c r="BA6" s="115" t="s">
        <v>401</v>
      </c>
      <c r="BB6" s="115" t="s">
        <v>401</v>
      </c>
      <c r="BC6" s="114" t="s">
        <v>401</v>
      </c>
      <c r="BD6" s="115" t="s">
        <v>401</v>
      </c>
      <c r="BE6" s="115" t="s">
        <v>401</v>
      </c>
    </row>
    <row r="7" spans="1:57" s="122" customFormat="1" ht="12" customHeight="1">
      <c r="A7" s="191" t="s">
        <v>512</v>
      </c>
      <c r="B7" s="194">
        <v>40000</v>
      </c>
      <c r="C7" s="191" t="s">
        <v>330</v>
      </c>
      <c r="D7" s="193">
        <f>SUM(D8:D186)</f>
        <v>960181</v>
      </c>
      <c r="E7" s="193">
        <f>SUM(E8:E186)</f>
        <v>12052309</v>
      </c>
      <c r="F7" s="193">
        <f>SUM(F8:F186)</f>
        <v>13012490</v>
      </c>
      <c r="G7" s="193">
        <f>SUM(G8:G186)</f>
        <v>24318</v>
      </c>
      <c r="H7" s="193">
        <f>SUM(H8:H186)</f>
        <v>2750723</v>
      </c>
      <c r="I7" s="193">
        <f>SUM(I8:I186)</f>
        <v>2775041</v>
      </c>
      <c r="J7" s="195">
        <f>COUNTIF(J8:J186,"&lt;&gt;")</f>
        <v>54</v>
      </c>
      <c r="K7" s="195">
        <f>COUNTIF(K8:K186,"&lt;&gt;")</f>
        <v>54</v>
      </c>
      <c r="L7" s="193">
        <f>SUM(L8:L186)</f>
        <v>711743</v>
      </c>
      <c r="M7" s="193">
        <f>SUM(M8:M186)</f>
        <v>10053214</v>
      </c>
      <c r="N7" s="193">
        <f>SUM(N8:N186)</f>
        <v>10764957</v>
      </c>
      <c r="O7" s="193">
        <f>SUM(O8:O186)</f>
        <v>24318</v>
      </c>
      <c r="P7" s="193">
        <f>SUM(P8:P186)</f>
        <v>2104479</v>
      </c>
      <c r="Q7" s="193">
        <f>SUM(Q8:Q186)</f>
        <v>2128797</v>
      </c>
      <c r="R7" s="195">
        <f>COUNTIF(R8:R186,"&lt;&gt;")</f>
        <v>19</v>
      </c>
      <c r="S7" s="195">
        <f>COUNTIF(S8:S186,"&lt;&gt;")</f>
        <v>19</v>
      </c>
      <c r="T7" s="193">
        <f>SUM(T8:T186)</f>
        <v>75382</v>
      </c>
      <c r="U7" s="193">
        <f>SUM(U8:U186)</f>
        <v>1711612</v>
      </c>
      <c r="V7" s="193">
        <f>SUM(V8:V186)</f>
        <v>1786994</v>
      </c>
      <c r="W7" s="193">
        <f>SUM(W8:W186)</f>
        <v>0</v>
      </c>
      <c r="X7" s="193">
        <f>SUM(X8:X186)</f>
        <v>646244</v>
      </c>
      <c r="Y7" s="193">
        <f>SUM(Y8:Y186)</f>
        <v>646244</v>
      </c>
      <c r="Z7" s="195">
        <f>COUNTIF(Z8:Z186,"&lt;&gt;")</f>
        <v>3</v>
      </c>
      <c r="AA7" s="195">
        <f>COUNTIF(AA8:AA186,"&lt;&gt;")</f>
        <v>3</v>
      </c>
      <c r="AB7" s="193">
        <f>SUM(AB8:AB186)</f>
        <v>130907</v>
      </c>
      <c r="AC7" s="193">
        <f>SUM(AC8:AC186)</f>
        <v>209138</v>
      </c>
      <c r="AD7" s="193">
        <f>SUM(AD8:AD186)</f>
        <v>340045</v>
      </c>
      <c r="AE7" s="193">
        <f>SUM(AE8:AE186)</f>
        <v>0</v>
      </c>
      <c r="AF7" s="193">
        <f>SUM(AF8:AF186)</f>
        <v>0</v>
      </c>
      <c r="AG7" s="193">
        <f>SUM(AG8:AG186)</f>
        <v>0</v>
      </c>
      <c r="AH7" s="195">
        <f>COUNTIF(AH8:AH186,"&lt;&gt;")</f>
        <v>1</v>
      </c>
      <c r="AI7" s="195">
        <f>COUNTIF(AI8:AI186,"&lt;&gt;")</f>
        <v>1</v>
      </c>
      <c r="AJ7" s="193">
        <f>SUM(AJ8:AJ186)</f>
        <v>42149</v>
      </c>
      <c r="AK7" s="193">
        <f>SUM(AK8:AK186)</f>
        <v>78345</v>
      </c>
      <c r="AL7" s="193">
        <f>SUM(AL8:AL186)</f>
        <v>120494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512</v>
      </c>
      <c r="B8" s="134" t="s">
        <v>620</v>
      </c>
      <c r="C8" s="118" t="s">
        <v>621</v>
      </c>
      <c r="D8" s="120">
        <f aca="true" t="shared" si="0" ref="D8:D67">SUM(L8,T8,AB8,AJ8,AR8,AZ8)</f>
        <v>0</v>
      </c>
      <c r="E8" s="120">
        <f aca="true" t="shared" si="1" ref="E8:E67">SUM(M8,U8,AC8,AK8,AS8,BA8)</f>
        <v>0</v>
      </c>
      <c r="F8" s="120">
        <f aca="true" t="shared" si="2" ref="F8:F67">SUM(D8:E8)</f>
        <v>0</v>
      </c>
      <c r="G8" s="120">
        <f aca="true" t="shared" si="3" ref="G8:G67">SUM(O8,W8,AE8,AM8,AU8,BC8)</f>
        <v>0</v>
      </c>
      <c r="H8" s="120">
        <f aca="true" t="shared" si="4" ref="H8:H67">SUM(P8,X8,AF8,AN8,AV8,BD8)</f>
        <v>0</v>
      </c>
      <c r="I8" s="120">
        <f aca="true" t="shared" si="5" ref="I8:I67">SUM(G8:H8)</f>
        <v>0</v>
      </c>
      <c r="J8" s="123"/>
      <c r="K8" s="124"/>
      <c r="L8" s="120">
        <v>0</v>
      </c>
      <c r="M8" s="120">
        <v>0</v>
      </c>
      <c r="N8" s="120">
        <f aca="true" t="shared" si="6" ref="N8:N67">SUM(L8,+M8)</f>
        <v>0</v>
      </c>
      <c r="O8" s="120">
        <v>0</v>
      </c>
      <c r="P8" s="120">
        <v>0</v>
      </c>
      <c r="Q8" s="120">
        <f aca="true" t="shared" si="7" ref="Q8:Q67">SUM(O8,+P8)</f>
        <v>0</v>
      </c>
      <c r="R8" s="123"/>
      <c r="S8" s="124"/>
      <c r="T8" s="120">
        <v>0</v>
      </c>
      <c r="U8" s="120">
        <v>0</v>
      </c>
      <c r="V8" s="120">
        <f aca="true" t="shared" si="8" ref="V8:V67">+SUM(T8,U8)</f>
        <v>0</v>
      </c>
      <c r="W8" s="120">
        <v>0</v>
      </c>
      <c r="X8" s="120">
        <v>0</v>
      </c>
      <c r="Y8" s="120">
        <f aca="true" t="shared" si="9" ref="Y8:Y67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67">+SUM(AB8,AC8)</f>
        <v>0</v>
      </c>
      <c r="AE8" s="120">
        <v>0</v>
      </c>
      <c r="AF8" s="120">
        <v>0</v>
      </c>
      <c r="AG8" s="120">
        <f aca="true" t="shared" si="11" ref="AG8:AG67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67">SUM(AJ8,+AK8)</f>
        <v>0</v>
      </c>
      <c r="AM8" s="120">
        <v>0</v>
      </c>
      <c r="AN8" s="120">
        <v>0</v>
      </c>
      <c r="AO8" s="120">
        <f aca="true" t="shared" si="13" ref="AO8:AO67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67">SUM(AR8,+AS8)</f>
        <v>0</v>
      </c>
      <c r="AU8" s="120">
        <v>0</v>
      </c>
      <c r="AV8" s="120">
        <v>0</v>
      </c>
      <c r="AW8" s="120">
        <f aca="true" t="shared" si="15" ref="AW8:AW67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67">SUM(AZ8,BA8)</f>
        <v>0</v>
      </c>
      <c r="BC8" s="120">
        <v>0</v>
      </c>
      <c r="BD8" s="120">
        <v>0</v>
      </c>
      <c r="BE8" s="120">
        <f aca="true" t="shared" si="17" ref="BE8:BE67">SUM(BC8,+BD8)</f>
        <v>0</v>
      </c>
    </row>
    <row r="9" spans="1:57" s="122" customFormat="1" ht="12" customHeight="1">
      <c r="A9" s="118" t="s">
        <v>512</v>
      </c>
      <c r="B9" s="134" t="s">
        <v>617</v>
      </c>
      <c r="C9" s="118" t="s">
        <v>622</v>
      </c>
      <c r="D9" s="120">
        <f t="shared" si="0"/>
        <v>76015</v>
      </c>
      <c r="E9" s="120">
        <f t="shared" si="1"/>
        <v>0</v>
      </c>
      <c r="F9" s="120">
        <f t="shared" si="2"/>
        <v>76015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 t="s">
        <v>615</v>
      </c>
      <c r="K9" s="124" t="s">
        <v>616</v>
      </c>
      <c r="L9" s="120">
        <v>76015</v>
      </c>
      <c r="M9" s="120">
        <v>0</v>
      </c>
      <c r="N9" s="120">
        <f t="shared" si="6"/>
        <v>76015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512</v>
      </c>
      <c r="B10" s="134" t="s">
        <v>607</v>
      </c>
      <c r="C10" s="118" t="s">
        <v>623</v>
      </c>
      <c r="D10" s="120">
        <f t="shared" si="0"/>
        <v>0</v>
      </c>
      <c r="E10" s="120">
        <f t="shared" si="1"/>
        <v>681825</v>
      </c>
      <c r="F10" s="120">
        <f t="shared" si="2"/>
        <v>681825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 t="s">
        <v>605</v>
      </c>
      <c r="K10" s="124" t="s">
        <v>606</v>
      </c>
      <c r="L10" s="120">
        <v>0</v>
      </c>
      <c r="M10" s="120">
        <v>681825</v>
      </c>
      <c r="N10" s="120">
        <f t="shared" si="6"/>
        <v>681825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512</v>
      </c>
      <c r="B11" s="134" t="s">
        <v>530</v>
      </c>
      <c r="C11" s="118" t="s">
        <v>624</v>
      </c>
      <c r="D11" s="120">
        <f t="shared" si="0"/>
        <v>49181</v>
      </c>
      <c r="E11" s="120">
        <f t="shared" si="1"/>
        <v>470326</v>
      </c>
      <c r="F11" s="120">
        <f t="shared" si="2"/>
        <v>519507</v>
      </c>
      <c r="G11" s="120">
        <f t="shared" si="3"/>
        <v>0</v>
      </c>
      <c r="H11" s="120">
        <f t="shared" si="4"/>
        <v>89948</v>
      </c>
      <c r="I11" s="120">
        <f t="shared" si="5"/>
        <v>89948</v>
      </c>
      <c r="J11" s="123" t="s">
        <v>527</v>
      </c>
      <c r="K11" s="124" t="s">
        <v>528</v>
      </c>
      <c r="L11" s="120">
        <v>0</v>
      </c>
      <c r="M11" s="120">
        <v>182843</v>
      </c>
      <c r="N11" s="120">
        <f t="shared" si="6"/>
        <v>182843</v>
      </c>
      <c r="O11" s="120">
        <v>0</v>
      </c>
      <c r="P11" s="120">
        <v>54734</v>
      </c>
      <c r="Q11" s="120">
        <f t="shared" si="7"/>
        <v>54734</v>
      </c>
      <c r="R11" s="123" t="s">
        <v>536</v>
      </c>
      <c r="S11" s="124" t="s">
        <v>537</v>
      </c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35214</v>
      </c>
      <c r="Y11" s="120">
        <f t="shared" si="9"/>
        <v>35214</v>
      </c>
      <c r="Z11" s="123" t="s">
        <v>552</v>
      </c>
      <c r="AA11" s="124" t="s">
        <v>553</v>
      </c>
      <c r="AB11" s="120">
        <v>7032</v>
      </c>
      <c r="AC11" s="120">
        <v>209138</v>
      </c>
      <c r="AD11" s="120">
        <f t="shared" si="10"/>
        <v>216170</v>
      </c>
      <c r="AE11" s="120">
        <v>0</v>
      </c>
      <c r="AF11" s="120">
        <v>0</v>
      </c>
      <c r="AG11" s="120">
        <f t="shared" si="11"/>
        <v>0</v>
      </c>
      <c r="AH11" s="123" t="s">
        <v>577</v>
      </c>
      <c r="AI11" s="124" t="s">
        <v>578</v>
      </c>
      <c r="AJ11" s="120">
        <v>42149</v>
      </c>
      <c r="AK11" s="120">
        <v>78345</v>
      </c>
      <c r="AL11" s="120">
        <f t="shared" si="12"/>
        <v>120494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512</v>
      </c>
      <c r="B12" s="134" t="s">
        <v>625</v>
      </c>
      <c r="C12" s="118" t="s">
        <v>626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512</v>
      </c>
      <c r="B13" s="134" t="s">
        <v>545</v>
      </c>
      <c r="C13" s="118" t="s">
        <v>627</v>
      </c>
      <c r="D13" s="130">
        <f t="shared" si="0"/>
        <v>0</v>
      </c>
      <c r="E13" s="130">
        <f t="shared" si="1"/>
        <v>567466</v>
      </c>
      <c r="F13" s="130">
        <f t="shared" si="2"/>
        <v>567466</v>
      </c>
      <c r="G13" s="130">
        <f t="shared" si="3"/>
        <v>0</v>
      </c>
      <c r="H13" s="130">
        <f t="shared" si="4"/>
        <v>209506</v>
      </c>
      <c r="I13" s="130">
        <f t="shared" si="5"/>
        <v>209506</v>
      </c>
      <c r="J13" s="119" t="s">
        <v>543</v>
      </c>
      <c r="K13" s="118" t="s">
        <v>544</v>
      </c>
      <c r="L13" s="130">
        <v>0</v>
      </c>
      <c r="M13" s="130">
        <v>294090</v>
      </c>
      <c r="N13" s="130">
        <f t="shared" si="6"/>
        <v>294090</v>
      </c>
      <c r="O13" s="130">
        <v>0</v>
      </c>
      <c r="P13" s="130">
        <v>134620</v>
      </c>
      <c r="Q13" s="130">
        <f t="shared" si="7"/>
        <v>134620</v>
      </c>
      <c r="R13" s="119" t="s">
        <v>564</v>
      </c>
      <c r="S13" s="118" t="s">
        <v>565</v>
      </c>
      <c r="T13" s="130">
        <v>0</v>
      </c>
      <c r="U13" s="130">
        <v>273376</v>
      </c>
      <c r="V13" s="130">
        <f t="shared" si="8"/>
        <v>273376</v>
      </c>
      <c r="W13" s="130">
        <v>0</v>
      </c>
      <c r="X13" s="130">
        <v>74886</v>
      </c>
      <c r="Y13" s="130">
        <f t="shared" si="9"/>
        <v>74886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512</v>
      </c>
      <c r="B14" s="134" t="s">
        <v>601</v>
      </c>
      <c r="C14" s="118" t="s">
        <v>628</v>
      </c>
      <c r="D14" s="130">
        <f t="shared" si="0"/>
        <v>0</v>
      </c>
      <c r="E14" s="130">
        <f t="shared" si="1"/>
        <v>275833</v>
      </c>
      <c r="F14" s="130">
        <f t="shared" si="2"/>
        <v>275833</v>
      </c>
      <c r="G14" s="130">
        <f t="shared" si="3"/>
        <v>0</v>
      </c>
      <c r="H14" s="130">
        <f t="shared" si="4"/>
        <v>195605</v>
      </c>
      <c r="I14" s="130">
        <f t="shared" si="5"/>
        <v>195605</v>
      </c>
      <c r="J14" s="119" t="s">
        <v>599</v>
      </c>
      <c r="K14" s="118" t="s">
        <v>600</v>
      </c>
      <c r="L14" s="130">
        <v>0</v>
      </c>
      <c r="M14" s="130">
        <v>275833</v>
      </c>
      <c r="N14" s="130">
        <f t="shared" si="6"/>
        <v>275833</v>
      </c>
      <c r="O14" s="130">
        <v>0</v>
      </c>
      <c r="P14" s="130">
        <v>195605</v>
      </c>
      <c r="Q14" s="130">
        <f t="shared" si="7"/>
        <v>195605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512</v>
      </c>
      <c r="B15" s="134" t="s">
        <v>525</v>
      </c>
      <c r="C15" s="118" t="s">
        <v>629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172137</v>
      </c>
      <c r="I15" s="130">
        <f t="shared" si="5"/>
        <v>172137</v>
      </c>
      <c r="J15" s="119" t="s">
        <v>523</v>
      </c>
      <c r="K15" s="118" t="s">
        <v>524</v>
      </c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172137</v>
      </c>
      <c r="Q15" s="130">
        <f t="shared" si="7"/>
        <v>172137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512</v>
      </c>
      <c r="B16" s="134" t="s">
        <v>554</v>
      </c>
      <c r="C16" s="118" t="s">
        <v>630</v>
      </c>
      <c r="D16" s="130">
        <f t="shared" si="0"/>
        <v>35900</v>
      </c>
      <c r="E16" s="130">
        <f t="shared" si="1"/>
        <v>401609</v>
      </c>
      <c r="F16" s="130">
        <f t="shared" si="2"/>
        <v>437509</v>
      </c>
      <c r="G16" s="130">
        <f t="shared" si="3"/>
        <v>0</v>
      </c>
      <c r="H16" s="130">
        <f t="shared" si="4"/>
        <v>176584</v>
      </c>
      <c r="I16" s="130">
        <f t="shared" si="5"/>
        <v>176584</v>
      </c>
      <c r="J16" s="119" t="s">
        <v>552</v>
      </c>
      <c r="K16" s="118" t="s">
        <v>553</v>
      </c>
      <c r="L16" s="130">
        <v>35900</v>
      </c>
      <c r="M16" s="130">
        <v>401609</v>
      </c>
      <c r="N16" s="130">
        <f t="shared" si="6"/>
        <v>437509</v>
      </c>
      <c r="O16" s="130">
        <v>0</v>
      </c>
      <c r="P16" s="130">
        <v>0</v>
      </c>
      <c r="Q16" s="130">
        <f t="shared" si="7"/>
        <v>0</v>
      </c>
      <c r="R16" s="119" t="s">
        <v>609</v>
      </c>
      <c r="S16" s="118" t="s">
        <v>610</v>
      </c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176584</v>
      </c>
      <c r="Y16" s="130">
        <f t="shared" si="9"/>
        <v>176584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512</v>
      </c>
      <c r="B17" s="134" t="s">
        <v>555</v>
      </c>
      <c r="C17" s="118" t="s">
        <v>631</v>
      </c>
      <c r="D17" s="130">
        <f t="shared" si="0"/>
        <v>0</v>
      </c>
      <c r="E17" s="130">
        <f t="shared" si="1"/>
        <v>375731</v>
      </c>
      <c r="F17" s="130">
        <f t="shared" si="2"/>
        <v>375731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 t="s">
        <v>552</v>
      </c>
      <c r="K17" s="118" t="s">
        <v>553</v>
      </c>
      <c r="L17" s="130">
        <v>0</v>
      </c>
      <c r="M17" s="130">
        <v>375731</v>
      </c>
      <c r="N17" s="130">
        <f t="shared" si="6"/>
        <v>375731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512</v>
      </c>
      <c r="B18" s="134" t="s">
        <v>526</v>
      </c>
      <c r="C18" s="118" t="s">
        <v>632</v>
      </c>
      <c r="D18" s="130">
        <f t="shared" si="0"/>
        <v>0</v>
      </c>
      <c r="E18" s="130">
        <f t="shared" si="1"/>
        <v>80068</v>
      </c>
      <c r="F18" s="130">
        <f t="shared" si="2"/>
        <v>80068</v>
      </c>
      <c r="G18" s="130">
        <f t="shared" si="3"/>
        <v>0</v>
      </c>
      <c r="H18" s="130">
        <f t="shared" si="4"/>
        <v>89112</v>
      </c>
      <c r="I18" s="130">
        <f t="shared" si="5"/>
        <v>89112</v>
      </c>
      <c r="J18" s="119" t="s">
        <v>523</v>
      </c>
      <c r="K18" s="118" t="s">
        <v>524</v>
      </c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89112</v>
      </c>
      <c r="Q18" s="130">
        <f t="shared" si="7"/>
        <v>89112</v>
      </c>
      <c r="R18" s="119" t="s">
        <v>552</v>
      </c>
      <c r="S18" s="118" t="s">
        <v>553</v>
      </c>
      <c r="T18" s="130">
        <v>0</v>
      </c>
      <c r="U18" s="130">
        <v>80068</v>
      </c>
      <c r="V18" s="130">
        <f t="shared" si="8"/>
        <v>80068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512</v>
      </c>
      <c r="B19" s="134" t="s">
        <v>571</v>
      </c>
      <c r="C19" s="118" t="s">
        <v>633</v>
      </c>
      <c r="D19" s="130">
        <f t="shared" si="0"/>
        <v>0</v>
      </c>
      <c r="E19" s="130">
        <f t="shared" si="1"/>
        <v>443556</v>
      </c>
      <c r="F19" s="130">
        <f t="shared" si="2"/>
        <v>443556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 t="s">
        <v>569</v>
      </c>
      <c r="K19" s="118" t="s">
        <v>570</v>
      </c>
      <c r="L19" s="130">
        <v>0</v>
      </c>
      <c r="M19" s="130">
        <v>443556</v>
      </c>
      <c r="N19" s="130">
        <f t="shared" si="6"/>
        <v>443556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512</v>
      </c>
      <c r="B20" s="134" t="s">
        <v>533</v>
      </c>
      <c r="C20" s="118" t="s">
        <v>634</v>
      </c>
      <c r="D20" s="130">
        <f t="shared" si="0"/>
        <v>2927</v>
      </c>
      <c r="E20" s="130">
        <f t="shared" si="1"/>
        <v>142783</v>
      </c>
      <c r="F20" s="130">
        <f t="shared" si="2"/>
        <v>145710</v>
      </c>
      <c r="G20" s="130">
        <f t="shared" si="3"/>
        <v>0</v>
      </c>
      <c r="H20" s="130">
        <f t="shared" si="4"/>
        <v>108824</v>
      </c>
      <c r="I20" s="130">
        <f t="shared" si="5"/>
        <v>108824</v>
      </c>
      <c r="J20" s="119" t="s">
        <v>567</v>
      </c>
      <c r="K20" s="118" t="s">
        <v>568</v>
      </c>
      <c r="L20" s="130">
        <v>2927</v>
      </c>
      <c r="M20" s="130">
        <v>142783</v>
      </c>
      <c r="N20" s="130">
        <f t="shared" si="6"/>
        <v>145710</v>
      </c>
      <c r="O20" s="130">
        <v>0</v>
      </c>
      <c r="P20" s="130">
        <v>0</v>
      </c>
      <c r="Q20" s="130">
        <f t="shared" si="7"/>
        <v>0</v>
      </c>
      <c r="R20" s="119" t="s">
        <v>531</v>
      </c>
      <c r="S20" s="118" t="s">
        <v>532</v>
      </c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108824</v>
      </c>
      <c r="Y20" s="130">
        <f t="shared" si="9"/>
        <v>108824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512</v>
      </c>
      <c r="B21" s="134" t="s">
        <v>588</v>
      </c>
      <c r="C21" s="118" t="s">
        <v>635</v>
      </c>
      <c r="D21" s="130">
        <f t="shared" si="0"/>
        <v>0</v>
      </c>
      <c r="E21" s="130">
        <f t="shared" si="1"/>
        <v>415693</v>
      </c>
      <c r="F21" s="130">
        <f t="shared" si="2"/>
        <v>415693</v>
      </c>
      <c r="G21" s="130">
        <f t="shared" si="3"/>
        <v>0</v>
      </c>
      <c r="H21" s="130">
        <f t="shared" si="4"/>
        <v>112857</v>
      </c>
      <c r="I21" s="130">
        <f t="shared" si="5"/>
        <v>112857</v>
      </c>
      <c r="J21" s="119" t="s">
        <v>586</v>
      </c>
      <c r="K21" s="118" t="s">
        <v>587</v>
      </c>
      <c r="L21" s="130">
        <v>0</v>
      </c>
      <c r="M21" s="130">
        <v>415693</v>
      </c>
      <c r="N21" s="130">
        <f t="shared" si="6"/>
        <v>415693</v>
      </c>
      <c r="O21" s="130">
        <v>0</v>
      </c>
      <c r="P21" s="130">
        <v>112857</v>
      </c>
      <c r="Q21" s="130">
        <f t="shared" si="7"/>
        <v>112857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512</v>
      </c>
      <c r="B22" s="134" t="s">
        <v>539</v>
      </c>
      <c r="C22" s="118" t="s">
        <v>636</v>
      </c>
      <c r="D22" s="130">
        <f t="shared" si="0"/>
        <v>0</v>
      </c>
      <c r="E22" s="130">
        <f t="shared" si="1"/>
        <v>244724</v>
      </c>
      <c r="F22" s="130">
        <f t="shared" si="2"/>
        <v>244724</v>
      </c>
      <c r="G22" s="130">
        <f t="shared" si="3"/>
        <v>0</v>
      </c>
      <c r="H22" s="130">
        <f t="shared" si="4"/>
        <v>33827</v>
      </c>
      <c r="I22" s="130">
        <f t="shared" si="5"/>
        <v>33827</v>
      </c>
      <c r="J22" s="119" t="s">
        <v>536</v>
      </c>
      <c r="K22" s="118" t="s">
        <v>537</v>
      </c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33827</v>
      </c>
      <c r="Q22" s="130">
        <f t="shared" si="7"/>
        <v>33827</v>
      </c>
      <c r="R22" s="119" t="s">
        <v>593</v>
      </c>
      <c r="S22" s="118" t="s">
        <v>594</v>
      </c>
      <c r="T22" s="130">
        <v>0</v>
      </c>
      <c r="U22" s="130">
        <v>244724</v>
      </c>
      <c r="V22" s="130">
        <f t="shared" si="8"/>
        <v>244724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512</v>
      </c>
      <c r="B23" s="134" t="s">
        <v>540</v>
      </c>
      <c r="C23" s="118" t="s">
        <v>637</v>
      </c>
      <c r="D23" s="130">
        <f t="shared" si="0"/>
        <v>0</v>
      </c>
      <c r="E23" s="130">
        <f t="shared" si="1"/>
        <v>466050</v>
      </c>
      <c r="F23" s="130">
        <f t="shared" si="2"/>
        <v>466050</v>
      </c>
      <c r="G23" s="130">
        <f t="shared" si="3"/>
        <v>0</v>
      </c>
      <c r="H23" s="130">
        <f t="shared" si="4"/>
        <v>32319</v>
      </c>
      <c r="I23" s="130">
        <f t="shared" si="5"/>
        <v>32319</v>
      </c>
      <c r="J23" s="119" t="s">
        <v>593</v>
      </c>
      <c r="K23" s="118" t="s">
        <v>594</v>
      </c>
      <c r="L23" s="130">
        <v>0</v>
      </c>
      <c r="M23" s="130">
        <v>466050</v>
      </c>
      <c r="N23" s="130">
        <f t="shared" si="6"/>
        <v>466050</v>
      </c>
      <c r="O23" s="130">
        <v>0</v>
      </c>
      <c r="P23" s="130">
        <v>0</v>
      </c>
      <c r="Q23" s="130">
        <f t="shared" si="7"/>
        <v>0</v>
      </c>
      <c r="R23" s="119" t="s">
        <v>536</v>
      </c>
      <c r="S23" s="118" t="s">
        <v>537</v>
      </c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32319</v>
      </c>
      <c r="Y23" s="130">
        <f t="shared" si="9"/>
        <v>32319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512</v>
      </c>
      <c r="B24" s="134" t="s">
        <v>598</v>
      </c>
      <c r="C24" s="118" t="s">
        <v>638</v>
      </c>
      <c r="D24" s="130">
        <f t="shared" si="0"/>
        <v>74397</v>
      </c>
      <c r="E24" s="130">
        <f t="shared" si="1"/>
        <v>171945</v>
      </c>
      <c r="F24" s="130">
        <f t="shared" si="2"/>
        <v>246342</v>
      </c>
      <c r="G24" s="130">
        <f t="shared" si="3"/>
        <v>0</v>
      </c>
      <c r="H24" s="130">
        <f t="shared" si="4"/>
        <v>10778</v>
      </c>
      <c r="I24" s="130">
        <f t="shared" si="5"/>
        <v>10778</v>
      </c>
      <c r="J24" s="119" t="s">
        <v>596</v>
      </c>
      <c r="K24" s="118" t="s">
        <v>597</v>
      </c>
      <c r="L24" s="130">
        <v>0</v>
      </c>
      <c r="M24" s="130">
        <v>171945</v>
      </c>
      <c r="N24" s="130">
        <f t="shared" si="6"/>
        <v>171945</v>
      </c>
      <c r="O24" s="130">
        <v>0</v>
      </c>
      <c r="P24" s="130">
        <v>10778</v>
      </c>
      <c r="Q24" s="130">
        <f t="shared" si="7"/>
        <v>10778</v>
      </c>
      <c r="R24" s="119" t="s">
        <v>615</v>
      </c>
      <c r="S24" s="118" t="s">
        <v>616</v>
      </c>
      <c r="T24" s="130">
        <v>74397</v>
      </c>
      <c r="U24" s="130">
        <v>0</v>
      </c>
      <c r="V24" s="130">
        <f t="shared" si="8"/>
        <v>74397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512</v>
      </c>
      <c r="B25" s="134" t="s">
        <v>574</v>
      </c>
      <c r="C25" s="118" t="s">
        <v>639</v>
      </c>
      <c r="D25" s="130">
        <f t="shared" si="0"/>
        <v>70824</v>
      </c>
      <c r="E25" s="130">
        <f t="shared" si="1"/>
        <v>566448</v>
      </c>
      <c r="F25" s="130">
        <f t="shared" si="2"/>
        <v>637272</v>
      </c>
      <c r="G25" s="130">
        <f t="shared" si="3"/>
        <v>0</v>
      </c>
      <c r="H25" s="130">
        <f t="shared" si="4"/>
        <v>9496</v>
      </c>
      <c r="I25" s="130">
        <f t="shared" si="5"/>
        <v>9496</v>
      </c>
      <c r="J25" s="119" t="s">
        <v>572</v>
      </c>
      <c r="K25" s="118" t="s">
        <v>573</v>
      </c>
      <c r="L25" s="130">
        <v>0</v>
      </c>
      <c r="M25" s="130">
        <v>414968</v>
      </c>
      <c r="N25" s="130">
        <f t="shared" si="6"/>
        <v>414968</v>
      </c>
      <c r="O25" s="130">
        <v>0</v>
      </c>
      <c r="P25" s="130">
        <v>0</v>
      </c>
      <c r="Q25" s="130">
        <f t="shared" si="7"/>
        <v>0</v>
      </c>
      <c r="R25" s="119" t="s">
        <v>596</v>
      </c>
      <c r="S25" s="118" t="s">
        <v>597</v>
      </c>
      <c r="T25" s="130">
        <v>0</v>
      </c>
      <c r="U25" s="130">
        <v>151480</v>
      </c>
      <c r="V25" s="130">
        <f t="shared" si="8"/>
        <v>151480</v>
      </c>
      <c r="W25" s="130">
        <v>0</v>
      </c>
      <c r="X25" s="130">
        <v>9496</v>
      </c>
      <c r="Y25" s="130">
        <f t="shared" si="9"/>
        <v>9496</v>
      </c>
      <c r="Z25" s="119" t="s">
        <v>615</v>
      </c>
      <c r="AA25" s="118" t="s">
        <v>616</v>
      </c>
      <c r="AB25" s="130">
        <v>70824</v>
      </c>
      <c r="AC25" s="130">
        <v>0</v>
      </c>
      <c r="AD25" s="130">
        <f t="shared" si="10"/>
        <v>70824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512</v>
      </c>
      <c r="B26" s="134" t="s">
        <v>522</v>
      </c>
      <c r="C26" s="118" t="s">
        <v>640</v>
      </c>
      <c r="D26" s="130">
        <f t="shared" si="0"/>
        <v>0</v>
      </c>
      <c r="E26" s="130">
        <f t="shared" si="1"/>
        <v>875084</v>
      </c>
      <c r="F26" s="130">
        <f t="shared" si="2"/>
        <v>875084</v>
      </c>
      <c r="G26" s="130">
        <f t="shared" si="3"/>
        <v>0</v>
      </c>
      <c r="H26" s="130">
        <f t="shared" si="4"/>
        <v>33100</v>
      </c>
      <c r="I26" s="130">
        <f t="shared" si="5"/>
        <v>33100</v>
      </c>
      <c r="J26" s="119" t="s">
        <v>517</v>
      </c>
      <c r="K26" s="118" t="s">
        <v>518</v>
      </c>
      <c r="L26" s="130">
        <v>0</v>
      </c>
      <c r="M26" s="130">
        <v>875084</v>
      </c>
      <c r="N26" s="130">
        <f t="shared" si="6"/>
        <v>875084</v>
      </c>
      <c r="O26" s="130">
        <v>0</v>
      </c>
      <c r="P26" s="130">
        <v>0</v>
      </c>
      <c r="Q26" s="130">
        <f t="shared" si="7"/>
        <v>0</v>
      </c>
      <c r="R26" s="119" t="s">
        <v>575</v>
      </c>
      <c r="S26" s="118" t="s">
        <v>576</v>
      </c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33100</v>
      </c>
      <c r="Y26" s="130">
        <f t="shared" si="9"/>
        <v>33100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512</v>
      </c>
      <c r="B27" s="134" t="s">
        <v>541</v>
      </c>
      <c r="C27" s="118" t="s">
        <v>641</v>
      </c>
      <c r="D27" s="130">
        <f t="shared" si="0"/>
        <v>53051</v>
      </c>
      <c r="E27" s="130">
        <f t="shared" si="1"/>
        <v>309845</v>
      </c>
      <c r="F27" s="130">
        <f t="shared" si="2"/>
        <v>362896</v>
      </c>
      <c r="G27" s="130">
        <f t="shared" si="3"/>
        <v>0</v>
      </c>
      <c r="H27" s="130">
        <f t="shared" si="4"/>
        <v>6504</v>
      </c>
      <c r="I27" s="130">
        <f t="shared" si="5"/>
        <v>6504</v>
      </c>
      <c r="J27" s="119" t="s">
        <v>536</v>
      </c>
      <c r="K27" s="118" t="s">
        <v>537</v>
      </c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6504</v>
      </c>
      <c r="Q27" s="130">
        <f t="shared" si="7"/>
        <v>6504</v>
      </c>
      <c r="R27" s="119" t="s">
        <v>572</v>
      </c>
      <c r="S27" s="118" t="s">
        <v>573</v>
      </c>
      <c r="T27" s="130">
        <v>0</v>
      </c>
      <c r="U27" s="130">
        <v>309845</v>
      </c>
      <c r="V27" s="130">
        <f t="shared" si="8"/>
        <v>309845</v>
      </c>
      <c r="W27" s="130">
        <v>0</v>
      </c>
      <c r="X27" s="130">
        <v>0</v>
      </c>
      <c r="Y27" s="130">
        <f t="shared" si="9"/>
        <v>0</v>
      </c>
      <c r="Z27" s="119" t="s">
        <v>615</v>
      </c>
      <c r="AA27" s="118" t="s">
        <v>616</v>
      </c>
      <c r="AB27" s="130">
        <v>53051</v>
      </c>
      <c r="AC27" s="130">
        <v>0</v>
      </c>
      <c r="AD27" s="130">
        <f t="shared" si="10"/>
        <v>53051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512</v>
      </c>
      <c r="B28" s="134" t="s">
        <v>519</v>
      </c>
      <c r="C28" s="118" t="s">
        <v>642</v>
      </c>
      <c r="D28" s="130">
        <f t="shared" si="0"/>
        <v>0</v>
      </c>
      <c r="E28" s="130">
        <f t="shared" si="1"/>
        <v>447404</v>
      </c>
      <c r="F28" s="130">
        <f t="shared" si="2"/>
        <v>447404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 t="s">
        <v>517</v>
      </c>
      <c r="K28" s="118" t="s">
        <v>518</v>
      </c>
      <c r="L28" s="130">
        <v>0</v>
      </c>
      <c r="M28" s="130">
        <v>447404</v>
      </c>
      <c r="N28" s="130">
        <f t="shared" si="6"/>
        <v>447404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/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512</v>
      </c>
      <c r="B29" s="134" t="s">
        <v>520</v>
      </c>
      <c r="C29" s="118" t="s">
        <v>643</v>
      </c>
      <c r="D29" s="130">
        <f t="shared" si="0"/>
        <v>0</v>
      </c>
      <c r="E29" s="130">
        <f t="shared" si="1"/>
        <v>454095</v>
      </c>
      <c r="F29" s="130">
        <f t="shared" si="2"/>
        <v>454095</v>
      </c>
      <c r="G29" s="130">
        <f t="shared" si="3"/>
        <v>0</v>
      </c>
      <c r="H29" s="130">
        <f t="shared" si="4"/>
        <v>103934</v>
      </c>
      <c r="I29" s="130">
        <f t="shared" si="5"/>
        <v>103934</v>
      </c>
      <c r="J29" s="119" t="s">
        <v>575</v>
      </c>
      <c r="K29" s="118" t="s">
        <v>576</v>
      </c>
      <c r="L29" s="130">
        <v>0</v>
      </c>
      <c r="M29" s="130">
        <v>0</v>
      </c>
      <c r="N29" s="130">
        <f t="shared" si="6"/>
        <v>0</v>
      </c>
      <c r="O29" s="130">
        <v>0</v>
      </c>
      <c r="P29" s="130">
        <v>103934</v>
      </c>
      <c r="Q29" s="130">
        <f t="shared" si="7"/>
        <v>103934</v>
      </c>
      <c r="R29" s="119" t="s">
        <v>517</v>
      </c>
      <c r="S29" s="118" t="s">
        <v>518</v>
      </c>
      <c r="T29" s="130">
        <v>0</v>
      </c>
      <c r="U29" s="130">
        <v>454095</v>
      </c>
      <c r="V29" s="130">
        <f t="shared" si="8"/>
        <v>454095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512</v>
      </c>
      <c r="B30" s="134" t="s">
        <v>529</v>
      </c>
      <c r="C30" s="118" t="s">
        <v>644</v>
      </c>
      <c r="D30" s="130">
        <f t="shared" si="0"/>
        <v>0</v>
      </c>
      <c r="E30" s="130">
        <f t="shared" si="1"/>
        <v>325289</v>
      </c>
      <c r="F30" s="130">
        <f t="shared" si="2"/>
        <v>325289</v>
      </c>
      <c r="G30" s="130">
        <f t="shared" si="3"/>
        <v>0</v>
      </c>
      <c r="H30" s="130">
        <f t="shared" si="4"/>
        <v>84400</v>
      </c>
      <c r="I30" s="130">
        <f t="shared" si="5"/>
        <v>84400</v>
      </c>
      <c r="J30" s="119" t="s">
        <v>527</v>
      </c>
      <c r="K30" s="118" t="s">
        <v>528</v>
      </c>
      <c r="L30" s="130">
        <v>0</v>
      </c>
      <c r="M30" s="130">
        <v>325289</v>
      </c>
      <c r="N30" s="130">
        <f t="shared" si="6"/>
        <v>325289</v>
      </c>
      <c r="O30" s="130">
        <v>0</v>
      </c>
      <c r="P30" s="130">
        <v>84400</v>
      </c>
      <c r="Q30" s="130">
        <f t="shared" si="7"/>
        <v>84400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512</v>
      </c>
      <c r="B31" s="134" t="s">
        <v>549</v>
      </c>
      <c r="C31" s="118" t="s">
        <v>645</v>
      </c>
      <c r="D31" s="130">
        <f t="shared" si="0"/>
        <v>0</v>
      </c>
      <c r="E31" s="130">
        <f t="shared" si="1"/>
        <v>255205</v>
      </c>
      <c r="F31" s="130">
        <f t="shared" si="2"/>
        <v>255205</v>
      </c>
      <c r="G31" s="130">
        <f t="shared" si="3"/>
        <v>0</v>
      </c>
      <c r="H31" s="130">
        <f t="shared" si="4"/>
        <v>0</v>
      </c>
      <c r="I31" s="130">
        <f t="shared" si="5"/>
        <v>0</v>
      </c>
      <c r="J31" s="119" t="s">
        <v>547</v>
      </c>
      <c r="K31" s="118" t="s">
        <v>548</v>
      </c>
      <c r="L31" s="130">
        <v>0</v>
      </c>
      <c r="M31" s="130">
        <v>255205</v>
      </c>
      <c r="N31" s="130">
        <f t="shared" si="6"/>
        <v>255205</v>
      </c>
      <c r="O31" s="130">
        <v>0</v>
      </c>
      <c r="P31" s="130">
        <v>0</v>
      </c>
      <c r="Q31" s="130">
        <f t="shared" si="7"/>
        <v>0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512</v>
      </c>
      <c r="B32" s="134" t="s">
        <v>566</v>
      </c>
      <c r="C32" s="118" t="s">
        <v>403</v>
      </c>
      <c r="D32" s="130">
        <f t="shared" si="0"/>
        <v>0</v>
      </c>
      <c r="E32" s="130">
        <f t="shared" si="1"/>
        <v>223219</v>
      </c>
      <c r="F32" s="130">
        <f t="shared" si="2"/>
        <v>223219</v>
      </c>
      <c r="G32" s="130">
        <f t="shared" si="3"/>
        <v>0</v>
      </c>
      <c r="H32" s="130">
        <f t="shared" si="4"/>
        <v>61881</v>
      </c>
      <c r="I32" s="130">
        <f t="shared" si="5"/>
        <v>61881</v>
      </c>
      <c r="J32" s="119" t="s">
        <v>564</v>
      </c>
      <c r="K32" s="118" t="s">
        <v>565</v>
      </c>
      <c r="L32" s="130">
        <v>0</v>
      </c>
      <c r="M32" s="130">
        <v>223219</v>
      </c>
      <c r="N32" s="130">
        <f t="shared" si="6"/>
        <v>223219</v>
      </c>
      <c r="O32" s="130">
        <v>0</v>
      </c>
      <c r="P32" s="130">
        <v>61881</v>
      </c>
      <c r="Q32" s="130">
        <f t="shared" si="7"/>
        <v>61881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512</v>
      </c>
      <c r="B33" s="134" t="s">
        <v>579</v>
      </c>
      <c r="C33" s="118" t="s">
        <v>404</v>
      </c>
      <c r="D33" s="130">
        <f t="shared" si="0"/>
        <v>180632</v>
      </c>
      <c r="E33" s="130">
        <f t="shared" si="1"/>
        <v>335756</v>
      </c>
      <c r="F33" s="130">
        <f t="shared" si="2"/>
        <v>516388</v>
      </c>
      <c r="G33" s="130">
        <f t="shared" si="3"/>
        <v>0</v>
      </c>
      <c r="H33" s="130">
        <f t="shared" si="4"/>
        <v>0</v>
      </c>
      <c r="I33" s="130">
        <f t="shared" si="5"/>
        <v>0</v>
      </c>
      <c r="J33" s="119" t="s">
        <v>577</v>
      </c>
      <c r="K33" s="118" t="s">
        <v>578</v>
      </c>
      <c r="L33" s="130">
        <v>180632</v>
      </c>
      <c r="M33" s="130">
        <v>335756</v>
      </c>
      <c r="N33" s="130">
        <f t="shared" si="6"/>
        <v>516388</v>
      </c>
      <c r="O33" s="130">
        <v>0</v>
      </c>
      <c r="P33" s="130">
        <v>0</v>
      </c>
      <c r="Q33" s="130">
        <f t="shared" si="7"/>
        <v>0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512</v>
      </c>
      <c r="B34" s="134" t="s">
        <v>405</v>
      </c>
      <c r="C34" s="118" t="s">
        <v>406</v>
      </c>
      <c r="D34" s="130">
        <f t="shared" si="0"/>
        <v>0</v>
      </c>
      <c r="E34" s="130">
        <f t="shared" si="1"/>
        <v>0</v>
      </c>
      <c r="F34" s="130">
        <f t="shared" si="2"/>
        <v>0</v>
      </c>
      <c r="G34" s="130">
        <f t="shared" si="3"/>
        <v>0</v>
      </c>
      <c r="H34" s="130">
        <f t="shared" si="4"/>
        <v>0</v>
      </c>
      <c r="I34" s="130">
        <f t="shared" si="5"/>
        <v>0</v>
      </c>
      <c r="J34" s="119"/>
      <c r="K34" s="118"/>
      <c r="L34" s="130">
        <v>0</v>
      </c>
      <c r="M34" s="130">
        <v>0</v>
      </c>
      <c r="N34" s="130">
        <f t="shared" si="6"/>
        <v>0</v>
      </c>
      <c r="O34" s="130">
        <v>0</v>
      </c>
      <c r="P34" s="130">
        <v>0</v>
      </c>
      <c r="Q34" s="130">
        <f t="shared" si="7"/>
        <v>0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512</v>
      </c>
      <c r="B35" s="134" t="s">
        <v>407</v>
      </c>
      <c r="C35" s="118" t="s">
        <v>408</v>
      </c>
      <c r="D35" s="130">
        <f t="shared" si="0"/>
        <v>0</v>
      </c>
      <c r="E35" s="130">
        <f t="shared" si="1"/>
        <v>0</v>
      </c>
      <c r="F35" s="130">
        <f t="shared" si="2"/>
        <v>0</v>
      </c>
      <c r="G35" s="130">
        <f t="shared" si="3"/>
        <v>0</v>
      </c>
      <c r="H35" s="130">
        <f t="shared" si="4"/>
        <v>0</v>
      </c>
      <c r="I35" s="130">
        <f t="shared" si="5"/>
        <v>0</v>
      </c>
      <c r="J35" s="119"/>
      <c r="K35" s="118"/>
      <c r="L35" s="130">
        <v>0</v>
      </c>
      <c r="M35" s="130">
        <v>0</v>
      </c>
      <c r="N35" s="130">
        <f t="shared" si="6"/>
        <v>0</v>
      </c>
      <c r="O35" s="130">
        <v>0</v>
      </c>
      <c r="P35" s="130">
        <v>0</v>
      </c>
      <c r="Q35" s="130">
        <f t="shared" si="7"/>
        <v>0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512</v>
      </c>
      <c r="B36" s="134" t="s">
        <v>618</v>
      </c>
      <c r="C36" s="118" t="s">
        <v>409</v>
      </c>
      <c r="D36" s="130">
        <f t="shared" si="0"/>
        <v>49589</v>
      </c>
      <c r="E36" s="130">
        <f t="shared" si="1"/>
        <v>0</v>
      </c>
      <c r="F36" s="130">
        <f t="shared" si="2"/>
        <v>49589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19" t="s">
        <v>615</v>
      </c>
      <c r="K36" s="118" t="s">
        <v>616</v>
      </c>
      <c r="L36" s="130">
        <v>49589</v>
      </c>
      <c r="M36" s="130">
        <v>0</v>
      </c>
      <c r="N36" s="130">
        <f t="shared" si="6"/>
        <v>49589</v>
      </c>
      <c r="O36" s="130">
        <v>0</v>
      </c>
      <c r="P36" s="130">
        <v>0</v>
      </c>
      <c r="Q36" s="130">
        <f t="shared" si="7"/>
        <v>0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512</v>
      </c>
      <c r="B37" s="134" t="s">
        <v>613</v>
      </c>
      <c r="C37" s="118" t="s">
        <v>410</v>
      </c>
      <c r="D37" s="130">
        <f t="shared" si="0"/>
        <v>0</v>
      </c>
      <c r="E37" s="130">
        <f t="shared" si="1"/>
        <v>47794</v>
      </c>
      <c r="F37" s="130">
        <f t="shared" si="2"/>
        <v>47794</v>
      </c>
      <c r="G37" s="130">
        <f t="shared" si="3"/>
        <v>0</v>
      </c>
      <c r="H37" s="130">
        <f t="shared" si="4"/>
        <v>60942</v>
      </c>
      <c r="I37" s="130">
        <f t="shared" si="5"/>
        <v>60942</v>
      </c>
      <c r="J37" s="119" t="s">
        <v>611</v>
      </c>
      <c r="K37" s="131" t="s">
        <v>612</v>
      </c>
      <c r="L37" s="130">
        <v>0</v>
      </c>
      <c r="M37" s="130">
        <v>47794</v>
      </c>
      <c r="N37" s="130">
        <f t="shared" si="6"/>
        <v>47794</v>
      </c>
      <c r="O37" s="130">
        <v>0</v>
      </c>
      <c r="P37" s="130">
        <v>60942</v>
      </c>
      <c r="Q37" s="130">
        <f t="shared" si="7"/>
        <v>60942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512</v>
      </c>
      <c r="B38" s="134" t="s">
        <v>583</v>
      </c>
      <c r="C38" s="118" t="s">
        <v>411</v>
      </c>
      <c r="D38" s="130">
        <f t="shared" si="0"/>
        <v>78132</v>
      </c>
      <c r="E38" s="130">
        <f t="shared" si="1"/>
        <v>221210</v>
      </c>
      <c r="F38" s="130">
        <f t="shared" si="2"/>
        <v>299342</v>
      </c>
      <c r="G38" s="130">
        <f t="shared" si="3"/>
        <v>5921</v>
      </c>
      <c r="H38" s="130">
        <f t="shared" si="4"/>
        <v>27716</v>
      </c>
      <c r="I38" s="130">
        <f t="shared" si="5"/>
        <v>33637</v>
      </c>
      <c r="J38" s="119" t="s">
        <v>581</v>
      </c>
      <c r="K38" s="118" t="s">
        <v>582</v>
      </c>
      <c r="L38" s="130">
        <v>78132</v>
      </c>
      <c r="M38" s="130">
        <v>221210</v>
      </c>
      <c r="N38" s="130">
        <f t="shared" si="6"/>
        <v>299342</v>
      </c>
      <c r="O38" s="130">
        <v>5921</v>
      </c>
      <c r="P38" s="130">
        <v>27716</v>
      </c>
      <c r="Q38" s="130">
        <f t="shared" si="7"/>
        <v>33637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512</v>
      </c>
      <c r="B39" s="134" t="s">
        <v>614</v>
      </c>
      <c r="C39" s="118" t="s">
        <v>412</v>
      </c>
      <c r="D39" s="130">
        <f t="shared" si="0"/>
        <v>0</v>
      </c>
      <c r="E39" s="130">
        <f t="shared" si="1"/>
        <v>64816</v>
      </c>
      <c r="F39" s="130">
        <f t="shared" si="2"/>
        <v>64816</v>
      </c>
      <c r="G39" s="130">
        <f t="shared" si="3"/>
        <v>0</v>
      </c>
      <c r="H39" s="130">
        <f t="shared" si="4"/>
        <v>49455</v>
      </c>
      <c r="I39" s="130">
        <f t="shared" si="5"/>
        <v>49455</v>
      </c>
      <c r="J39" s="119" t="s">
        <v>611</v>
      </c>
      <c r="K39" s="118" t="s">
        <v>612</v>
      </c>
      <c r="L39" s="130">
        <v>0</v>
      </c>
      <c r="M39" s="130">
        <v>64816</v>
      </c>
      <c r="N39" s="130">
        <f t="shared" si="6"/>
        <v>64816</v>
      </c>
      <c r="O39" s="130">
        <v>0</v>
      </c>
      <c r="P39" s="130">
        <v>49455</v>
      </c>
      <c r="Q39" s="130">
        <f t="shared" si="7"/>
        <v>49455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512</v>
      </c>
      <c r="B40" s="134" t="s">
        <v>584</v>
      </c>
      <c r="C40" s="118" t="s">
        <v>413</v>
      </c>
      <c r="D40" s="130">
        <f t="shared" si="0"/>
        <v>65757</v>
      </c>
      <c r="E40" s="130">
        <f t="shared" si="1"/>
        <v>186174</v>
      </c>
      <c r="F40" s="130">
        <f t="shared" si="2"/>
        <v>251931</v>
      </c>
      <c r="G40" s="130">
        <f t="shared" si="3"/>
        <v>13127</v>
      </c>
      <c r="H40" s="130">
        <f t="shared" si="4"/>
        <v>61448</v>
      </c>
      <c r="I40" s="130">
        <f t="shared" si="5"/>
        <v>74575</v>
      </c>
      <c r="J40" s="119" t="s">
        <v>581</v>
      </c>
      <c r="K40" s="118" t="s">
        <v>582</v>
      </c>
      <c r="L40" s="130">
        <v>65757</v>
      </c>
      <c r="M40" s="130">
        <v>186174</v>
      </c>
      <c r="N40" s="130">
        <f t="shared" si="6"/>
        <v>251931</v>
      </c>
      <c r="O40" s="130">
        <v>13127</v>
      </c>
      <c r="P40" s="130">
        <v>61448</v>
      </c>
      <c r="Q40" s="130">
        <f t="shared" si="7"/>
        <v>74575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512</v>
      </c>
      <c r="B41" s="134" t="s">
        <v>521</v>
      </c>
      <c r="C41" s="118" t="s">
        <v>414</v>
      </c>
      <c r="D41" s="130">
        <f t="shared" si="0"/>
        <v>0</v>
      </c>
      <c r="E41" s="130">
        <f t="shared" si="1"/>
        <v>211615</v>
      </c>
      <c r="F41" s="130">
        <f t="shared" si="2"/>
        <v>211615</v>
      </c>
      <c r="G41" s="130">
        <f t="shared" si="3"/>
        <v>0</v>
      </c>
      <c r="H41" s="130">
        <f t="shared" si="4"/>
        <v>0</v>
      </c>
      <c r="I41" s="130">
        <f t="shared" si="5"/>
        <v>0</v>
      </c>
      <c r="J41" s="119" t="s">
        <v>517</v>
      </c>
      <c r="K41" s="118" t="s">
        <v>518</v>
      </c>
      <c r="L41" s="130">
        <v>0</v>
      </c>
      <c r="M41" s="130">
        <v>211615</v>
      </c>
      <c r="N41" s="130">
        <f t="shared" si="6"/>
        <v>211615</v>
      </c>
      <c r="O41" s="130">
        <v>0</v>
      </c>
      <c r="P41" s="130">
        <v>0</v>
      </c>
      <c r="Q41" s="130">
        <f t="shared" si="7"/>
        <v>0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512</v>
      </c>
      <c r="B42" s="134" t="s">
        <v>415</v>
      </c>
      <c r="C42" s="118" t="s">
        <v>416</v>
      </c>
      <c r="D42" s="130">
        <f t="shared" si="0"/>
        <v>0</v>
      </c>
      <c r="E42" s="130">
        <f t="shared" si="1"/>
        <v>0</v>
      </c>
      <c r="F42" s="130">
        <f t="shared" si="2"/>
        <v>0</v>
      </c>
      <c r="G42" s="130">
        <f t="shared" si="3"/>
        <v>0</v>
      </c>
      <c r="H42" s="130">
        <f t="shared" si="4"/>
        <v>0</v>
      </c>
      <c r="I42" s="130">
        <f t="shared" si="5"/>
        <v>0</v>
      </c>
      <c r="J42" s="119"/>
      <c r="K42" s="118"/>
      <c r="L42" s="130">
        <v>0</v>
      </c>
      <c r="M42" s="130">
        <v>0</v>
      </c>
      <c r="N42" s="130">
        <f t="shared" si="6"/>
        <v>0</v>
      </c>
      <c r="O42" s="130">
        <v>0</v>
      </c>
      <c r="P42" s="130">
        <v>0</v>
      </c>
      <c r="Q42" s="130">
        <f t="shared" si="7"/>
        <v>0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512</v>
      </c>
      <c r="B43" s="134" t="s">
        <v>585</v>
      </c>
      <c r="C43" s="118" t="s">
        <v>417</v>
      </c>
      <c r="D43" s="130">
        <f t="shared" si="0"/>
        <v>98081</v>
      </c>
      <c r="E43" s="130">
        <f t="shared" si="1"/>
        <v>277688</v>
      </c>
      <c r="F43" s="130">
        <f t="shared" si="2"/>
        <v>375769</v>
      </c>
      <c r="G43" s="130">
        <f t="shared" si="3"/>
        <v>5270</v>
      </c>
      <c r="H43" s="130">
        <f t="shared" si="4"/>
        <v>24668</v>
      </c>
      <c r="I43" s="130">
        <f t="shared" si="5"/>
        <v>29938</v>
      </c>
      <c r="J43" s="119" t="s">
        <v>581</v>
      </c>
      <c r="K43" s="118" t="s">
        <v>582</v>
      </c>
      <c r="L43" s="130">
        <v>98081</v>
      </c>
      <c r="M43" s="130">
        <v>277688</v>
      </c>
      <c r="N43" s="130">
        <f t="shared" si="6"/>
        <v>375769</v>
      </c>
      <c r="O43" s="130">
        <v>5270</v>
      </c>
      <c r="P43" s="130">
        <v>24668</v>
      </c>
      <c r="Q43" s="130">
        <f t="shared" si="7"/>
        <v>29938</v>
      </c>
      <c r="R43" s="119"/>
      <c r="S43" s="118"/>
      <c r="T43" s="130">
        <v>0</v>
      </c>
      <c r="U43" s="130">
        <v>0</v>
      </c>
      <c r="V43" s="130">
        <f t="shared" si="8"/>
        <v>0</v>
      </c>
      <c r="W43" s="130">
        <v>0</v>
      </c>
      <c r="X43" s="130">
        <v>0</v>
      </c>
      <c r="Y43" s="130">
        <f t="shared" si="9"/>
        <v>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512</v>
      </c>
      <c r="B44" s="134" t="s">
        <v>591</v>
      </c>
      <c r="C44" s="118" t="s">
        <v>418</v>
      </c>
      <c r="D44" s="130">
        <f t="shared" si="0"/>
        <v>0</v>
      </c>
      <c r="E44" s="130">
        <f t="shared" si="1"/>
        <v>154445</v>
      </c>
      <c r="F44" s="130">
        <f t="shared" si="2"/>
        <v>154445</v>
      </c>
      <c r="G44" s="130">
        <f t="shared" si="3"/>
        <v>0</v>
      </c>
      <c r="H44" s="130">
        <f t="shared" si="4"/>
        <v>14163</v>
      </c>
      <c r="I44" s="130">
        <f t="shared" si="5"/>
        <v>14163</v>
      </c>
      <c r="J44" s="119" t="s">
        <v>586</v>
      </c>
      <c r="K44" s="118" t="s">
        <v>587</v>
      </c>
      <c r="L44" s="130">
        <v>0</v>
      </c>
      <c r="M44" s="130">
        <v>154445</v>
      </c>
      <c r="N44" s="130">
        <f t="shared" si="6"/>
        <v>154445</v>
      </c>
      <c r="O44" s="130">
        <v>0</v>
      </c>
      <c r="P44" s="130">
        <v>14163</v>
      </c>
      <c r="Q44" s="130">
        <f t="shared" si="7"/>
        <v>14163</v>
      </c>
      <c r="R44" s="119"/>
      <c r="S44" s="118"/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0</v>
      </c>
      <c r="Y44" s="130">
        <f t="shared" si="9"/>
        <v>0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512</v>
      </c>
      <c r="B45" s="134" t="s">
        <v>589</v>
      </c>
      <c r="C45" s="118" t="s">
        <v>419</v>
      </c>
      <c r="D45" s="130">
        <f t="shared" si="0"/>
        <v>0</v>
      </c>
      <c r="E45" s="130">
        <f t="shared" si="1"/>
        <v>286583</v>
      </c>
      <c r="F45" s="130">
        <f t="shared" si="2"/>
        <v>286583</v>
      </c>
      <c r="G45" s="130">
        <f t="shared" si="3"/>
        <v>0</v>
      </c>
      <c r="H45" s="130">
        <f t="shared" si="4"/>
        <v>62417</v>
      </c>
      <c r="I45" s="130">
        <f t="shared" si="5"/>
        <v>62417</v>
      </c>
      <c r="J45" s="119" t="s">
        <v>586</v>
      </c>
      <c r="K45" s="118" t="s">
        <v>587</v>
      </c>
      <c r="L45" s="130">
        <v>0</v>
      </c>
      <c r="M45" s="130">
        <v>286583</v>
      </c>
      <c r="N45" s="130">
        <f t="shared" si="6"/>
        <v>286583</v>
      </c>
      <c r="O45" s="130">
        <v>0</v>
      </c>
      <c r="P45" s="130">
        <v>62417</v>
      </c>
      <c r="Q45" s="130">
        <f t="shared" si="7"/>
        <v>62417</v>
      </c>
      <c r="R45" s="119"/>
      <c r="S45" s="118"/>
      <c r="T45" s="130">
        <v>0</v>
      </c>
      <c r="U45" s="130">
        <v>0</v>
      </c>
      <c r="V45" s="130">
        <f t="shared" si="8"/>
        <v>0</v>
      </c>
      <c r="W45" s="130">
        <v>0</v>
      </c>
      <c r="X45" s="130">
        <v>0</v>
      </c>
      <c r="Y45" s="130">
        <f t="shared" si="9"/>
        <v>0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512</v>
      </c>
      <c r="B46" s="134" t="s">
        <v>590</v>
      </c>
      <c r="C46" s="118" t="s">
        <v>420</v>
      </c>
      <c r="D46" s="130">
        <f t="shared" si="0"/>
        <v>0</v>
      </c>
      <c r="E46" s="130">
        <f t="shared" si="1"/>
        <v>280499</v>
      </c>
      <c r="F46" s="130">
        <f t="shared" si="2"/>
        <v>280499</v>
      </c>
      <c r="G46" s="130">
        <f t="shared" si="3"/>
        <v>0</v>
      </c>
      <c r="H46" s="130">
        <f t="shared" si="4"/>
        <v>40760</v>
      </c>
      <c r="I46" s="130">
        <f t="shared" si="5"/>
        <v>40760</v>
      </c>
      <c r="J46" s="119" t="s">
        <v>586</v>
      </c>
      <c r="K46" s="118" t="s">
        <v>587</v>
      </c>
      <c r="L46" s="130">
        <v>0</v>
      </c>
      <c r="M46" s="130">
        <v>280499</v>
      </c>
      <c r="N46" s="130">
        <f t="shared" si="6"/>
        <v>280499</v>
      </c>
      <c r="O46" s="130">
        <v>0</v>
      </c>
      <c r="P46" s="130">
        <v>40760</v>
      </c>
      <c r="Q46" s="130">
        <f t="shared" si="7"/>
        <v>40760</v>
      </c>
      <c r="R46" s="119"/>
      <c r="S46" s="118"/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0</v>
      </c>
      <c r="Y46" s="130">
        <f t="shared" si="9"/>
        <v>0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  <row r="47" spans="1:57" s="122" customFormat="1" ht="12" customHeight="1">
      <c r="A47" s="118" t="s">
        <v>512</v>
      </c>
      <c r="B47" s="134" t="s">
        <v>592</v>
      </c>
      <c r="C47" s="118" t="s">
        <v>421</v>
      </c>
      <c r="D47" s="130">
        <f t="shared" si="0"/>
        <v>0</v>
      </c>
      <c r="E47" s="130">
        <f t="shared" si="1"/>
        <v>196966</v>
      </c>
      <c r="F47" s="130">
        <f t="shared" si="2"/>
        <v>196966</v>
      </c>
      <c r="G47" s="130">
        <f t="shared" si="3"/>
        <v>0</v>
      </c>
      <c r="H47" s="130">
        <f t="shared" si="4"/>
        <v>57679</v>
      </c>
      <c r="I47" s="130">
        <f t="shared" si="5"/>
        <v>57679</v>
      </c>
      <c r="J47" s="119" t="s">
        <v>586</v>
      </c>
      <c r="K47" s="118" t="s">
        <v>587</v>
      </c>
      <c r="L47" s="130">
        <v>0</v>
      </c>
      <c r="M47" s="130">
        <v>196966</v>
      </c>
      <c r="N47" s="130">
        <f t="shared" si="6"/>
        <v>196966</v>
      </c>
      <c r="O47" s="130">
        <v>0</v>
      </c>
      <c r="P47" s="130">
        <v>57679</v>
      </c>
      <c r="Q47" s="130">
        <f t="shared" si="7"/>
        <v>57679</v>
      </c>
      <c r="R47" s="119"/>
      <c r="S47" s="118"/>
      <c r="T47" s="130">
        <v>0</v>
      </c>
      <c r="U47" s="130">
        <v>0</v>
      </c>
      <c r="V47" s="130">
        <f t="shared" si="8"/>
        <v>0</v>
      </c>
      <c r="W47" s="130">
        <v>0</v>
      </c>
      <c r="X47" s="130">
        <v>0</v>
      </c>
      <c r="Y47" s="130">
        <f t="shared" si="9"/>
        <v>0</v>
      </c>
      <c r="Z47" s="119"/>
      <c r="AA47" s="118"/>
      <c r="AB47" s="130">
        <v>0</v>
      </c>
      <c r="AC47" s="130">
        <v>0</v>
      </c>
      <c r="AD47" s="130">
        <f t="shared" si="10"/>
        <v>0</v>
      </c>
      <c r="AE47" s="130">
        <v>0</v>
      </c>
      <c r="AF47" s="130">
        <v>0</v>
      </c>
      <c r="AG47" s="130">
        <f t="shared" si="11"/>
        <v>0</v>
      </c>
      <c r="AH47" s="119"/>
      <c r="AI47" s="118"/>
      <c r="AJ47" s="130">
        <v>0</v>
      </c>
      <c r="AK47" s="130">
        <v>0</v>
      </c>
      <c r="AL47" s="130">
        <f t="shared" si="12"/>
        <v>0</v>
      </c>
      <c r="AM47" s="130">
        <v>0</v>
      </c>
      <c r="AN47" s="130">
        <v>0</v>
      </c>
      <c r="AO47" s="130">
        <f t="shared" si="13"/>
        <v>0</v>
      </c>
      <c r="AP47" s="119"/>
      <c r="AQ47" s="118"/>
      <c r="AR47" s="130">
        <v>0</v>
      </c>
      <c r="AS47" s="130">
        <v>0</v>
      </c>
      <c r="AT47" s="130">
        <f t="shared" si="14"/>
        <v>0</v>
      </c>
      <c r="AU47" s="130">
        <v>0</v>
      </c>
      <c r="AV47" s="130">
        <v>0</v>
      </c>
      <c r="AW47" s="130">
        <f t="shared" si="15"/>
        <v>0</v>
      </c>
      <c r="AX47" s="119"/>
      <c r="AY47" s="118"/>
      <c r="AZ47" s="130">
        <v>0</v>
      </c>
      <c r="BA47" s="130">
        <v>0</v>
      </c>
      <c r="BB47" s="130">
        <f t="shared" si="16"/>
        <v>0</v>
      </c>
      <c r="BC47" s="130">
        <v>0</v>
      </c>
      <c r="BD47" s="130">
        <v>0</v>
      </c>
      <c r="BE47" s="130">
        <f t="shared" si="17"/>
        <v>0</v>
      </c>
    </row>
    <row r="48" spans="1:57" s="122" customFormat="1" ht="12" customHeight="1">
      <c r="A48" s="118" t="s">
        <v>512</v>
      </c>
      <c r="B48" s="134" t="s">
        <v>550</v>
      </c>
      <c r="C48" s="118" t="s">
        <v>422</v>
      </c>
      <c r="D48" s="130">
        <f t="shared" si="0"/>
        <v>0</v>
      </c>
      <c r="E48" s="130">
        <f t="shared" si="1"/>
        <v>86456</v>
      </c>
      <c r="F48" s="130">
        <f t="shared" si="2"/>
        <v>86456</v>
      </c>
      <c r="G48" s="130">
        <f t="shared" si="3"/>
        <v>0</v>
      </c>
      <c r="H48" s="130">
        <f t="shared" si="4"/>
        <v>38732</v>
      </c>
      <c r="I48" s="130">
        <f t="shared" si="5"/>
        <v>38732</v>
      </c>
      <c r="J48" s="119" t="s">
        <v>547</v>
      </c>
      <c r="K48" s="118" t="s">
        <v>548</v>
      </c>
      <c r="L48" s="130">
        <v>0</v>
      </c>
      <c r="M48" s="130">
        <v>86456</v>
      </c>
      <c r="N48" s="130">
        <f t="shared" si="6"/>
        <v>86456</v>
      </c>
      <c r="O48" s="130">
        <v>0</v>
      </c>
      <c r="P48" s="130">
        <v>0</v>
      </c>
      <c r="Q48" s="130">
        <f t="shared" si="7"/>
        <v>0</v>
      </c>
      <c r="R48" s="119" t="s">
        <v>564</v>
      </c>
      <c r="S48" s="118" t="s">
        <v>565</v>
      </c>
      <c r="T48" s="130">
        <v>0</v>
      </c>
      <c r="U48" s="130">
        <v>0</v>
      </c>
      <c r="V48" s="130">
        <f t="shared" si="8"/>
        <v>0</v>
      </c>
      <c r="W48" s="130">
        <v>0</v>
      </c>
      <c r="X48" s="130">
        <v>38732</v>
      </c>
      <c r="Y48" s="130">
        <f t="shared" si="9"/>
        <v>38732</v>
      </c>
      <c r="Z48" s="119"/>
      <c r="AA48" s="118"/>
      <c r="AB48" s="130">
        <v>0</v>
      </c>
      <c r="AC48" s="130">
        <v>0</v>
      </c>
      <c r="AD48" s="130">
        <f t="shared" si="10"/>
        <v>0</v>
      </c>
      <c r="AE48" s="130">
        <v>0</v>
      </c>
      <c r="AF48" s="130">
        <v>0</v>
      </c>
      <c r="AG48" s="130">
        <f t="shared" si="11"/>
        <v>0</v>
      </c>
      <c r="AH48" s="119"/>
      <c r="AI48" s="118"/>
      <c r="AJ48" s="130">
        <v>0</v>
      </c>
      <c r="AK48" s="130">
        <v>0</v>
      </c>
      <c r="AL48" s="130">
        <f t="shared" si="12"/>
        <v>0</v>
      </c>
      <c r="AM48" s="130">
        <v>0</v>
      </c>
      <c r="AN48" s="130">
        <v>0</v>
      </c>
      <c r="AO48" s="130">
        <f t="shared" si="13"/>
        <v>0</v>
      </c>
      <c r="AP48" s="119"/>
      <c r="AQ48" s="118"/>
      <c r="AR48" s="130">
        <v>0</v>
      </c>
      <c r="AS48" s="130">
        <v>0</v>
      </c>
      <c r="AT48" s="130">
        <f t="shared" si="14"/>
        <v>0</v>
      </c>
      <c r="AU48" s="130">
        <v>0</v>
      </c>
      <c r="AV48" s="130">
        <v>0</v>
      </c>
      <c r="AW48" s="130">
        <f t="shared" si="15"/>
        <v>0</v>
      </c>
      <c r="AX48" s="119"/>
      <c r="AY48" s="118"/>
      <c r="AZ48" s="130">
        <v>0</v>
      </c>
      <c r="BA48" s="130">
        <v>0</v>
      </c>
      <c r="BB48" s="130">
        <f t="shared" si="16"/>
        <v>0</v>
      </c>
      <c r="BC48" s="130">
        <v>0</v>
      </c>
      <c r="BD48" s="130">
        <v>0</v>
      </c>
      <c r="BE48" s="130">
        <f t="shared" si="17"/>
        <v>0</v>
      </c>
    </row>
    <row r="49" spans="1:57" s="122" customFormat="1" ht="12" customHeight="1">
      <c r="A49" s="118" t="s">
        <v>512</v>
      </c>
      <c r="B49" s="134" t="s">
        <v>551</v>
      </c>
      <c r="C49" s="118" t="s">
        <v>423</v>
      </c>
      <c r="D49" s="130">
        <f t="shared" si="0"/>
        <v>0</v>
      </c>
      <c r="E49" s="130">
        <f t="shared" si="1"/>
        <v>138913</v>
      </c>
      <c r="F49" s="130">
        <f t="shared" si="2"/>
        <v>138913</v>
      </c>
      <c r="G49" s="130">
        <f t="shared" si="3"/>
        <v>0</v>
      </c>
      <c r="H49" s="130">
        <f t="shared" si="4"/>
        <v>0</v>
      </c>
      <c r="I49" s="130">
        <f t="shared" si="5"/>
        <v>0</v>
      </c>
      <c r="J49" s="119" t="s">
        <v>547</v>
      </c>
      <c r="K49" s="118" t="s">
        <v>548</v>
      </c>
      <c r="L49" s="130">
        <v>0</v>
      </c>
      <c r="M49" s="130">
        <v>138913</v>
      </c>
      <c r="N49" s="130">
        <f t="shared" si="6"/>
        <v>138913</v>
      </c>
      <c r="O49" s="130">
        <v>0</v>
      </c>
      <c r="P49" s="130">
        <v>0</v>
      </c>
      <c r="Q49" s="130">
        <f t="shared" si="7"/>
        <v>0</v>
      </c>
      <c r="R49" s="119"/>
      <c r="S49" s="118"/>
      <c r="T49" s="130">
        <v>0</v>
      </c>
      <c r="U49" s="130">
        <v>0</v>
      </c>
      <c r="V49" s="130">
        <f t="shared" si="8"/>
        <v>0</v>
      </c>
      <c r="W49" s="130">
        <v>0</v>
      </c>
      <c r="X49" s="130">
        <v>0</v>
      </c>
      <c r="Y49" s="130">
        <f t="shared" si="9"/>
        <v>0</v>
      </c>
      <c r="Z49" s="119"/>
      <c r="AA49" s="118"/>
      <c r="AB49" s="130">
        <v>0</v>
      </c>
      <c r="AC49" s="130">
        <v>0</v>
      </c>
      <c r="AD49" s="130">
        <f t="shared" si="10"/>
        <v>0</v>
      </c>
      <c r="AE49" s="130">
        <v>0</v>
      </c>
      <c r="AF49" s="130">
        <v>0</v>
      </c>
      <c r="AG49" s="130">
        <f t="shared" si="11"/>
        <v>0</v>
      </c>
      <c r="AH49" s="119"/>
      <c r="AI49" s="118"/>
      <c r="AJ49" s="130">
        <v>0</v>
      </c>
      <c r="AK49" s="130">
        <v>0</v>
      </c>
      <c r="AL49" s="130">
        <f t="shared" si="12"/>
        <v>0</v>
      </c>
      <c r="AM49" s="130">
        <v>0</v>
      </c>
      <c r="AN49" s="130">
        <v>0</v>
      </c>
      <c r="AO49" s="130">
        <f t="shared" si="13"/>
        <v>0</v>
      </c>
      <c r="AP49" s="119"/>
      <c r="AQ49" s="118"/>
      <c r="AR49" s="130">
        <v>0</v>
      </c>
      <c r="AS49" s="130">
        <v>0</v>
      </c>
      <c r="AT49" s="130">
        <f t="shared" si="14"/>
        <v>0</v>
      </c>
      <c r="AU49" s="130">
        <v>0</v>
      </c>
      <c r="AV49" s="130">
        <v>0</v>
      </c>
      <c r="AW49" s="130">
        <f t="shared" si="15"/>
        <v>0</v>
      </c>
      <c r="AX49" s="119"/>
      <c r="AY49" s="118"/>
      <c r="AZ49" s="130">
        <v>0</v>
      </c>
      <c r="BA49" s="130">
        <v>0</v>
      </c>
      <c r="BB49" s="130">
        <f t="shared" si="16"/>
        <v>0</v>
      </c>
      <c r="BC49" s="130">
        <v>0</v>
      </c>
      <c r="BD49" s="130">
        <v>0</v>
      </c>
      <c r="BE49" s="130">
        <f t="shared" si="17"/>
        <v>0</v>
      </c>
    </row>
    <row r="50" spans="1:57" s="122" customFormat="1" ht="12" customHeight="1">
      <c r="A50" s="118" t="s">
        <v>512</v>
      </c>
      <c r="B50" s="134" t="s">
        <v>546</v>
      </c>
      <c r="C50" s="118" t="s">
        <v>424</v>
      </c>
      <c r="D50" s="130">
        <f t="shared" si="0"/>
        <v>0</v>
      </c>
      <c r="E50" s="130">
        <f t="shared" si="1"/>
        <v>111551</v>
      </c>
      <c r="F50" s="130">
        <f t="shared" si="2"/>
        <v>111551</v>
      </c>
      <c r="G50" s="130">
        <f t="shared" si="3"/>
        <v>0</v>
      </c>
      <c r="H50" s="130">
        <f t="shared" si="4"/>
        <v>51063</v>
      </c>
      <c r="I50" s="130">
        <f t="shared" si="5"/>
        <v>51063</v>
      </c>
      <c r="J50" s="119" t="s">
        <v>543</v>
      </c>
      <c r="K50" s="118" t="s">
        <v>544</v>
      </c>
      <c r="L50" s="130">
        <v>0</v>
      </c>
      <c r="M50" s="130">
        <v>111551</v>
      </c>
      <c r="N50" s="130">
        <f t="shared" si="6"/>
        <v>111551</v>
      </c>
      <c r="O50" s="130">
        <v>0</v>
      </c>
      <c r="P50" s="130">
        <v>51063</v>
      </c>
      <c r="Q50" s="130">
        <f t="shared" si="7"/>
        <v>51063</v>
      </c>
      <c r="R50" s="119"/>
      <c r="S50" s="118"/>
      <c r="T50" s="130">
        <v>0</v>
      </c>
      <c r="U50" s="130">
        <v>0</v>
      </c>
      <c r="V50" s="130">
        <f t="shared" si="8"/>
        <v>0</v>
      </c>
      <c r="W50" s="130">
        <v>0</v>
      </c>
      <c r="X50" s="130">
        <v>0</v>
      </c>
      <c r="Y50" s="130">
        <f t="shared" si="9"/>
        <v>0</v>
      </c>
      <c r="Z50" s="119"/>
      <c r="AA50" s="118"/>
      <c r="AB50" s="130">
        <v>0</v>
      </c>
      <c r="AC50" s="130">
        <v>0</v>
      </c>
      <c r="AD50" s="130">
        <f t="shared" si="10"/>
        <v>0</v>
      </c>
      <c r="AE50" s="130">
        <v>0</v>
      </c>
      <c r="AF50" s="130">
        <v>0</v>
      </c>
      <c r="AG50" s="130">
        <f t="shared" si="11"/>
        <v>0</v>
      </c>
      <c r="AH50" s="119"/>
      <c r="AI50" s="118"/>
      <c r="AJ50" s="130">
        <v>0</v>
      </c>
      <c r="AK50" s="130">
        <v>0</v>
      </c>
      <c r="AL50" s="130">
        <f t="shared" si="12"/>
        <v>0</v>
      </c>
      <c r="AM50" s="130">
        <v>0</v>
      </c>
      <c r="AN50" s="130">
        <v>0</v>
      </c>
      <c r="AO50" s="130">
        <f t="shared" si="13"/>
        <v>0</v>
      </c>
      <c r="AP50" s="119"/>
      <c r="AQ50" s="118"/>
      <c r="AR50" s="130">
        <v>0</v>
      </c>
      <c r="AS50" s="130">
        <v>0</v>
      </c>
      <c r="AT50" s="130">
        <f t="shared" si="14"/>
        <v>0</v>
      </c>
      <c r="AU50" s="130">
        <v>0</v>
      </c>
      <c r="AV50" s="130">
        <v>0</v>
      </c>
      <c r="AW50" s="130">
        <f t="shared" si="15"/>
        <v>0</v>
      </c>
      <c r="AX50" s="119"/>
      <c r="AY50" s="118"/>
      <c r="AZ50" s="130">
        <v>0</v>
      </c>
      <c r="BA50" s="130">
        <v>0</v>
      </c>
      <c r="BB50" s="130">
        <f t="shared" si="16"/>
        <v>0</v>
      </c>
      <c r="BC50" s="130">
        <v>0</v>
      </c>
      <c r="BD50" s="130">
        <v>0</v>
      </c>
      <c r="BE50" s="130">
        <f t="shared" si="17"/>
        <v>0</v>
      </c>
    </row>
    <row r="51" spans="1:57" s="122" customFormat="1" ht="12" customHeight="1">
      <c r="A51" s="118" t="s">
        <v>512</v>
      </c>
      <c r="B51" s="134" t="s">
        <v>542</v>
      </c>
      <c r="C51" s="118" t="s">
        <v>425</v>
      </c>
      <c r="D51" s="130">
        <f t="shared" si="0"/>
        <v>81674</v>
      </c>
      <c r="E51" s="130">
        <f t="shared" si="1"/>
        <v>151813</v>
      </c>
      <c r="F51" s="130">
        <f t="shared" si="2"/>
        <v>233487</v>
      </c>
      <c r="G51" s="130">
        <f t="shared" si="3"/>
        <v>0</v>
      </c>
      <c r="H51" s="130">
        <f t="shared" si="4"/>
        <v>23678</v>
      </c>
      <c r="I51" s="130">
        <f t="shared" si="5"/>
        <v>23678</v>
      </c>
      <c r="J51" s="119" t="s">
        <v>577</v>
      </c>
      <c r="K51" s="118" t="s">
        <v>578</v>
      </c>
      <c r="L51" s="130">
        <v>81674</v>
      </c>
      <c r="M51" s="130">
        <v>151813</v>
      </c>
      <c r="N51" s="130">
        <f t="shared" si="6"/>
        <v>233487</v>
      </c>
      <c r="O51" s="130">
        <v>0</v>
      </c>
      <c r="P51" s="130">
        <v>0</v>
      </c>
      <c r="Q51" s="130">
        <f t="shared" si="7"/>
        <v>0</v>
      </c>
      <c r="R51" s="119" t="s">
        <v>536</v>
      </c>
      <c r="S51" s="118" t="s">
        <v>537</v>
      </c>
      <c r="T51" s="130">
        <v>0</v>
      </c>
      <c r="U51" s="130">
        <v>0</v>
      </c>
      <c r="V51" s="130">
        <f t="shared" si="8"/>
        <v>0</v>
      </c>
      <c r="W51" s="130">
        <v>0</v>
      </c>
      <c r="X51" s="130">
        <v>23678</v>
      </c>
      <c r="Y51" s="130">
        <f t="shared" si="9"/>
        <v>23678</v>
      </c>
      <c r="Z51" s="119"/>
      <c r="AA51" s="118"/>
      <c r="AB51" s="130">
        <v>0</v>
      </c>
      <c r="AC51" s="130">
        <v>0</v>
      </c>
      <c r="AD51" s="130">
        <f t="shared" si="10"/>
        <v>0</v>
      </c>
      <c r="AE51" s="130">
        <v>0</v>
      </c>
      <c r="AF51" s="130">
        <v>0</v>
      </c>
      <c r="AG51" s="130">
        <f t="shared" si="11"/>
        <v>0</v>
      </c>
      <c r="AH51" s="119"/>
      <c r="AI51" s="118"/>
      <c r="AJ51" s="130">
        <v>0</v>
      </c>
      <c r="AK51" s="130">
        <v>0</v>
      </c>
      <c r="AL51" s="130">
        <f t="shared" si="12"/>
        <v>0</v>
      </c>
      <c r="AM51" s="130">
        <v>0</v>
      </c>
      <c r="AN51" s="130">
        <v>0</v>
      </c>
      <c r="AO51" s="130">
        <f t="shared" si="13"/>
        <v>0</v>
      </c>
      <c r="AP51" s="119"/>
      <c r="AQ51" s="118"/>
      <c r="AR51" s="130">
        <v>0</v>
      </c>
      <c r="AS51" s="130">
        <v>0</v>
      </c>
      <c r="AT51" s="130">
        <f t="shared" si="14"/>
        <v>0</v>
      </c>
      <c r="AU51" s="130">
        <v>0</v>
      </c>
      <c r="AV51" s="130">
        <v>0</v>
      </c>
      <c r="AW51" s="130">
        <f t="shared" si="15"/>
        <v>0</v>
      </c>
      <c r="AX51" s="119"/>
      <c r="AY51" s="118"/>
      <c r="AZ51" s="130">
        <v>0</v>
      </c>
      <c r="BA51" s="130">
        <v>0</v>
      </c>
      <c r="BB51" s="130">
        <f t="shared" si="16"/>
        <v>0</v>
      </c>
      <c r="BC51" s="130">
        <v>0</v>
      </c>
      <c r="BD51" s="130">
        <v>0</v>
      </c>
      <c r="BE51" s="130">
        <f t="shared" si="17"/>
        <v>0</v>
      </c>
    </row>
    <row r="52" spans="1:57" s="122" customFormat="1" ht="12" customHeight="1">
      <c r="A52" s="118" t="s">
        <v>512</v>
      </c>
      <c r="B52" s="134" t="s">
        <v>580</v>
      </c>
      <c r="C52" s="118" t="s">
        <v>426</v>
      </c>
      <c r="D52" s="130">
        <f t="shared" si="0"/>
        <v>5941</v>
      </c>
      <c r="E52" s="130">
        <f t="shared" si="1"/>
        <v>11042</v>
      </c>
      <c r="F52" s="130">
        <f t="shared" si="2"/>
        <v>16983</v>
      </c>
      <c r="G52" s="130">
        <f t="shared" si="3"/>
        <v>0</v>
      </c>
      <c r="H52" s="130">
        <f t="shared" si="4"/>
        <v>0</v>
      </c>
      <c r="I52" s="130">
        <f t="shared" si="5"/>
        <v>0</v>
      </c>
      <c r="J52" s="119" t="s">
        <v>577</v>
      </c>
      <c r="K52" s="118" t="s">
        <v>578</v>
      </c>
      <c r="L52" s="130">
        <v>5941</v>
      </c>
      <c r="M52" s="130">
        <v>11042</v>
      </c>
      <c r="N52" s="130">
        <f t="shared" si="6"/>
        <v>16983</v>
      </c>
      <c r="O52" s="130">
        <v>0</v>
      </c>
      <c r="P52" s="130">
        <v>0</v>
      </c>
      <c r="Q52" s="130">
        <f t="shared" si="7"/>
        <v>0</v>
      </c>
      <c r="R52" s="119"/>
      <c r="S52" s="118"/>
      <c r="T52" s="130">
        <v>0</v>
      </c>
      <c r="U52" s="130">
        <v>0</v>
      </c>
      <c r="V52" s="130">
        <f t="shared" si="8"/>
        <v>0</v>
      </c>
      <c r="W52" s="130">
        <v>0</v>
      </c>
      <c r="X52" s="130">
        <v>0</v>
      </c>
      <c r="Y52" s="130">
        <f t="shared" si="9"/>
        <v>0</v>
      </c>
      <c r="Z52" s="119"/>
      <c r="AA52" s="118"/>
      <c r="AB52" s="130">
        <v>0</v>
      </c>
      <c r="AC52" s="130">
        <v>0</v>
      </c>
      <c r="AD52" s="130">
        <f t="shared" si="10"/>
        <v>0</v>
      </c>
      <c r="AE52" s="130">
        <v>0</v>
      </c>
      <c r="AF52" s="130">
        <v>0</v>
      </c>
      <c r="AG52" s="130">
        <f t="shared" si="11"/>
        <v>0</v>
      </c>
      <c r="AH52" s="119"/>
      <c r="AI52" s="118"/>
      <c r="AJ52" s="130">
        <v>0</v>
      </c>
      <c r="AK52" s="130">
        <v>0</v>
      </c>
      <c r="AL52" s="130">
        <f t="shared" si="12"/>
        <v>0</v>
      </c>
      <c r="AM52" s="130">
        <v>0</v>
      </c>
      <c r="AN52" s="130">
        <v>0</v>
      </c>
      <c r="AO52" s="130">
        <f t="shared" si="13"/>
        <v>0</v>
      </c>
      <c r="AP52" s="119"/>
      <c r="AQ52" s="118"/>
      <c r="AR52" s="130">
        <v>0</v>
      </c>
      <c r="AS52" s="130">
        <v>0</v>
      </c>
      <c r="AT52" s="130">
        <f t="shared" si="14"/>
        <v>0</v>
      </c>
      <c r="AU52" s="130">
        <v>0</v>
      </c>
      <c r="AV52" s="130">
        <v>0</v>
      </c>
      <c r="AW52" s="130">
        <f t="shared" si="15"/>
        <v>0</v>
      </c>
      <c r="AX52" s="119"/>
      <c r="AY52" s="118"/>
      <c r="AZ52" s="130">
        <v>0</v>
      </c>
      <c r="BA52" s="130">
        <v>0</v>
      </c>
      <c r="BB52" s="130">
        <f t="shared" si="16"/>
        <v>0</v>
      </c>
      <c r="BC52" s="130">
        <v>0</v>
      </c>
      <c r="BD52" s="130">
        <v>0</v>
      </c>
      <c r="BE52" s="130">
        <f t="shared" si="17"/>
        <v>0</v>
      </c>
    </row>
    <row r="53" spans="1:57" s="122" customFormat="1" ht="12" customHeight="1">
      <c r="A53" s="118" t="s">
        <v>512</v>
      </c>
      <c r="B53" s="134" t="s">
        <v>538</v>
      </c>
      <c r="C53" s="118" t="s">
        <v>427</v>
      </c>
      <c r="D53" s="130">
        <f t="shared" si="0"/>
        <v>36007</v>
      </c>
      <c r="E53" s="130">
        <f t="shared" si="1"/>
        <v>66930</v>
      </c>
      <c r="F53" s="130">
        <f t="shared" si="2"/>
        <v>102937</v>
      </c>
      <c r="G53" s="130">
        <f t="shared" si="3"/>
        <v>0</v>
      </c>
      <c r="H53" s="130">
        <f t="shared" si="4"/>
        <v>8963</v>
      </c>
      <c r="I53" s="130">
        <f t="shared" si="5"/>
        <v>8963</v>
      </c>
      <c r="J53" s="119" t="s">
        <v>577</v>
      </c>
      <c r="K53" s="118" t="s">
        <v>578</v>
      </c>
      <c r="L53" s="130">
        <v>36007</v>
      </c>
      <c r="M53" s="130">
        <v>66930</v>
      </c>
      <c r="N53" s="130">
        <f t="shared" si="6"/>
        <v>102937</v>
      </c>
      <c r="O53" s="130">
        <v>0</v>
      </c>
      <c r="P53" s="130">
        <v>0</v>
      </c>
      <c r="Q53" s="130">
        <f t="shared" si="7"/>
        <v>0</v>
      </c>
      <c r="R53" s="119" t="s">
        <v>536</v>
      </c>
      <c r="S53" s="118" t="s">
        <v>537</v>
      </c>
      <c r="T53" s="130">
        <v>0</v>
      </c>
      <c r="U53" s="130">
        <v>0</v>
      </c>
      <c r="V53" s="130">
        <f t="shared" si="8"/>
        <v>0</v>
      </c>
      <c r="W53" s="130">
        <v>0</v>
      </c>
      <c r="X53" s="130">
        <v>8963</v>
      </c>
      <c r="Y53" s="130">
        <f t="shared" si="9"/>
        <v>8963</v>
      </c>
      <c r="Z53" s="119"/>
      <c r="AA53" s="118"/>
      <c r="AB53" s="130">
        <v>0</v>
      </c>
      <c r="AC53" s="130">
        <v>0</v>
      </c>
      <c r="AD53" s="130">
        <f t="shared" si="10"/>
        <v>0</v>
      </c>
      <c r="AE53" s="130">
        <v>0</v>
      </c>
      <c r="AF53" s="130">
        <v>0</v>
      </c>
      <c r="AG53" s="130">
        <f t="shared" si="11"/>
        <v>0</v>
      </c>
      <c r="AH53" s="119"/>
      <c r="AI53" s="118"/>
      <c r="AJ53" s="130">
        <v>0</v>
      </c>
      <c r="AK53" s="130">
        <v>0</v>
      </c>
      <c r="AL53" s="130">
        <f t="shared" si="12"/>
        <v>0</v>
      </c>
      <c r="AM53" s="130">
        <v>0</v>
      </c>
      <c r="AN53" s="130">
        <v>0</v>
      </c>
      <c r="AO53" s="130">
        <f t="shared" si="13"/>
        <v>0</v>
      </c>
      <c r="AP53" s="119"/>
      <c r="AQ53" s="118"/>
      <c r="AR53" s="130">
        <v>0</v>
      </c>
      <c r="AS53" s="130">
        <v>0</v>
      </c>
      <c r="AT53" s="130">
        <f t="shared" si="14"/>
        <v>0</v>
      </c>
      <c r="AU53" s="130">
        <v>0</v>
      </c>
      <c r="AV53" s="130">
        <v>0</v>
      </c>
      <c r="AW53" s="130">
        <f t="shared" si="15"/>
        <v>0</v>
      </c>
      <c r="AX53" s="119"/>
      <c r="AY53" s="118"/>
      <c r="AZ53" s="130">
        <v>0</v>
      </c>
      <c r="BA53" s="130">
        <v>0</v>
      </c>
      <c r="BB53" s="130">
        <f t="shared" si="16"/>
        <v>0</v>
      </c>
      <c r="BC53" s="130">
        <v>0</v>
      </c>
      <c r="BD53" s="130">
        <v>0</v>
      </c>
      <c r="BE53" s="130">
        <f t="shared" si="17"/>
        <v>0</v>
      </c>
    </row>
    <row r="54" spans="1:57" s="122" customFormat="1" ht="12" customHeight="1">
      <c r="A54" s="118" t="s">
        <v>512</v>
      </c>
      <c r="B54" s="134" t="s">
        <v>556</v>
      </c>
      <c r="C54" s="118" t="s">
        <v>428</v>
      </c>
      <c r="D54" s="130">
        <f t="shared" si="0"/>
        <v>0</v>
      </c>
      <c r="E54" s="130">
        <f t="shared" si="1"/>
        <v>22967</v>
      </c>
      <c r="F54" s="130">
        <f t="shared" si="2"/>
        <v>22967</v>
      </c>
      <c r="G54" s="130">
        <f t="shared" si="3"/>
        <v>0</v>
      </c>
      <c r="H54" s="130">
        <f t="shared" si="4"/>
        <v>0</v>
      </c>
      <c r="I54" s="130">
        <f t="shared" si="5"/>
        <v>0</v>
      </c>
      <c r="J54" s="119" t="s">
        <v>552</v>
      </c>
      <c r="K54" s="118" t="s">
        <v>553</v>
      </c>
      <c r="L54" s="130">
        <v>0</v>
      </c>
      <c r="M54" s="130">
        <v>22967</v>
      </c>
      <c r="N54" s="130">
        <f t="shared" si="6"/>
        <v>22967</v>
      </c>
      <c r="O54" s="130">
        <v>0</v>
      </c>
      <c r="P54" s="130">
        <v>0</v>
      </c>
      <c r="Q54" s="130">
        <f t="shared" si="7"/>
        <v>0</v>
      </c>
      <c r="R54" s="119"/>
      <c r="S54" s="118"/>
      <c r="T54" s="130">
        <v>0</v>
      </c>
      <c r="U54" s="130">
        <v>0</v>
      </c>
      <c r="V54" s="130">
        <f t="shared" si="8"/>
        <v>0</v>
      </c>
      <c r="W54" s="130">
        <v>0</v>
      </c>
      <c r="X54" s="130">
        <v>0</v>
      </c>
      <c r="Y54" s="130">
        <f t="shared" si="9"/>
        <v>0</v>
      </c>
      <c r="Z54" s="119"/>
      <c r="AA54" s="118"/>
      <c r="AB54" s="130">
        <v>0</v>
      </c>
      <c r="AC54" s="130">
        <v>0</v>
      </c>
      <c r="AD54" s="130">
        <f t="shared" si="10"/>
        <v>0</v>
      </c>
      <c r="AE54" s="130">
        <v>0</v>
      </c>
      <c r="AF54" s="130">
        <v>0</v>
      </c>
      <c r="AG54" s="130">
        <f t="shared" si="11"/>
        <v>0</v>
      </c>
      <c r="AH54" s="119"/>
      <c r="AI54" s="118"/>
      <c r="AJ54" s="130">
        <v>0</v>
      </c>
      <c r="AK54" s="130">
        <v>0</v>
      </c>
      <c r="AL54" s="130">
        <f t="shared" si="12"/>
        <v>0</v>
      </c>
      <c r="AM54" s="130">
        <v>0</v>
      </c>
      <c r="AN54" s="130">
        <v>0</v>
      </c>
      <c r="AO54" s="130">
        <f t="shared" si="13"/>
        <v>0</v>
      </c>
      <c r="AP54" s="119"/>
      <c r="AQ54" s="118"/>
      <c r="AR54" s="130">
        <v>0</v>
      </c>
      <c r="AS54" s="130">
        <v>0</v>
      </c>
      <c r="AT54" s="130">
        <f t="shared" si="14"/>
        <v>0</v>
      </c>
      <c r="AU54" s="130">
        <v>0</v>
      </c>
      <c r="AV54" s="130">
        <v>0</v>
      </c>
      <c r="AW54" s="130">
        <f t="shared" si="15"/>
        <v>0</v>
      </c>
      <c r="AX54" s="119"/>
      <c r="AY54" s="118"/>
      <c r="AZ54" s="130">
        <v>0</v>
      </c>
      <c r="BA54" s="130">
        <v>0</v>
      </c>
      <c r="BB54" s="130">
        <f t="shared" si="16"/>
        <v>0</v>
      </c>
      <c r="BC54" s="130">
        <v>0</v>
      </c>
      <c r="BD54" s="130">
        <v>0</v>
      </c>
      <c r="BE54" s="130">
        <f t="shared" si="17"/>
        <v>0</v>
      </c>
    </row>
    <row r="55" spans="1:57" s="122" customFormat="1" ht="12" customHeight="1">
      <c r="A55" s="118" t="s">
        <v>512</v>
      </c>
      <c r="B55" s="134" t="s">
        <v>557</v>
      </c>
      <c r="C55" s="118" t="s">
        <v>619</v>
      </c>
      <c r="D55" s="130">
        <f t="shared" si="0"/>
        <v>0</v>
      </c>
      <c r="E55" s="130">
        <f t="shared" si="1"/>
        <v>156772</v>
      </c>
      <c r="F55" s="130">
        <f t="shared" si="2"/>
        <v>156772</v>
      </c>
      <c r="G55" s="130">
        <f t="shared" si="3"/>
        <v>0</v>
      </c>
      <c r="H55" s="130">
        <f t="shared" si="4"/>
        <v>76837</v>
      </c>
      <c r="I55" s="130">
        <f t="shared" si="5"/>
        <v>76837</v>
      </c>
      <c r="J55" s="119" t="s">
        <v>552</v>
      </c>
      <c r="K55" s="118" t="s">
        <v>553</v>
      </c>
      <c r="L55" s="130">
        <v>0</v>
      </c>
      <c r="M55" s="130">
        <v>156772</v>
      </c>
      <c r="N55" s="130">
        <f t="shared" si="6"/>
        <v>156772</v>
      </c>
      <c r="O55" s="130">
        <v>0</v>
      </c>
      <c r="P55" s="130">
        <v>0</v>
      </c>
      <c r="Q55" s="130">
        <f t="shared" si="7"/>
        <v>0</v>
      </c>
      <c r="R55" s="119" t="s">
        <v>609</v>
      </c>
      <c r="S55" s="118" t="s">
        <v>610</v>
      </c>
      <c r="T55" s="130">
        <v>0</v>
      </c>
      <c r="U55" s="130">
        <v>0</v>
      </c>
      <c r="V55" s="130">
        <f t="shared" si="8"/>
        <v>0</v>
      </c>
      <c r="W55" s="130">
        <v>0</v>
      </c>
      <c r="X55" s="130">
        <v>76837</v>
      </c>
      <c r="Y55" s="130">
        <f t="shared" si="9"/>
        <v>76837</v>
      </c>
      <c r="Z55" s="119"/>
      <c r="AA55" s="118"/>
      <c r="AB55" s="130">
        <v>0</v>
      </c>
      <c r="AC55" s="130">
        <v>0</v>
      </c>
      <c r="AD55" s="130">
        <f t="shared" si="10"/>
        <v>0</v>
      </c>
      <c r="AE55" s="130">
        <v>0</v>
      </c>
      <c r="AF55" s="130">
        <v>0</v>
      </c>
      <c r="AG55" s="130">
        <f t="shared" si="11"/>
        <v>0</v>
      </c>
      <c r="AH55" s="119"/>
      <c r="AI55" s="118"/>
      <c r="AJ55" s="130">
        <v>0</v>
      </c>
      <c r="AK55" s="130">
        <v>0</v>
      </c>
      <c r="AL55" s="130">
        <f t="shared" si="12"/>
        <v>0</v>
      </c>
      <c r="AM55" s="130">
        <v>0</v>
      </c>
      <c r="AN55" s="130">
        <v>0</v>
      </c>
      <c r="AO55" s="130">
        <f t="shared" si="13"/>
        <v>0</v>
      </c>
      <c r="AP55" s="119"/>
      <c r="AQ55" s="118"/>
      <c r="AR55" s="130">
        <v>0</v>
      </c>
      <c r="AS55" s="130">
        <v>0</v>
      </c>
      <c r="AT55" s="130">
        <f t="shared" si="14"/>
        <v>0</v>
      </c>
      <c r="AU55" s="130">
        <v>0</v>
      </c>
      <c r="AV55" s="130">
        <v>0</v>
      </c>
      <c r="AW55" s="130">
        <f t="shared" si="15"/>
        <v>0</v>
      </c>
      <c r="AX55" s="119"/>
      <c r="AY55" s="118"/>
      <c r="AZ55" s="130">
        <v>0</v>
      </c>
      <c r="BA55" s="130">
        <v>0</v>
      </c>
      <c r="BB55" s="130">
        <f t="shared" si="16"/>
        <v>0</v>
      </c>
      <c r="BC55" s="130">
        <v>0</v>
      </c>
      <c r="BD55" s="130">
        <v>0</v>
      </c>
      <c r="BE55" s="130">
        <f t="shared" si="17"/>
        <v>0</v>
      </c>
    </row>
    <row r="56" spans="1:57" s="122" customFormat="1" ht="12" customHeight="1">
      <c r="A56" s="118" t="s">
        <v>512</v>
      </c>
      <c r="B56" s="134" t="s">
        <v>560</v>
      </c>
      <c r="C56" s="118" t="s">
        <v>429</v>
      </c>
      <c r="D56" s="130">
        <f t="shared" si="0"/>
        <v>0</v>
      </c>
      <c r="E56" s="130">
        <f t="shared" si="1"/>
        <v>80609</v>
      </c>
      <c r="F56" s="130">
        <f t="shared" si="2"/>
        <v>80609</v>
      </c>
      <c r="G56" s="130">
        <f t="shared" si="3"/>
        <v>0</v>
      </c>
      <c r="H56" s="130">
        <f t="shared" si="4"/>
        <v>54351</v>
      </c>
      <c r="I56" s="130">
        <f t="shared" si="5"/>
        <v>54351</v>
      </c>
      <c r="J56" s="119" t="s">
        <v>558</v>
      </c>
      <c r="K56" s="118" t="s">
        <v>559</v>
      </c>
      <c r="L56" s="130">
        <v>0</v>
      </c>
      <c r="M56" s="130">
        <v>80609</v>
      </c>
      <c r="N56" s="130">
        <f t="shared" si="6"/>
        <v>80609</v>
      </c>
      <c r="O56" s="130">
        <v>0</v>
      </c>
      <c r="P56" s="130">
        <v>54351</v>
      </c>
      <c r="Q56" s="130">
        <f t="shared" si="7"/>
        <v>54351</v>
      </c>
      <c r="R56" s="119"/>
      <c r="S56" s="118"/>
      <c r="T56" s="130">
        <v>0</v>
      </c>
      <c r="U56" s="130">
        <v>0</v>
      </c>
      <c r="V56" s="130">
        <f t="shared" si="8"/>
        <v>0</v>
      </c>
      <c r="W56" s="130">
        <v>0</v>
      </c>
      <c r="X56" s="130">
        <v>0</v>
      </c>
      <c r="Y56" s="130">
        <f t="shared" si="9"/>
        <v>0</v>
      </c>
      <c r="Z56" s="119"/>
      <c r="AA56" s="118"/>
      <c r="AB56" s="130">
        <v>0</v>
      </c>
      <c r="AC56" s="130">
        <v>0</v>
      </c>
      <c r="AD56" s="130">
        <f t="shared" si="10"/>
        <v>0</v>
      </c>
      <c r="AE56" s="130">
        <v>0</v>
      </c>
      <c r="AF56" s="130">
        <v>0</v>
      </c>
      <c r="AG56" s="130">
        <f t="shared" si="11"/>
        <v>0</v>
      </c>
      <c r="AH56" s="119"/>
      <c r="AI56" s="118"/>
      <c r="AJ56" s="130">
        <v>0</v>
      </c>
      <c r="AK56" s="130">
        <v>0</v>
      </c>
      <c r="AL56" s="130">
        <f t="shared" si="12"/>
        <v>0</v>
      </c>
      <c r="AM56" s="130">
        <v>0</v>
      </c>
      <c r="AN56" s="130">
        <v>0</v>
      </c>
      <c r="AO56" s="130">
        <f t="shared" si="13"/>
        <v>0</v>
      </c>
      <c r="AP56" s="119"/>
      <c r="AQ56" s="118"/>
      <c r="AR56" s="130">
        <v>0</v>
      </c>
      <c r="AS56" s="130">
        <v>0</v>
      </c>
      <c r="AT56" s="130">
        <f t="shared" si="14"/>
        <v>0</v>
      </c>
      <c r="AU56" s="130">
        <v>0</v>
      </c>
      <c r="AV56" s="130">
        <v>0</v>
      </c>
      <c r="AW56" s="130">
        <f t="shared" si="15"/>
        <v>0</v>
      </c>
      <c r="AX56" s="119"/>
      <c r="AY56" s="118"/>
      <c r="AZ56" s="130">
        <v>0</v>
      </c>
      <c r="BA56" s="130">
        <v>0</v>
      </c>
      <c r="BB56" s="130">
        <f t="shared" si="16"/>
        <v>0</v>
      </c>
      <c r="BC56" s="130">
        <v>0</v>
      </c>
      <c r="BD56" s="130">
        <v>0</v>
      </c>
      <c r="BE56" s="130">
        <f t="shared" si="17"/>
        <v>0</v>
      </c>
    </row>
    <row r="57" spans="1:57" s="122" customFormat="1" ht="12" customHeight="1">
      <c r="A57" s="118" t="s">
        <v>512</v>
      </c>
      <c r="B57" s="134" t="s">
        <v>561</v>
      </c>
      <c r="C57" s="118" t="s">
        <v>430</v>
      </c>
      <c r="D57" s="130">
        <f t="shared" si="0"/>
        <v>0</v>
      </c>
      <c r="E57" s="130">
        <f t="shared" si="1"/>
        <v>75136</v>
      </c>
      <c r="F57" s="130">
        <f t="shared" si="2"/>
        <v>75136</v>
      </c>
      <c r="G57" s="130">
        <f t="shared" si="3"/>
        <v>0</v>
      </c>
      <c r="H57" s="130">
        <f t="shared" si="4"/>
        <v>50661</v>
      </c>
      <c r="I57" s="130">
        <f t="shared" si="5"/>
        <v>50661</v>
      </c>
      <c r="J57" s="119" t="s">
        <v>558</v>
      </c>
      <c r="K57" s="118" t="s">
        <v>559</v>
      </c>
      <c r="L57" s="130">
        <v>0</v>
      </c>
      <c r="M57" s="130">
        <v>75136</v>
      </c>
      <c r="N57" s="130">
        <f t="shared" si="6"/>
        <v>75136</v>
      </c>
      <c r="O57" s="130">
        <v>0</v>
      </c>
      <c r="P57" s="130">
        <v>50661</v>
      </c>
      <c r="Q57" s="130">
        <f t="shared" si="7"/>
        <v>50661</v>
      </c>
      <c r="R57" s="119"/>
      <c r="S57" s="118"/>
      <c r="T57" s="130">
        <v>0</v>
      </c>
      <c r="U57" s="130">
        <v>0</v>
      </c>
      <c r="V57" s="130">
        <f t="shared" si="8"/>
        <v>0</v>
      </c>
      <c r="W57" s="130">
        <v>0</v>
      </c>
      <c r="X57" s="130">
        <v>0</v>
      </c>
      <c r="Y57" s="130">
        <f t="shared" si="9"/>
        <v>0</v>
      </c>
      <c r="Z57" s="119"/>
      <c r="AA57" s="118"/>
      <c r="AB57" s="130">
        <v>0</v>
      </c>
      <c r="AC57" s="130">
        <v>0</v>
      </c>
      <c r="AD57" s="130">
        <f t="shared" si="10"/>
        <v>0</v>
      </c>
      <c r="AE57" s="130">
        <v>0</v>
      </c>
      <c r="AF57" s="130">
        <v>0</v>
      </c>
      <c r="AG57" s="130">
        <f t="shared" si="11"/>
        <v>0</v>
      </c>
      <c r="AH57" s="119"/>
      <c r="AI57" s="118"/>
      <c r="AJ57" s="130">
        <v>0</v>
      </c>
      <c r="AK57" s="130">
        <v>0</v>
      </c>
      <c r="AL57" s="130">
        <f t="shared" si="12"/>
        <v>0</v>
      </c>
      <c r="AM57" s="130">
        <v>0</v>
      </c>
      <c r="AN57" s="130">
        <v>0</v>
      </c>
      <c r="AO57" s="130">
        <f t="shared" si="13"/>
        <v>0</v>
      </c>
      <c r="AP57" s="119"/>
      <c r="AQ57" s="118"/>
      <c r="AR57" s="130">
        <v>0</v>
      </c>
      <c r="AS57" s="130">
        <v>0</v>
      </c>
      <c r="AT57" s="130">
        <f t="shared" si="14"/>
        <v>0</v>
      </c>
      <c r="AU57" s="130">
        <v>0</v>
      </c>
      <c r="AV57" s="130">
        <v>0</v>
      </c>
      <c r="AW57" s="130">
        <f t="shared" si="15"/>
        <v>0</v>
      </c>
      <c r="AX57" s="119"/>
      <c r="AY57" s="118"/>
      <c r="AZ57" s="130">
        <v>0</v>
      </c>
      <c r="BA57" s="130">
        <v>0</v>
      </c>
      <c r="BB57" s="130">
        <f t="shared" si="16"/>
        <v>0</v>
      </c>
      <c r="BC57" s="130">
        <v>0</v>
      </c>
      <c r="BD57" s="130">
        <v>0</v>
      </c>
      <c r="BE57" s="130">
        <f t="shared" si="17"/>
        <v>0</v>
      </c>
    </row>
    <row r="58" spans="1:57" s="122" customFormat="1" ht="12" customHeight="1">
      <c r="A58" s="118" t="s">
        <v>512</v>
      </c>
      <c r="B58" s="134" t="s">
        <v>603</v>
      </c>
      <c r="C58" s="118" t="s">
        <v>431</v>
      </c>
      <c r="D58" s="130">
        <f t="shared" si="0"/>
        <v>0</v>
      </c>
      <c r="E58" s="130">
        <f t="shared" si="1"/>
        <v>70882</v>
      </c>
      <c r="F58" s="130">
        <f t="shared" si="2"/>
        <v>70882</v>
      </c>
      <c r="G58" s="130">
        <f t="shared" si="3"/>
        <v>0</v>
      </c>
      <c r="H58" s="130">
        <f t="shared" si="4"/>
        <v>52637</v>
      </c>
      <c r="I58" s="130">
        <f t="shared" si="5"/>
        <v>52637</v>
      </c>
      <c r="J58" s="119" t="s">
        <v>599</v>
      </c>
      <c r="K58" s="118" t="s">
        <v>600</v>
      </c>
      <c r="L58" s="130"/>
      <c r="M58" s="130">
        <v>70882</v>
      </c>
      <c r="N58" s="130">
        <f t="shared" si="6"/>
        <v>70882</v>
      </c>
      <c r="O58" s="130">
        <v>0</v>
      </c>
      <c r="P58" s="130">
        <v>52637</v>
      </c>
      <c r="Q58" s="130">
        <f t="shared" si="7"/>
        <v>52637</v>
      </c>
      <c r="R58" s="119"/>
      <c r="S58" s="118"/>
      <c r="T58" s="130">
        <v>0</v>
      </c>
      <c r="U58" s="130">
        <v>0</v>
      </c>
      <c r="V58" s="130">
        <f t="shared" si="8"/>
        <v>0</v>
      </c>
      <c r="W58" s="130">
        <v>0</v>
      </c>
      <c r="X58" s="130">
        <v>0</v>
      </c>
      <c r="Y58" s="130">
        <f t="shared" si="9"/>
        <v>0</v>
      </c>
      <c r="Z58" s="119"/>
      <c r="AA58" s="118"/>
      <c r="AB58" s="130">
        <v>0</v>
      </c>
      <c r="AC58" s="130">
        <v>0</v>
      </c>
      <c r="AD58" s="130">
        <f t="shared" si="10"/>
        <v>0</v>
      </c>
      <c r="AE58" s="130">
        <v>0</v>
      </c>
      <c r="AF58" s="130">
        <v>0</v>
      </c>
      <c r="AG58" s="130">
        <f t="shared" si="11"/>
        <v>0</v>
      </c>
      <c r="AH58" s="119"/>
      <c r="AI58" s="118"/>
      <c r="AJ58" s="130">
        <v>0</v>
      </c>
      <c r="AK58" s="130">
        <v>0</v>
      </c>
      <c r="AL58" s="130">
        <f t="shared" si="12"/>
        <v>0</v>
      </c>
      <c r="AM58" s="130">
        <v>0</v>
      </c>
      <c r="AN58" s="130">
        <v>0</v>
      </c>
      <c r="AO58" s="130">
        <f t="shared" si="13"/>
        <v>0</v>
      </c>
      <c r="AP58" s="119"/>
      <c r="AQ58" s="118"/>
      <c r="AR58" s="130">
        <v>0</v>
      </c>
      <c r="AS58" s="130">
        <v>0</v>
      </c>
      <c r="AT58" s="130">
        <f t="shared" si="14"/>
        <v>0</v>
      </c>
      <c r="AU58" s="130">
        <v>0</v>
      </c>
      <c r="AV58" s="130">
        <v>0</v>
      </c>
      <c r="AW58" s="130">
        <f t="shared" si="15"/>
        <v>0</v>
      </c>
      <c r="AX58" s="119"/>
      <c r="AY58" s="118"/>
      <c r="AZ58" s="130">
        <v>0</v>
      </c>
      <c r="BA58" s="130">
        <v>0</v>
      </c>
      <c r="BB58" s="130">
        <f t="shared" si="16"/>
        <v>0</v>
      </c>
      <c r="BC58" s="130">
        <v>0</v>
      </c>
      <c r="BD58" s="130">
        <v>0</v>
      </c>
      <c r="BE58" s="130">
        <f t="shared" si="17"/>
        <v>0</v>
      </c>
    </row>
    <row r="59" spans="1:57" s="122" customFormat="1" ht="12" customHeight="1">
      <c r="A59" s="118" t="s">
        <v>512</v>
      </c>
      <c r="B59" s="134" t="s">
        <v>602</v>
      </c>
      <c r="C59" s="118" t="s">
        <v>432</v>
      </c>
      <c r="D59" s="130">
        <f t="shared" si="0"/>
        <v>0</v>
      </c>
      <c r="E59" s="130">
        <f t="shared" si="1"/>
        <v>104853</v>
      </c>
      <c r="F59" s="130">
        <f t="shared" si="2"/>
        <v>104853</v>
      </c>
      <c r="G59" s="130">
        <f t="shared" si="3"/>
        <v>0</v>
      </c>
      <c r="H59" s="130">
        <f t="shared" si="4"/>
        <v>75177</v>
      </c>
      <c r="I59" s="130">
        <f t="shared" si="5"/>
        <v>75177</v>
      </c>
      <c r="J59" s="119" t="s">
        <v>599</v>
      </c>
      <c r="K59" s="118" t="s">
        <v>600</v>
      </c>
      <c r="L59" s="130">
        <v>0</v>
      </c>
      <c r="M59" s="130">
        <v>104853</v>
      </c>
      <c r="N59" s="130">
        <f t="shared" si="6"/>
        <v>104853</v>
      </c>
      <c r="O59" s="130">
        <v>0</v>
      </c>
      <c r="P59" s="130">
        <v>75177</v>
      </c>
      <c r="Q59" s="130">
        <f t="shared" si="7"/>
        <v>75177</v>
      </c>
      <c r="R59" s="119"/>
      <c r="S59" s="118"/>
      <c r="T59" s="130">
        <v>0</v>
      </c>
      <c r="U59" s="130">
        <v>0</v>
      </c>
      <c r="V59" s="130">
        <f t="shared" si="8"/>
        <v>0</v>
      </c>
      <c r="W59" s="130">
        <v>0</v>
      </c>
      <c r="X59" s="130">
        <v>0</v>
      </c>
      <c r="Y59" s="130">
        <f t="shared" si="9"/>
        <v>0</v>
      </c>
      <c r="Z59" s="119"/>
      <c r="AA59" s="118"/>
      <c r="AB59" s="130">
        <v>0</v>
      </c>
      <c r="AC59" s="130">
        <v>0</v>
      </c>
      <c r="AD59" s="130">
        <f t="shared" si="10"/>
        <v>0</v>
      </c>
      <c r="AE59" s="130">
        <v>0</v>
      </c>
      <c r="AF59" s="130">
        <v>0</v>
      </c>
      <c r="AG59" s="130">
        <f t="shared" si="11"/>
        <v>0</v>
      </c>
      <c r="AH59" s="119"/>
      <c r="AI59" s="118"/>
      <c r="AJ59" s="130">
        <v>0</v>
      </c>
      <c r="AK59" s="130">
        <v>0</v>
      </c>
      <c r="AL59" s="130">
        <f t="shared" si="12"/>
        <v>0</v>
      </c>
      <c r="AM59" s="130">
        <v>0</v>
      </c>
      <c r="AN59" s="130">
        <v>0</v>
      </c>
      <c r="AO59" s="130">
        <f t="shared" si="13"/>
        <v>0</v>
      </c>
      <c r="AP59" s="119"/>
      <c r="AQ59" s="118"/>
      <c r="AR59" s="130">
        <v>0</v>
      </c>
      <c r="AS59" s="130">
        <v>0</v>
      </c>
      <c r="AT59" s="130">
        <f t="shared" si="14"/>
        <v>0</v>
      </c>
      <c r="AU59" s="130">
        <v>0</v>
      </c>
      <c r="AV59" s="130">
        <v>0</v>
      </c>
      <c r="AW59" s="130">
        <f t="shared" si="15"/>
        <v>0</v>
      </c>
      <c r="AX59" s="119"/>
      <c r="AY59" s="118"/>
      <c r="AZ59" s="130">
        <v>0</v>
      </c>
      <c r="BA59" s="130">
        <v>0</v>
      </c>
      <c r="BB59" s="130">
        <f t="shared" si="16"/>
        <v>0</v>
      </c>
      <c r="BC59" s="130">
        <v>0</v>
      </c>
      <c r="BD59" s="130">
        <v>0</v>
      </c>
      <c r="BE59" s="130">
        <f t="shared" si="17"/>
        <v>0</v>
      </c>
    </row>
    <row r="60" spans="1:57" s="122" customFormat="1" ht="12" customHeight="1">
      <c r="A60" s="118" t="s">
        <v>512</v>
      </c>
      <c r="B60" s="134" t="s">
        <v>562</v>
      </c>
      <c r="C60" s="118" t="s">
        <v>433</v>
      </c>
      <c r="D60" s="130">
        <f t="shared" si="0"/>
        <v>0</v>
      </c>
      <c r="E60" s="130">
        <f t="shared" si="1"/>
        <v>42850</v>
      </c>
      <c r="F60" s="130">
        <f t="shared" si="2"/>
        <v>42850</v>
      </c>
      <c r="G60" s="130">
        <f t="shared" si="3"/>
        <v>0</v>
      </c>
      <c r="H60" s="130">
        <f t="shared" si="4"/>
        <v>28892</v>
      </c>
      <c r="I60" s="130">
        <f t="shared" si="5"/>
        <v>28892</v>
      </c>
      <c r="J60" s="119" t="s">
        <v>558</v>
      </c>
      <c r="K60" s="118" t="s">
        <v>559</v>
      </c>
      <c r="L60" s="130">
        <v>0</v>
      </c>
      <c r="M60" s="130">
        <v>42850</v>
      </c>
      <c r="N60" s="130">
        <f t="shared" si="6"/>
        <v>42850</v>
      </c>
      <c r="O60" s="130">
        <v>0</v>
      </c>
      <c r="P60" s="130">
        <v>28892</v>
      </c>
      <c r="Q60" s="130">
        <f t="shared" si="7"/>
        <v>28892</v>
      </c>
      <c r="R60" s="119"/>
      <c r="S60" s="118"/>
      <c r="T60" s="130">
        <v>0</v>
      </c>
      <c r="U60" s="130">
        <v>0</v>
      </c>
      <c r="V60" s="130">
        <f t="shared" si="8"/>
        <v>0</v>
      </c>
      <c r="W60" s="130">
        <v>0</v>
      </c>
      <c r="X60" s="130">
        <v>0</v>
      </c>
      <c r="Y60" s="130">
        <f t="shared" si="9"/>
        <v>0</v>
      </c>
      <c r="Z60" s="119"/>
      <c r="AA60" s="118"/>
      <c r="AB60" s="130">
        <v>0</v>
      </c>
      <c r="AC60" s="130">
        <v>0</v>
      </c>
      <c r="AD60" s="130">
        <f t="shared" si="10"/>
        <v>0</v>
      </c>
      <c r="AE60" s="130">
        <v>0</v>
      </c>
      <c r="AF60" s="130">
        <v>0</v>
      </c>
      <c r="AG60" s="130">
        <f t="shared" si="11"/>
        <v>0</v>
      </c>
      <c r="AH60" s="119"/>
      <c r="AI60" s="118"/>
      <c r="AJ60" s="130">
        <v>0</v>
      </c>
      <c r="AK60" s="130">
        <v>0</v>
      </c>
      <c r="AL60" s="130">
        <f t="shared" si="12"/>
        <v>0</v>
      </c>
      <c r="AM60" s="130">
        <v>0</v>
      </c>
      <c r="AN60" s="130">
        <v>0</v>
      </c>
      <c r="AO60" s="130">
        <f t="shared" si="13"/>
        <v>0</v>
      </c>
      <c r="AP60" s="119"/>
      <c r="AQ60" s="118"/>
      <c r="AR60" s="130">
        <v>0</v>
      </c>
      <c r="AS60" s="130">
        <v>0</v>
      </c>
      <c r="AT60" s="130">
        <f t="shared" si="14"/>
        <v>0</v>
      </c>
      <c r="AU60" s="130">
        <v>0</v>
      </c>
      <c r="AV60" s="130">
        <v>0</v>
      </c>
      <c r="AW60" s="130">
        <f t="shared" si="15"/>
        <v>0</v>
      </c>
      <c r="AX60" s="119"/>
      <c r="AY60" s="118"/>
      <c r="AZ60" s="130">
        <v>0</v>
      </c>
      <c r="BA60" s="130">
        <v>0</v>
      </c>
      <c r="BB60" s="130">
        <f t="shared" si="16"/>
        <v>0</v>
      </c>
      <c r="BC60" s="130">
        <v>0</v>
      </c>
      <c r="BD60" s="130">
        <v>0</v>
      </c>
      <c r="BE60" s="130">
        <f t="shared" si="17"/>
        <v>0</v>
      </c>
    </row>
    <row r="61" spans="1:57" s="122" customFormat="1" ht="12" customHeight="1">
      <c r="A61" s="118" t="s">
        <v>512</v>
      </c>
      <c r="B61" s="134" t="s">
        <v>563</v>
      </c>
      <c r="C61" s="118" t="s">
        <v>434</v>
      </c>
      <c r="D61" s="130">
        <f t="shared" si="0"/>
        <v>0</v>
      </c>
      <c r="E61" s="130">
        <f t="shared" si="1"/>
        <v>30835</v>
      </c>
      <c r="F61" s="130">
        <f t="shared" si="2"/>
        <v>30835</v>
      </c>
      <c r="G61" s="130">
        <f t="shared" si="3"/>
        <v>0</v>
      </c>
      <c r="H61" s="130">
        <f t="shared" si="4"/>
        <v>20792</v>
      </c>
      <c r="I61" s="130">
        <f t="shared" si="5"/>
        <v>20792</v>
      </c>
      <c r="J61" s="119" t="s">
        <v>558</v>
      </c>
      <c r="K61" s="118" t="s">
        <v>559</v>
      </c>
      <c r="L61" s="130">
        <v>0</v>
      </c>
      <c r="M61" s="130">
        <v>30835</v>
      </c>
      <c r="N61" s="130">
        <f t="shared" si="6"/>
        <v>30835</v>
      </c>
      <c r="O61" s="130">
        <v>0</v>
      </c>
      <c r="P61" s="130">
        <v>20792</v>
      </c>
      <c r="Q61" s="130">
        <f t="shared" si="7"/>
        <v>20792</v>
      </c>
      <c r="R61" s="119"/>
      <c r="S61" s="118"/>
      <c r="T61" s="130">
        <v>0</v>
      </c>
      <c r="U61" s="130">
        <v>0</v>
      </c>
      <c r="V61" s="130">
        <f t="shared" si="8"/>
        <v>0</v>
      </c>
      <c r="W61" s="130">
        <v>0</v>
      </c>
      <c r="X61" s="130">
        <v>0</v>
      </c>
      <c r="Y61" s="130">
        <f t="shared" si="9"/>
        <v>0</v>
      </c>
      <c r="Z61" s="119"/>
      <c r="AA61" s="118"/>
      <c r="AB61" s="130">
        <v>0</v>
      </c>
      <c r="AC61" s="130">
        <v>0</v>
      </c>
      <c r="AD61" s="130">
        <f t="shared" si="10"/>
        <v>0</v>
      </c>
      <c r="AE61" s="130">
        <v>0</v>
      </c>
      <c r="AF61" s="130">
        <v>0</v>
      </c>
      <c r="AG61" s="130">
        <f t="shared" si="11"/>
        <v>0</v>
      </c>
      <c r="AH61" s="119"/>
      <c r="AI61" s="118"/>
      <c r="AJ61" s="130">
        <v>0</v>
      </c>
      <c r="AK61" s="130">
        <v>0</v>
      </c>
      <c r="AL61" s="130">
        <f t="shared" si="12"/>
        <v>0</v>
      </c>
      <c r="AM61" s="130">
        <v>0</v>
      </c>
      <c r="AN61" s="130">
        <v>0</v>
      </c>
      <c r="AO61" s="130">
        <f t="shared" si="13"/>
        <v>0</v>
      </c>
      <c r="AP61" s="119"/>
      <c r="AQ61" s="118"/>
      <c r="AR61" s="130">
        <v>0</v>
      </c>
      <c r="AS61" s="130">
        <v>0</v>
      </c>
      <c r="AT61" s="130">
        <f t="shared" si="14"/>
        <v>0</v>
      </c>
      <c r="AU61" s="130">
        <v>0</v>
      </c>
      <c r="AV61" s="130">
        <v>0</v>
      </c>
      <c r="AW61" s="130">
        <f t="shared" si="15"/>
        <v>0</v>
      </c>
      <c r="AX61" s="119"/>
      <c r="AY61" s="118"/>
      <c r="AZ61" s="130">
        <v>0</v>
      </c>
      <c r="BA61" s="130">
        <v>0</v>
      </c>
      <c r="BB61" s="130">
        <f t="shared" si="16"/>
        <v>0</v>
      </c>
      <c r="BC61" s="130">
        <v>0</v>
      </c>
      <c r="BD61" s="130">
        <v>0</v>
      </c>
      <c r="BE61" s="130">
        <f t="shared" si="17"/>
        <v>0</v>
      </c>
    </row>
    <row r="62" spans="1:57" s="122" customFormat="1" ht="12" customHeight="1">
      <c r="A62" s="118" t="s">
        <v>512</v>
      </c>
      <c r="B62" s="134" t="s">
        <v>604</v>
      </c>
      <c r="C62" s="118" t="s">
        <v>435</v>
      </c>
      <c r="D62" s="130">
        <f t="shared" si="0"/>
        <v>0</v>
      </c>
      <c r="E62" s="130">
        <f t="shared" si="1"/>
        <v>191881</v>
      </c>
      <c r="F62" s="130">
        <f t="shared" si="2"/>
        <v>191881</v>
      </c>
      <c r="G62" s="130">
        <f t="shared" si="3"/>
        <v>0</v>
      </c>
      <c r="H62" s="130">
        <f t="shared" si="4"/>
        <v>142491</v>
      </c>
      <c r="I62" s="130">
        <f t="shared" si="5"/>
        <v>142491</v>
      </c>
      <c r="J62" s="119" t="s">
        <v>599</v>
      </c>
      <c r="K62" s="118" t="s">
        <v>600</v>
      </c>
      <c r="L62" s="130">
        <v>0</v>
      </c>
      <c r="M62" s="130">
        <v>191881</v>
      </c>
      <c r="N62" s="130">
        <f t="shared" si="6"/>
        <v>191881</v>
      </c>
      <c r="O62" s="130">
        <v>0</v>
      </c>
      <c r="P62" s="130">
        <v>142491</v>
      </c>
      <c r="Q62" s="130">
        <f t="shared" si="7"/>
        <v>142491</v>
      </c>
      <c r="R62" s="119"/>
      <c r="S62" s="118"/>
      <c r="T62" s="130">
        <v>0</v>
      </c>
      <c r="U62" s="130">
        <v>0</v>
      </c>
      <c r="V62" s="130">
        <f t="shared" si="8"/>
        <v>0</v>
      </c>
      <c r="W62" s="130">
        <v>0</v>
      </c>
      <c r="X62" s="130">
        <v>0</v>
      </c>
      <c r="Y62" s="130">
        <f t="shared" si="9"/>
        <v>0</v>
      </c>
      <c r="Z62" s="119"/>
      <c r="AA62" s="118"/>
      <c r="AB62" s="130">
        <v>0</v>
      </c>
      <c r="AC62" s="130">
        <v>0</v>
      </c>
      <c r="AD62" s="130">
        <f t="shared" si="10"/>
        <v>0</v>
      </c>
      <c r="AE62" s="130">
        <v>0</v>
      </c>
      <c r="AF62" s="130">
        <v>0</v>
      </c>
      <c r="AG62" s="130">
        <f t="shared" si="11"/>
        <v>0</v>
      </c>
      <c r="AH62" s="119"/>
      <c r="AI62" s="118"/>
      <c r="AJ62" s="130">
        <v>0</v>
      </c>
      <c r="AK62" s="130">
        <v>0</v>
      </c>
      <c r="AL62" s="130">
        <f t="shared" si="12"/>
        <v>0</v>
      </c>
      <c r="AM62" s="130">
        <v>0</v>
      </c>
      <c r="AN62" s="130">
        <v>0</v>
      </c>
      <c r="AO62" s="130">
        <f t="shared" si="13"/>
        <v>0</v>
      </c>
      <c r="AP62" s="119"/>
      <c r="AQ62" s="118"/>
      <c r="AR62" s="130">
        <v>0</v>
      </c>
      <c r="AS62" s="130">
        <v>0</v>
      </c>
      <c r="AT62" s="130">
        <f t="shared" si="14"/>
        <v>0</v>
      </c>
      <c r="AU62" s="130">
        <v>0</v>
      </c>
      <c r="AV62" s="130">
        <v>0</v>
      </c>
      <c r="AW62" s="130">
        <f t="shared" si="15"/>
        <v>0</v>
      </c>
      <c r="AX62" s="119"/>
      <c r="AY62" s="118"/>
      <c r="AZ62" s="130">
        <v>0</v>
      </c>
      <c r="BA62" s="130">
        <v>0</v>
      </c>
      <c r="BB62" s="130">
        <f t="shared" si="16"/>
        <v>0</v>
      </c>
      <c r="BC62" s="130">
        <v>0</v>
      </c>
      <c r="BD62" s="130">
        <v>0</v>
      </c>
      <c r="BE62" s="130">
        <f t="shared" si="17"/>
        <v>0</v>
      </c>
    </row>
    <row r="63" spans="1:57" s="122" customFormat="1" ht="12" customHeight="1">
      <c r="A63" s="118" t="s">
        <v>512</v>
      </c>
      <c r="B63" s="134" t="s">
        <v>436</v>
      </c>
      <c r="C63" s="118" t="s">
        <v>437</v>
      </c>
      <c r="D63" s="130">
        <f t="shared" si="0"/>
        <v>0</v>
      </c>
      <c r="E63" s="130">
        <f t="shared" si="1"/>
        <v>0</v>
      </c>
      <c r="F63" s="130">
        <f t="shared" si="2"/>
        <v>0</v>
      </c>
      <c r="G63" s="130">
        <f t="shared" si="3"/>
        <v>0</v>
      </c>
      <c r="H63" s="130">
        <f t="shared" si="4"/>
        <v>0</v>
      </c>
      <c r="I63" s="130">
        <f t="shared" si="5"/>
        <v>0</v>
      </c>
      <c r="J63" s="119"/>
      <c r="K63" s="118"/>
      <c r="L63" s="130">
        <v>0</v>
      </c>
      <c r="M63" s="130">
        <v>0</v>
      </c>
      <c r="N63" s="130">
        <f t="shared" si="6"/>
        <v>0</v>
      </c>
      <c r="O63" s="130">
        <v>0</v>
      </c>
      <c r="P63" s="130">
        <v>0</v>
      </c>
      <c r="Q63" s="130">
        <f t="shared" si="7"/>
        <v>0</v>
      </c>
      <c r="R63" s="119"/>
      <c r="S63" s="118"/>
      <c r="T63" s="130">
        <v>0</v>
      </c>
      <c r="U63" s="130">
        <v>0</v>
      </c>
      <c r="V63" s="130">
        <f t="shared" si="8"/>
        <v>0</v>
      </c>
      <c r="W63" s="130">
        <v>0</v>
      </c>
      <c r="X63" s="130">
        <v>0</v>
      </c>
      <c r="Y63" s="130">
        <f t="shared" si="9"/>
        <v>0</v>
      </c>
      <c r="Z63" s="119"/>
      <c r="AA63" s="118"/>
      <c r="AB63" s="130">
        <v>0</v>
      </c>
      <c r="AC63" s="130">
        <v>0</v>
      </c>
      <c r="AD63" s="130">
        <f t="shared" si="10"/>
        <v>0</v>
      </c>
      <c r="AE63" s="130">
        <v>0</v>
      </c>
      <c r="AF63" s="130">
        <v>0</v>
      </c>
      <c r="AG63" s="130">
        <f t="shared" si="11"/>
        <v>0</v>
      </c>
      <c r="AH63" s="119"/>
      <c r="AI63" s="118"/>
      <c r="AJ63" s="130">
        <v>0</v>
      </c>
      <c r="AK63" s="130">
        <v>0</v>
      </c>
      <c r="AL63" s="130">
        <f t="shared" si="12"/>
        <v>0</v>
      </c>
      <c r="AM63" s="130">
        <v>0</v>
      </c>
      <c r="AN63" s="130">
        <v>0</v>
      </c>
      <c r="AO63" s="130">
        <f t="shared" si="13"/>
        <v>0</v>
      </c>
      <c r="AP63" s="119"/>
      <c r="AQ63" s="118"/>
      <c r="AR63" s="130">
        <v>0</v>
      </c>
      <c r="AS63" s="130">
        <v>0</v>
      </c>
      <c r="AT63" s="130">
        <f t="shared" si="14"/>
        <v>0</v>
      </c>
      <c r="AU63" s="130">
        <v>0</v>
      </c>
      <c r="AV63" s="130">
        <v>0</v>
      </c>
      <c r="AW63" s="130">
        <f t="shared" si="15"/>
        <v>0</v>
      </c>
      <c r="AX63" s="119"/>
      <c r="AY63" s="118"/>
      <c r="AZ63" s="130">
        <v>0</v>
      </c>
      <c r="BA63" s="130">
        <v>0</v>
      </c>
      <c r="BB63" s="130">
        <f t="shared" si="16"/>
        <v>0</v>
      </c>
      <c r="BC63" s="130">
        <v>0</v>
      </c>
      <c r="BD63" s="130">
        <v>0</v>
      </c>
      <c r="BE63" s="130">
        <f t="shared" si="17"/>
        <v>0</v>
      </c>
    </row>
    <row r="64" spans="1:57" s="122" customFormat="1" ht="12" customHeight="1">
      <c r="A64" s="118" t="s">
        <v>512</v>
      </c>
      <c r="B64" s="134" t="s">
        <v>535</v>
      </c>
      <c r="C64" s="118" t="s">
        <v>438</v>
      </c>
      <c r="D64" s="130">
        <f t="shared" si="0"/>
        <v>0</v>
      </c>
      <c r="E64" s="130">
        <f t="shared" si="1"/>
        <v>150002</v>
      </c>
      <c r="F64" s="130">
        <f t="shared" si="2"/>
        <v>150002</v>
      </c>
      <c r="G64" s="130">
        <f t="shared" si="3"/>
        <v>0</v>
      </c>
      <c r="H64" s="130">
        <f t="shared" si="4"/>
        <v>97979</v>
      </c>
      <c r="I64" s="130">
        <f t="shared" si="5"/>
        <v>97979</v>
      </c>
      <c r="J64" s="119" t="s">
        <v>531</v>
      </c>
      <c r="K64" s="118" t="s">
        <v>532</v>
      </c>
      <c r="L64" s="130">
        <v>0</v>
      </c>
      <c r="M64" s="130"/>
      <c r="N64" s="130">
        <f t="shared" si="6"/>
        <v>0</v>
      </c>
      <c r="O64" s="130">
        <v>0</v>
      </c>
      <c r="P64" s="130">
        <v>97979</v>
      </c>
      <c r="Q64" s="130">
        <f t="shared" si="7"/>
        <v>97979</v>
      </c>
      <c r="R64" s="119" t="s">
        <v>569</v>
      </c>
      <c r="S64" s="118" t="s">
        <v>570</v>
      </c>
      <c r="T64" s="130">
        <v>0</v>
      </c>
      <c r="U64" s="130">
        <v>150002</v>
      </c>
      <c r="V64" s="130">
        <f t="shared" si="8"/>
        <v>150002</v>
      </c>
      <c r="W64" s="130">
        <v>0</v>
      </c>
      <c r="X64" s="130">
        <v>0</v>
      </c>
      <c r="Y64" s="130">
        <f t="shared" si="9"/>
        <v>0</v>
      </c>
      <c r="Z64" s="119"/>
      <c r="AA64" s="118"/>
      <c r="AB64" s="130">
        <v>0</v>
      </c>
      <c r="AC64" s="130">
        <v>0</v>
      </c>
      <c r="AD64" s="130">
        <f t="shared" si="10"/>
        <v>0</v>
      </c>
      <c r="AE64" s="130">
        <v>0</v>
      </c>
      <c r="AF64" s="130">
        <v>0</v>
      </c>
      <c r="AG64" s="130">
        <f t="shared" si="11"/>
        <v>0</v>
      </c>
      <c r="AH64" s="119"/>
      <c r="AI64" s="118"/>
      <c r="AJ64" s="130">
        <v>0</v>
      </c>
      <c r="AK64" s="130">
        <v>0</v>
      </c>
      <c r="AL64" s="130">
        <f t="shared" si="12"/>
        <v>0</v>
      </c>
      <c r="AM64" s="130">
        <v>0</v>
      </c>
      <c r="AN64" s="130">
        <v>0</v>
      </c>
      <c r="AO64" s="130">
        <f t="shared" si="13"/>
        <v>0</v>
      </c>
      <c r="AP64" s="119"/>
      <c r="AQ64" s="118"/>
      <c r="AR64" s="130">
        <v>0</v>
      </c>
      <c r="AS64" s="130">
        <v>0</v>
      </c>
      <c r="AT64" s="130">
        <f t="shared" si="14"/>
        <v>0</v>
      </c>
      <c r="AU64" s="130">
        <v>0</v>
      </c>
      <c r="AV64" s="130">
        <v>0</v>
      </c>
      <c r="AW64" s="130">
        <f t="shared" si="15"/>
        <v>0</v>
      </c>
      <c r="AX64" s="119"/>
      <c r="AY64" s="118"/>
      <c r="AZ64" s="130">
        <v>0</v>
      </c>
      <c r="BA64" s="130">
        <v>0</v>
      </c>
      <c r="BB64" s="130">
        <f t="shared" si="16"/>
        <v>0</v>
      </c>
      <c r="BC64" s="130">
        <v>0</v>
      </c>
      <c r="BD64" s="130">
        <v>0</v>
      </c>
      <c r="BE64" s="130">
        <f t="shared" si="17"/>
        <v>0</v>
      </c>
    </row>
    <row r="65" spans="1:57" s="122" customFormat="1" ht="12" customHeight="1">
      <c r="A65" s="118" t="s">
        <v>512</v>
      </c>
      <c r="B65" s="134" t="s">
        <v>515</v>
      </c>
      <c r="C65" s="118" t="s">
        <v>439</v>
      </c>
      <c r="D65" s="130">
        <f t="shared" si="0"/>
        <v>985</v>
      </c>
      <c r="E65" s="130">
        <f t="shared" si="1"/>
        <v>48022</v>
      </c>
      <c r="F65" s="130">
        <f t="shared" si="2"/>
        <v>49007</v>
      </c>
      <c r="G65" s="130">
        <f t="shared" si="3"/>
        <v>0</v>
      </c>
      <c r="H65" s="130">
        <f t="shared" si="4"/>
        <v>24543</v>
      </c>
      <c r="I65" s="130">
        <f t="shared" si="5"/>
        <v>24543</v>
      </c>
      <c r="J65" s="119" t="s">
        <v>513</v>
      </c>
      <c r="K65" s="118" t="s">
        <v>514</v>
      </c>
      <c r="L65" s="130">
        <v>0</v>
      </c>
      <c r="M65" s="130">
        <v>0</v>
      </c>
      <c r="N65" s="130">
        <f t="shared" si="6"/>
        <v>0</v>
      </c>
      <c r="O65" s="130">
        <v>0</v>
      </c>
      <c r="P65" s="130">
        <v>24543</v>
      </c>
      <c r="Q65" s="130">
        <f t="shared" si="7"/>
        <v>24543</v>
      </c>
      <c r="R65" s="119" t="s">
        <v>567</v>
      </c>
      <c r="S65" s="118" t="s">
        <v>568</v>
      </c>
      <c r="T65" s="130">
        <v>985</v>
      </c>
      <c r="U65" s="130">
        <v>48022</v>
      </c>
      <c r="V65" s="130">
        <f t="shared" si="8"/>
        <v>49007</v>
      </c>
      <c r="W65" s="130">
        <v>0</v>
      </c>
      <c r="X65" s="130">
        <v>0</v>
      </c>
      <c r="Y65" s="130">
        <f t="shared" si="9"/>
        <v>0</v>
      </c>
      <c r="Z65" s="119"/>
      <c r="AA65" s="118"/>
      <c r="AB65" s="130">
        <v>0</v>
      </c>
      <c r="AC65" s="130">
        <v>0</v>
      </c>
      <c r="AD65" s="130">
        <f t="shared" si="10"/>
        <v>0</v>
      </c>
      <c r="AE65" s="130">
        <v>0</v>
      </c>
      <c r="AF65" s="130">
        <v>0</v>
      </c>
      <c r="AG65" s="130">
        <f t="shared" si="11"/>
        <v>0</v>
      </c>
      <c r="AH65" s="119"/>
      <c r="AI65" s="118"/>
      <c r="AJ65" s="130">
        <v>0</v>
      </c>
      <c r="AK65" s="130">
        <v>0</v>
      </c>
      <c r="AL65" s="130">
        <f t="shared" si="12"/>
        <v>0</v>
      </c>
      <c r="AM65" s="130">
        <v>0</v>
      </c>
      <c r="AN65" s="130">
        <v>0</v>
      </c>
      <c r="AO65" s="130">
        <f t="shared" si="13"/>
        <v>0</v>
      </c>
      <c r="AP65" s="119"/>
      <c r="AQ65" s="118"/>
      <c r="AR65" s="130">
        <v>0</v>
      </c>
      <c r="AS65" s="130">
        <v>0</v>
      </c>
      <c r="AT65" s="130">
        <f t="shared" si="14"/>
        <v>0</v>
      </c>
      <c r="AU65" s="130">
        <v>0</v>
      </c>
      <c r="AV65" s="130">
        <v>0</v>
      </c>
      <c r="AW65" s="130">
        <f t="shared" si="15"/>
        <v>0</v>
      </c>
      <c r="AX65" s="119"/>
      <c r="AY65" s="118"/>
      <c r="AZ65" s="130">
        <v>0</v>
      </c>
      <c r="BA65" s="130">
        <v>0</v>
      </c>
      <c r="BB65" s="130">
        <f t="shared" si="16"/>
        <v>0</v>
      </c>
      <c r="BC65" s="130">
        <v>0</v>
      </c>
      <c r="BD65" s="130">
        <v>0</v>
      </c>
      <c r="BE65" s="130">
        <f t="shared" si="17"/>
        <v>0</v>
      </c>
    </row>
    <row r="66" spans="1:57" s="122" customFormat="1" ht="12" customHeight="1">
      <c r="A66" s="118" t="s">
        <v>512</v>
      </c>
      <c r="B66" s="134" t="s">
        <v>516</v>
      </c>
      <c r="C66" s="118" t="s">
        <v>440</v>
      </c>
      <c r="D66" s="130">
        <f t="shared" si="0"/>
        <v>1088</v>
      </c>
      <c r="E66" s="130">
        <f t="shared" si="1"/>
        <v>53051</v>
      </c>
      <c r="F66" s="130">
        <f t="shared" si="2"/>
        <v>54139</v>
      </c>
      <c r="G66" s="130">
        <f t="shared" si="3"/>
        <v>0</v>
      </c>
      <c r="H66" s="130">
        <f t="shared" si="4"/>
        <v>27611</v>
      </c>
      <c r="I66" s="130">
        <f t="shared" si="5"/>
        <v>27611</v>
      </c>
      <c r="J66" s="119" t="s">
        <v>567</v>
      </c>
      <c r="K66" s="118" t="s">
        <v>568</v>
      </c>
      <c r="L66" s="130">
        <v>1088</v>
      </c>
      <c r="M66" s="130">
        <v>53051</v>
      </c>
      <c r="N66" s="130">
        <f t="shared" si="6"/>
        <v>54139</v>
      </c>
      <c r="O66" s="130">
        <v>0</v>
      </c>
      <c r="P66" s="130">
        <v>0</v>
      </c>
      <c r="Q66" s="130">
        <f t="shared" si="7"/>
        <v>0</v>
      </c>
      <c r="R66" s="119" t="s">
        <v>513</v>
      </c>
      <c r="S66" s="118" t="s">
        <v>514</v>
      </c>
      <c r="T66" s="130">
        <v>0</v>
      </c>
      <c r="U66" s="130">
        <v>0</v>
      </c>
      <c r="V66" s="130">
        <f t="shared" si="8"/>
        <v>0</v>
      </c>
      <c r="W66" s="130">
        <v>0</v>
      </c>
      <c r="X66" s="130">
        <v>27611</v>
      </c>
      <c r="Y66" s="130">
        <f t="shared" si="9"/>
        <v>27611</v>
      </c>
      <c r="Z66" s="119"/>
      <c r="AA66" s="118"/>
      <c r="AB66" s="130">
        <v>0</v>
      </c>
      <c r="AC66" s="130">
        <v>0</v>
      </c>
      <c r="AD66" s="130">
        <f t="shared" si="10"/>
        <v>0</v>
      </c>
      <c r="AE66" s="130">
        <v>0</v>
      </c>
      <c r="AF66" s="130">
        <v>0</v>
      </c>
      <c r="AG66" s="130">
        <f t="shared" si="11"/>
        <v>0</v>
      </c>
      <c r="AH66" s="119"/>
      <c r="AI66" s="118"/>
      <c r="AJ66" s="130">
        <v>0</v>
      </c>
      <c r="AK66" s="130">
        <v>0</v>
      </c>
      <c r="AL66" s="130">
        <f t="shared" si="12"/>
        <v>0</v>
      </c>
      <c r="AM66" s="130">
        <v>0</v>
      </c>
      <c r="AN66" s="130">
        <v>0</v>
      </c>
      <c r="AO66" s="130">
        <f t="shared" si="13"/>
        <v>0</v>
      </c>
      <c r="AP66" s="119"/>
      <c r="AQ66" s="118"/>
      <c r="AR66" s="130">
        <v>0</v>
      </c>
      <c r="AS66" s="130">
        <v>0</v>
      </c>
      <c r="AT66" s="130">
        <f t="shared" si="14"/>
        <v>0</v>
      </c>
      <c r="AU66" s="130">
        <v>0</v>
      </c>
      <c r="AV66" s="130">
        <v>0</v>
      </c>
      <c r="AW66" s="130">
        <f t="shared" si="15"/>
        <v>0</v>
      </c>
      <c r="AX66" s="119"/>
      <c r="AY66" s="118"/>
      <c r="AZ66" s="130">
        <v>0</v>
      </c>
      <c r="BA66" s="130">
        <v>0</v>
      </c>
      <c r="BB66" s="130">
        <f t="shared" si="16"/>
        <v>0</v>
      </c>
      <c r="BC66" s="130">
        <v>0</v>
      </c>
      <c r="BD66" s="130">
        <v>0</v>
      </c>
      <c r="BE66" s="130">
        <f t="shared" si="17"/>
        <v>0</v>
      </c>
    </row>
    <row r="67" spans="1:57" s="122" customFormat="1" ht="12" customHeight="1">
      <c r="A67" s="118" t="s">
        <v>512</v>
      </c>
      <c r="B67" s="134" t="s">
        <v>534</v>
      </c>
      <c r="C67" s="118" t="s">
        <v>441</v>
      </c>
      <c r="D67" s="130">
        <f t="shared" si="0"/>
        <v>0</v>
      </c>
      <c r="E67" s="130">
        <f t="shared" si="1"/>
        <v>0</v>
      </c>
      <c r="F67" s="130">
        <f t="shared" si="2"/>
        <v>0</v>
      </c>
      <c r="G67" s="130">
        <f t="shared" si="3"/>
        <v>0</v>
      </c>
      <c r="H67" s="130">
        <f t="shared" si="4"/>
        <v>46256</v>
      </c>
      <c r="I67" s="130">
        <f t="shared" si="5"/>
        <v>46256</v>
      </c>
      <c r="J67" s="119" t="s">
        <v>531</v>
      </c>
      <c r="K67" s="118" t="s">
        <v>532</v>
      </c>
      <c r="L67" s="130">
        <v>0</v>
      </c>
      <c r="M67" s="130">
        <v>0</v>
      </c>
      <c r="N67" s="130">
        <f t="shared" si="6"/>
        <v>0</v>
      </c>
      <c r="O67" s="130"/>
      <c r="P67" s="130">
        <v>46256</v>
      </c>
      <c r="Q67" s="130">
        <f t="shared" si="7"/>
        <v>46256</v>
      </c>
      <c r="R67" s="119"/>
      <c r="S67" s="118"/>
      <c r="T67" s="130">
        <v>0</v>
      </c>
      <c r="U67" s="130">
        <v>0</v>
      </c>
      <c r="V67" s="130">
        <f t="shared" si="8"/>
        <v>0</v>
      </c>
      <c r="W67" s="130">
        <v>0</v>
      </c>
      <c r="X67" s="130">
        <v>0</v>
      </c>
      <c r="Y67" s="130">
        <f t="shared" si="9"/>
        <v>0</v>
      </c>
      <c r="Z67" s="119"/>
      <c r="AA67" s="118"/>
      <c r="AB67" s="130">
        <v>0</v>
      </c>
      <c r="AC67" s="130">
        <v>0</v>
      </c>
      <c r="AD67" s="130">
        <f t="shared" si="10"/>
        <v>0</v>
      </c>
      <c r="AE67" s="130">
        <v>0</v>
      </c>
      <c r="AF67" s="130">
        <v>0</v>
      </c>
      <c r="AG67" s="130">
        <f t="shared" si="11"/>
        <v>0</v>
      </c>
      <c r="AH67" s="119"/>
      <c r="AI67" s="118"/>
      <c r="AJ67" s="130">
        <v>0</v>
      </c>
      <c r="AK67" s="130">
        <v>0</v>
      </c>
      <c r="AL67" s="130">
        <f t="shared" si="12"/>
        <v>0</v>
      </c>
      <c r="AM67" s="130">
        <v>0</v>
      </c>
      <c r="AN67" s="130">
        <v>0</v>
      </c>
      <c r="AO67" s="130">
        <f t="shared" si="13"/>
        <v>0</v>
      </c>
      <c r="AP67" s="119"/>
      <c r="AQ67" s="118"/>
      <c r="AR67" s="130">
        <v>0</v>
      </c>
      <c r="AS67" s="130">
        <v>0</v>
      </c>
      <c r="AT67" s="130">
        <f t="shared" si="14"/>
        <v>0</v>
      </c>
      <c r="AU67" s="130">
        <v>0</v>
      </c>
      <c r="AV67" s="130">
        <v>0</v>
      </c>
      <c r="AW67" s="130">
        <f t="shared" si="15"/>
        <v>0</v>
      </c>
      <c r="AX67" s="119"/>
      <c r="AY67" s="118"/>
      <c r="AZ67" s="130">
        <v>0</v>
      </c>
      <c r="BA67" s="130">
        <v>0</v>
      </c>
      <c r="BB67" s="130">
        <f t="shared" si="16"/>
        <v>0</v>
      </c>
      <c r="BC67" s="130">
        <v>0</v>
      </c>
      <c r="BD67" s="130">
        <v>0</v>
      </c>
      <c r="BE67" s="130">
        <f t="shared" si="17"/>
        <v>0</v>
      </c>
    </row>
  </sheetData>
  <sheetProtection/>
  <autoFilter ref="A6:BE67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3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479</v>
      </c>
      <c r="B1" s="133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383</v>
      </c>
      <c r="B2" s="150" t="s">
        <v>384</v>
      </c>
      <c r="C2" s="159" t="s">
        <v>396</v>
      </c>
      <c r="D2" s="168" t="s">
        <v>480</v>
      </c>
      <c r="E2" s="169"/>
      <c r="F2" s="116" t="s">
        <v>481</v>
      </c>
      <c r="G2" s="48"/>
      <c r="H2" s="48"/>
      <c r="I2" s="95"/>
      <c r="J2" s="116" t="s">
        <v>482</v>
      </c>
      <c r="K2" s="48"/>
      <c r="L2" s="48"/>
      <c r="M2" s="95"/>
      <c r="N2" s="116" t="s">
        <v>483</v>
      </c>
      <c r="O2" s="48"/>
      <c r="P2" s="48"/>
      <c r="Q2" s="95"/>
      <c r="R2" s="116" t="s">
        <v>484</v>
      </c>
      <c r="S2" s="48"/>
      <c r="T2" s="48"/>
      <c r="U2" s="95"/>
      <c r="V2" s="116" t="s">
        <v>485</v>
      </c>
      <c r="W2" s="48"/>
      <c r="X2" s="48"/>
      <c r="Y2" s="95"/>
      <c r="Z2" s="116" t="s">
        <v>486</v>
      </c>
      <c r="AA2" s="48"/>
      <c r="AB2" s="48"/>
      <c r="AC2" s="95"/>
      <c r="AD2" s="116" t="s">
        <v>487</v>
      </c>
      <c r="AE2" s="48"/>
      <c r="AF2" s="48"/>
      <c r="AG2" s="95"/>
      <c r="AH2" s="116" t="s">
        <v>488</v>
      </c>
      <c r="AI2" s="48"/>
      <c r="AJ2" s="48"/>
      <c r="AK2" s="95"/>
      <c r="AL2" s="116" t="s">
        <v>489</v>
      </c>
      <c r="AM2" s="48"/>
      <c r="AN2" s="48"/>
      <c r="AO2" s="95"/>
      <c r="AP2" s="116" t="s">
        <v>490</v>
      </c>
      <c r="AQ2" s="48"/>
      <c r="AR2" s="48"/>
      <c r="AS2" s="95"/>
      <c r="AT2" s="116" t="s">
        <v>491</v>
      </c>
      <c r="AU2" s="48"/>
      <c r="AV2" s="48"/>
      <c r="AW2" s="95"/>
      <c r="AX2" s="116" t="s">
        <v>492</v>
      </c>
      <c r="AY2" s="48"/>
      <c r="AZ2" s="48"/>
      <c r="BA2" s="95"/>
      <c r="BB2" s="116" t="s">
        <v>493</v>
      </c>
      <c r="BC2" s="48"/>
      <c r="BD2" s="48"/>
      <c r="BE2" s="95"/>
      <c r="BF2" s="116" t="s">
        <v>494</v>
      </c>
      <c r="BG2" s="48"/>
      <c r="BH2" s="48"/>
      <c r="BI2" s="95"/>
      <c r="BJ2" s="116" t="s">
        <v>495</v>
      </c>
      <c r="BK2" s="48"/>
      <c r="BL2" s="48"/>
      <c r="BM2" s="95"/>
      <c r="BN2" s="116" t="s">
        <v>496</v>
      </c>
      <c r="BO2" s="48"/>
      <c r="BP2" s="48"/>
      <c r="BQ2" s="95"/>
      <c r="BR2" s="116" t="s">
        <v>497</v>
      </c>
      <c r="BS2" s="48"/>
      <c r="BT2" s="48"/>
      <c r="BU2" s="95"/>
      <c r="BV2" s="116" t="s">
        <v>498</v>
      </c>
      <c r="BW2" s="48"/>
      <c r="BX2" s="48"/>
      <c r="BY2" s="95"/>
      <c r="BZ2" s="116" t="s">
        <v>499</v>
      </c>
      <c r="CA2" s="48"/>
      <c r="CB2" s="48"/>
      <c r="CC2" s="95"/>
      <c r="CD2" s="116" t="s">
        <v>500</v>
      </c>
      <c r="CE2" s="48"/>
      <c r="CF2" s="48"/>
      <c r="CG2" s="95"/>
      <c r="CH2" s="116" t="s">
        <v>501</v>
      </c>
      <c r="CI2" s="48"/>
      <c r="CJ2" s="48"/>
      <c r="CK2" s="95"/>
      <c r="CL2" s="116" t="s">
        <v>502</v>
      </c>
      <c r="CM2" s="48"/>
      <c r="CN2" s="48"/>
      <c r="CO2" s="95"/>
      <c r="CP2" s="116" t="s">
        <v>503</v>
      </c>
      <c r="CQ2" s="48"/>
      <c r="CR2" s="48"/>
      <c r="CS2" s="95"/>
      <c r="CT2" s="116" t="s">
        <v>504</v>
      </c>
      <c r="CU2" s="48"/>
      <c r="CV2" s="48"/>
      <c r="CW2" s="95"/>
      <c r="CX2" s="116" t="s">
        <v>505</v>
      </c>
      <c r="CY2" s="48"/>
      <c r="CZ2" s="48"/>
      <c r="DA2" s="95"/>
      <c r="DB2" s="116" t="s">
        <v>506</v>
      </c>
      <c r="DC2" s="48"/>
      <c r="DD2" s="48"/>
      <c r="DE2" s="95"/>
      <c r="DF2" s="116" t="s">
        <v>507</v>
      </c>
      <c r="DG2" s="48"/>
      <c r="DH2" s="48"/>
      <c r="DI2" s="95"/>
      <c r="DJ2" s="116" t="s">
        <v>508</v>
      </c>
      <c r="DK2" s="48"/>
      <c r="DL2" s="48"/>
      <c r="DM2" s="95"/>
      <c r="DN2" s="116" t="s">
        <v>509</v>
      </c>
      <c r="DO2" s="48"/>
      <c r="DP2" s="48"/>
      <c r="DQ2" s="95"/>
      <c r="DR2" s="116" t="s">
        <v>510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393</v>
      </c>
      <c r="E4" s="162" t="s">
        <v>394</v>
      </c>
      <c r="F4" s="162" t="s">
        <v>511</v>
      </c>
      <c r="G4" s="162" t="s">
        <v>385</v>
      </c>
      <c r="H4" s="162" t="s">
        <v>393</v>
      </c>
      <c r="I4" s="162" t="s">
        <v>394</v>
      </c>
      <c r="J4" s="162" t="s">
        <v>511</v>
      </c>
      <c r="K4" s="162" t="s">
        <v>385</v>
      </c>
      <c r="L4" s="162" t="s">
        <v>393</v>
      </c>
      <c r="M4" s="162" t="s">
        <v>394</v>
      </c>
      <c r="N4" s="162" t="s">
        <v>511</v>
      </c>
      <c r="O4" s="162" t="s">
        <v>385</v>
      </c>
      <c r="P4" s="162" t="s">
        <v>393</v>
      </c>
      <c r="Q4" s="162" t="s">
        <v>394</v>
      </c>
      <c r="R4" s="162" t="s">
        <v>511</v>
      </c>
      <c r="S4" s="162" t="s">
        <v>385</v>
      </c>
      <c r="T4" s="162" t="s">
        <v>393</v>
      </c>
      <c r="U4" s="162" t="s">
        <v>394</v>
      </c>
      <c r="V4" s="162" t="s">
        <v>511</v>
      </c>
      <c r="W4" s="162" t="s">
        <v>385</v>
      </c>
      <c r="X4" s="162" t="s">
        <v>393</v>
      </c>
      <c r="Y4" s="162" t="s">
        <v>394</v>
      </c>
      <c r="Z4" s="162" t="s">
        <v>511</v>
      </c>
      <c r="AA4" s="162" t="s">
        <v>385</v>
      </c>
      <c r="AB4" s="162" t="s">
        <v>393</v>
      </c>
      <c r="AC4" s="162" t="s">
        <v>394</v>
      </c>
      <c r="AD4" s="162" t="s">
        <v>511</v>
      </c>
      <c r="AE4" s="162" t="s">
        <v>385</v>
      </c>
      <c r="AF4" s="162" t="s">
        <v>393</v>
      </c>
      <c r="AG4" s="162" t="s">
        <v>394</v>
      </c>
      <c r="AH4" s="162" t="s">
        <v>511</v>
      </c>
      <c r="AI4" s="162" t="s">
        <v>385</v>
      </c>
      <c r="AJ4" s="162" t="s">
        <v>393</v>
      </c>
      <c r="AK4" s="162" t="s">
        <v>394</v>
      </c>
      <c r="AL4" s="162" t="s">
        <v>511</v>
      </c>
      <c r="AM4" s="162" t="s">
        <v>385</v>
      </c>
      <c r="AN4" s="162" t="s">
        <v>393</v>
      </c>
      <c r="AO4" s="162" t="s">
        <v>394</v>
      </c>
      <c r="AP4" s="162" t="s">
        <v>511</v>
      </c>
      <c r="AQ4" s="162" t="s">
        <v>385</v>
      </c>
      <c r="AR4" s="162" t="s">
        <v>393</v>
      </c>
      <c r="AS4" s="162" t="s">
        <v>394</v>
      </c>
      <c r="AT4" s="162" t="s">
        <v>511</v>
      </c>
      <c r="AU4" s="162" t="s">
        <v>385</v>
      </c>
      <c r="AV4" s="162" t="s">
        <v>393</v>
      </c>
      <c r="AW4" s="162" t="s">
        <v>394</v>
      </c>
      <c r="AX4" s="162" t="s">
        <v>511</v>
      </c>
      <c r="AY4" s="162" t="s">
        <v>385</v>
      </c>
      <c r="AZ4" s="162" t="s">
        <v>393</v>
      </c>
      <c r="BA4" s="162" t="s">
        <v>394</v>
      </c>
      <c r="BB4" s="162" t="s">
        <v>511</v>
      </c>
      <c r="BC4" s="162" t="s">
        <v>385</v>
      </c>
      <c r="BD4" s="162" t="s">
        <v>393</v>
      </c>
      <c r="BE4" s="162" t="s">
        <v>394</v>
      </c>
      <c r="BF4" s="162" t="s">
        <v>511</v>
      </c>
      <c r="BG4" s="162" t="s">
        <v>385</v>
      </c>
      <c r="BH4" s="162" t="s">
        <v>393</v>
      </c>
      <c r="BI4" s="162" t="s">
        <v>394</v>
      </c>
      <c r="BJ4" s="162" t="s">
        <v>511</v>
      </c>
      <c r="BK4" s="162" t="s">
        <v>385</v>
      </c>
      <c r="BL4" s="162" t="s">
        <v>393</v>
      </c>
      <c r="BM4" s="162" t="s">
        <v>394</v>
      </c>
      <c r="BN4" s="162" t="s">
        <v>511</v>
      </c>
      <c r="BO4" s="162" t="s">
        <v>385</v>
      </c>
      <c r="BP4" s="162" t="s">
        <v>393</v>
      </c>
      <c r="BQ4" s="162" t="s">
        <v>394</v>
      </c>
      <c r="BR4" s="162" t="s">
        <v>511</v>
      </c>
      <c r="BS4" s="162" t="s">
        <v>385</v>
      </c>
      <c r="BT4" s="162" t="s">
        <v>393</v>
      </c>
      <c r="BU4" s="162" t="s">
        <v>394</v>
      </c>
      <c r="BV4" s="162" t="s">
        <v>511</v>
      </c>
      <c r="BW4" s="162" t="s">
        <v>385</v>
      </c>
      <c r="BX4" s="162" t="s">
        <v>393</v>
      </c>
      <c r="BY4" s="162" t="s">
        <v>394</v>
      </c>
      <c r="BZ4" s="162" t="s">
        <v>511</v>
      </c>
      <c r="CA4" s="162" t="s">
        <v>385</v>
      </c>
      <c r="CB4" s="162" t="s">
        <v>393</v>
      </c>
      <c r="CC4" s="162" t="s">
        <v>394</v>
      </c>
      <c r="CD4" s="162" t="s">
        <v>511</v>
      </c>
      <c r="CE4" s="162" t="s">
        <v>385</v>
      </c>
      <c r="CF4" s="162" t="s">
        <v>393</v>
      </c>
      <c r="CG4" s="162" t="s">
        <v>394</v>
      </c>
      <c r="CH4" s="162" t="s">
        <v>511</v>
      </c>
      <c r="CI4" s="162" t="s">
        <v>385</v>
      </c>
      <c r="CJ4" s="162" t="s">
        <v>393</v>
      </c>
      <c r="CK4" s="162" t="s">
        <v>394</v>
      </c>
      <c r="CL4" s="162" t="s">
        <v>511</v>
      </c>
      <c r="CM4" s="162" t="s">
        <v>385</v>
      </c>
      <c r="CN4" s="162" t="s">
        <v>393</v>
      </c>
      <c r="CO4" s="162" t="s">
        <v>394</v>
      </c>
      <c r="CP4" s="162" t="s">
        <v>511</v>
      </c>
      <c r="CQ4" s="162" t="s">
        <v>385</v>
      </c>
      <c r="CR4" s="162" t="s">
        <v>393</v>
      </c>
      <c r="CS4" s="162" t="s">
        <v>394</v>
      </c>
      <c r="CT4" s="162" t="s">
        <v>511</v>
      </c>
      <c r="CU4" s="162" t="s">
        <v>385</v>
      </c>
      <c r="CV4" s="162" t="s">
        <v>393</v>
      </c>
      <c r="CW4" s="162" t="s">
        <v>394</v>
      </c>
      <c r="CX4" s="162" t="s">
        <v>511</v>
      </c>
      <c r="CY4" s="162" t="s">
        <v>385</v>
      </c>
      <c r="CZ4" s="162" t="s">
        <v>393</v>
      </c>
      <c r="DA4" s="162" t="s">
        <v>394</v>
      </c>
      <c r="DB4" s="162" t="s">
        <v>511</v>
      </c>
      <c r="DC4" s="162" t="s">
        <v>385</v>
      </c>
      <c r="DD4" s="162" t="s">
        <v>393</v>
      </c>
      <c r="DE4" s="162" t="s">
        <v>394</v>
      </c>
      <c r="DF4" s="162" t="s">
        <v>511</v>
      </c>
      <c r="DG4" s="162" t="s">
        <v>385</v>
      </c>
      <c r="DH4" s="162" t="s">
        <v>393</v>
      </c>
      <c r="DI4" s="162" t="s">
        <v>394</v>
      </c>
      <c r="DJ4" s="162" t="s">
        <v>511</v>
      </c>
      <c r="DK4" s="162" t="s">
        <v>385</v>
      </c>
      <c r="DL4" s="162" t="s">
        <v>393</v>
      </c>
      <c r="DM4" s="162" t="s">
        <v>394</v>
      </c>
      <c r="DN4" s="162" t="s">
        <v>511</v>
      </c>
      <c r="DO4" s="162" t="s">
        <v>385</v>
      </c>
      <c r="DP4" s="162" t="s">
        <v>393</v>
      </c>
      <c r="DQ4" s="162" t="s">
        <v>394</v>
      </c>
      <c r="DR4" s="162" t="s">
        <v>511</v>
      </c>
      <c r="DS4" s="162" t="s">
        <v>385</v>
      </c>
      <c r="DT4" s="162" t="s">
        <v>393</v>
      </c>
      <c r="DU4" s="162" t="s">
        <v>394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401</v>
      </c>
      <c r="E6" s="115" t="s">
        <v>401</v>
      </c>
      <c r="F6" s="167"/>
      <c r="G6" s="164"/>
      <c r="H6" s="115" t="s">
        <v>401</v>
      </c>
      <c r="I6" s="115" t="s">
        <v>401</v>
      </c>
      <c r="J6" s="167"/>
      <c r="K6" s="164"/>
      <c r="L6" s="115" t="s">
        <v>401</v>
      </c>
      <c r="M6" s="115" t="s">
        <v>401</v>
      </c>
      <c r="N6" s="167"/>
      <c r="O6" s="164"/>
      <c r="P6" s="115" t="s">
        <v>401</v>
      </c>
      <c r="Q6" s="115" t="s">
        <v>401</v>
      </c>
      <c r="R6" s="167"/>
      <c r="S6" s="164"/>
      <c r="T6" s="115" t="s">
        <v>401</v>
      </c>
      <c r="U6" s="115" t="s">
        <v>401</v>
      </c>
      <c r="V6" s="167"/>
      <c r="W6" s="164"/>
      <c r="X6" s="115" t="s">
        <v>401</v>
      </c>
      <c r="Y6" s="115" t="s">
        <v>401</v>
      </c>
      <c r="Z6" s="167"/>
      <c r="AA6" s="164"/>
      <c r="AB6" s="115" t="s">
        <v>401</v>
      </c>
      <c r="AC6" s="115" t="s">
        <v>401</v>
      </c>
      <c r="AD6" s="167"/>
      <c r="AE6" s="164"/>
      <c r="AF6" s="115" t="s">
        <v>401</v>
      </c>
      <c r="AG6" s="115" t="s">
        <v>401</v>
      </c>
      <c r="AH6" s="167"/>
      <c r="AI6" s="164"/>
      <c r="AJ6" s="115" t="s">
        <v>401</v>
      </c>
      <c r="AK6" s="115" t="s">
        <v>401</v>
      </c>
      <c r="AL6" s="167"/>
      <c r="AM6" s="164"/>
      <c r="AN6" s="115" t="s">
        <v>401</v>
      </c>
      <c r="AO6" s="115" t="s">
        <v>401</v>
      </c>
      <c r="AP6" s="167"/>
      <c r="AQ6" s="164"/>
      <c r="AR6" s="115" t="s">
        <v>401</v>
      </c>
      <c r="AS6" s="115" t="s">
        <v>401</v>
      </c>
      <c r="AT6" s="167"/>
      <c r="AU6" s="164"/>
      <c r="AV6" s="115" t="s">
        <v>401</v>
      </c>
      <c r="AW6" s="115" t="s">
        <v>401</v>
      </c>
      <c r="AX6" s="167"/>
      <c r="AY6" s="164"/>
      <c r="AZ6" s="115" t="s">
        <v>401</v>
      </c>
      <c r="BA6" s="115" t="s">
        <v>401</v>
      </c>
      <c r="BB6" s="167"/>
      <c r="BC6" s="164"/>
      <c r="BD6" s="115" t="s">
        <v>401</v>
      </c>
      <c r="BE6" s="115" t="s">
        <v>401</v>
      </c>
      <c r="BF6" s="167"/>
      <c r="BG6" s="164"/>
      <c r="BH6" s="115" t="s">
        <v>401</v>
      </c>
      <c r="BI6" s="115" t="s">
        <v>401</v>
      </c>
      <c r="BJ6" s="167"/>
      <c r="BK6" s="164"/>
      <c r="BL6" s="115" t="s">
        <v>401</v>
      </c>
      <c r="BM6" s="115" t="s">
        <v>401</v>
      </c>
      <c r="BN6" s="167"/>
      <c r="BO6" s="164"/>
      <c r="BP6" s="115" t="s">
        <v>401</v>
      </c>
      <c r="BQ6" s="115" t="s">
        <v>401</v>
      </c>
      <c r="BR6" s="167"/>
      <c r="BS6" s="164"/>
      <c r="BT6" s="115" t="s">
        <v>401</v>
      </c>
      <c r="BU6" s="115" t="s">
        <v>401</v>
      </c>
      <c r="BV6" s="167"/>
      <c r="BW6" s="164"/>
      <c r="BX6" s="115" t="s">
        <v>401</v>
      </c>
      <c r="BY6" s="115" t="s">
        <v>401</v>
      </c>
      <c r="BZ6" s="167"/>
      <c r="CA6" s="164"/>
      <c r="CB6" s="115" t="s">
        <v>401</v>
      </c>
      <c r="CC6" s="115" t="s">
        <v>401</v>
      </c>
      <c r="CD6" s="167"/>
      <c r="CE6" s="164"/>
      <c r="CF6" s="115" t="s">
        <v>401</v>
      </c>
      <c r="CG6" s="115" t="s">
        <v>401</v>
      </c>
      <c r="CH6" s="167"/>
      <c r="CI6" s="164"/>
      <c r="CJ6" s="115" t="s">
        <v>401</v>
      </c>
      <c r="CK6" s="115" t="s">
        <v>401</v>
      </c>
      <c r="CL6" s="167"/>
      <c r="CM6" s="164"/>
      <c r="CN6" s="115" t="s">
        <v>401</v>
      </c>
      <c r="CO6" s="115" t="s">
        <v>401</v>
      </c>
      <c r="CP6" s="167"/>
      <c r="CQ6" s="164"/>
      <c r="CR6" s="115" t="s">
        <v>401</v>
      </c>
      <c r="CS6" s="115" t="s">
        <v>401</v>
      </c>
      <c r="CT6" s="167"/>
      <c r="CU6" s="164"/>
      <c r="CV6" s="115" t="s">
        <v>401</v>
      </c>
      <c r="CW6" s="115" t="s">
        <v>401</v>
      </c>
      <c r="CX6" s="167"/>
      <c r="CY6" s="164"/>
      <c r="CZ6" s="115" t="s">
        <v>401</v>
      </c>
      <c r="DA6" s="115" t="s">
        <v>401</v>
      </c>
      <c r="DB6" s="167"/>
      <c r="DC6" s="164"/>
      <c r="DD6" s="115" t="s">
        <v>401</v>
      </c>
      <c r="DE6" s="115" t="s">
        <v>401</v>
      </c>
      <c r="DF6" s="167"/>
      <c r="DG6" s="164"/>
      <c r="DH6" s="115" t="s">
        <v>401</v>
      </c>
      <c r="DI6" s="115" t="s">
        <v>401</v>
      </c>
      <c r="DJ6" s="167"/>
      <c r="DK6" s="164"/>
      <c r="DL6" s="115" t="s">
        <v>401</v>
      </c>
      <c r="DM6" s="115" t="s">
        <v>401</v>
      </c>
      <c r="DN6" s="167"/>
      <c r="DO6" s="164"/>
      <c r="DP6" s="115" t="s">
        <v>401</v>
      </c>
      <c r="DQ6" s="115" t="s">
        <v>401</v>
      </c>
      <c r="DR6" s="167"/>
      <c r="DS6" s="164"/>
      <c r="DT6" s="115" t="s">
        <v>401</v>
      </c>
      <c r="DU6" s="115" t="s">
        <v>401</v>
      </c>
    </row>
    <row r="7" spans="1:125" s="122" customFormat="1" ht="12" customHeight="1">
      <c r="A7" s="191" t="s">
        <v>512</v>
      </c>
      <c r="B7" s="194">
        <v>40000</v>
      </c>
      <c r="C7" s="191" t="s">
        <v>330</v>
      </c>
      <c r="D7" s="193">
        <f>SUM(D8:D53)</f>
        <v>13397020</v>
      </c>
      <c r="E7" s="193">
        <f>SUM(E8:E53)</f>
        <v>2775041</v>
      </c>
      <c r="F7" s="195">
        <f>COUNTIF(F8:F53,"&lt;&gt;")</f>
        <v>25</v>
      </c>
      <c r="G7" s="195">
        <f>COUNTIF(G8:G53,"&lt;&gt;")</f>
        <v>25</v>
      </c>
      <c r="H7" s="193">
        <f>SUM(H8:H53)</f>
        <v>5797105</v>
      </c>
      <c r="I7" s="193">
        <f>SUM(I8:I53)</f>
        <v>1299473</v>
      </c>
      <c r="J7" s="195">
        <f>COUNTIF(J8:J53,"&lt;&gt;")</f>
        <v>25</v>
      </c>
      <c r="K7" s="195">
        <f>COUNTIF(K8:K53,"&lt;&gt;")</f>
        <v>25</v>
      </c>
      <c r="L7" s="193">
        <f>SUM(L8:L53)</f>
        <v>3596485</v>
      </c>
      <c r="M7" s="193">
        <f>SUM(M8:M53)</f>
        <v>855177</v>
      </c>
      <c r="N7" s="195">
        <f>COUNTIF(N8:N53,"&lt;&gt;")</f>
        <v>14</v>
      </c>
      <c r="O7" s="195">
        <f>COUNTIF(O8:O53,"&lt;&gt;")</f>
        <v>14</v>
      </c>
      <c r="P7" s="193">
        <f>SUM(P8:P53)</f>
        <v>1968341</v>
      </c>
      <c r="Q7" s="193">
        <f>SUM(Q8:Q53)</f>
        <v>322765</v>
      </c>
      <c r="R7" s="195">
        <f>COUNTIF(R8:R53,"&lt;&gt;")</f>
        <v>8</v>
      </c>
      <c r="S7" s="195">
        <f>COUNTIF(S8:S53,"&lt;&gt;")</f>
        <v>8</v>
      </c>
      <c r="T7" s="193">
        <f>SUM(T8:T53)</f>
        <v>1505858</v>
      </c>
      <c r="U7" s="193">
        <f>SUM(U8:U53)</f>
        <v>209765</v>
      </c>
      <c r="V7" s="195">
        <f>COUNTIF(V8:V53,"&lt;&gt;")</f>
        <v>5</v>
      </c>
      <c r="W7" s="195">
        <f>COUNTIF(W8:W53,"&lt;&gt;")</f>
        <v>5</v>
      </c>
      <c r="X7" s="193">
        <f>SUM(X8:X53)</f>
        <v>372459</v>
      </c>
      <c r="Y7" s="193">
        <f>SUM(Y8:Y53)</f>
        <v>64183</v>
      </c>
      <c r="Z7" s="195">
        <f>COUNTIF(Z8:Z53,"&lt;&gt;")</f>
        <v>2</v>
      </c>
      <c r="AA7" s="195">
        <f>COUNTIF(AA8:AA53,"&lt;&gt;")</f>
        <v>2</v>
      </c>
      <c r="AB7" s="193">
        <f>SUM(AB8:AB53)</f>
        <v>156772</v>
      </c>
      <c r="AC7" s="193">
        <f>SUM(AC8:AC53)</f>
        <v>23678</v>
      </c>
      <c r="AD7" s="195">
        <f>COUNTIF(AD8:AD53,"&lt;&gt;")</f>
        <v>0</v>
      </c>
      <c r="AE7" s="195">
        <f>COUNTIF(AE8:AE53,"&lt;&gt;")</f>
        <v>0</v>
      </c>
      <c r="AF7" s="193">
        <f>SUM(AF8:AF53)</f>
        <v>0</v>
      </c>
      <c r="AG7" s="193">
        <f>SUM(AG8:AG53)</f>
        <v>0</v>
      </c>
      <c r="AH7" s="195">
        <f>COUNTIF(AH8:AH53,"&lt;&gt;")</f>
        <v>0</v>
      </c>
      <c r="AI7" s="195">
        <f>COUNTIF(AI8:AI53,"&lt;&gt;")</f>
        <v>0</v>
      </c>
      <c r="AJ7" s="193">
        <f>SUM(AJ8:AJ53)</f>
        <v>0</v>
      </c>
      <c r="AK7" s="193">
        <f>SUM(AK8:AK53)</f>
        <v>0</v>
      </c>
      <c r="AL7" s="195">
        <f>COUNTIF(AL8:AL53,"&lt;&gt;")</f>
        <v>0</v>
      </c>
      <c r="AM7" s="195">
        <f>COUNTIF(AM8:AM53,"&lt;&gt;")</f>
        <v>0</v>
      </c>
      <c r="AN7" s="193">
        <f>SUM(AN8:AN53)</f>
        <v>0</v>
      </c>
      <c r="AO7" s="193">
        <f>SUM(AO8:AO53)</f>
        <v>0</v>
      </c>
      <c r="AP7" s="195">
        <f>COUNTIF(AP8:AP53,"&lt;&gt;")</f>
        <v>0</v>
      </c>
      <c r="AQ7" s="195">
        <f>COUNTIF(AQ8:AQ53,"&lt;&gt;")</f>
        <v>0</v>
      </c>
      <c r="AR7" s="193">
        <f>SUM(AR8:AR53)</f>
        <v>0</v>
      </c>
      <c r="AS7" s="193">
        <f>SUM(AS8:AS53)</f>
        <v>0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512</v>
      </c>
      <c r="B8" s="134" t="s">
        <v>513</v>
      </c>
      <c r="C8" s="118" t="s">
        <v>514</v>
      </c>
      <c r="D8" s="120">
        <f aca="true" t="shared" si="0" ref="D8:D32">SUM(H8,L8,P8,T8,X8,AB8,AF8,AJ8,AN8,AR8,AV8,AZ8,BD8,BH8,BL8,BP8,BT8,BX8,CB8,CF8,CJ8,CN8,CR8,CV8,CZ8,DD8,DH8,DL8,DP8,DT8)</f>
        <v>0</v>
      </c>
      <c r="E8" s="120">
        <f aca="true" t="shared" si="1" ref="E8:E32">SUM(I8,M8,Q8,U8,Y8,AC8,AG8,AK8,AO8,AS8,AW8,BA8,BE8,BI8,BM8,BQ8,BU8,BY8,CC8,CG8,CK8,CO8,CS8,CW8,DA8,DE8,DI8,DM8,DQ8,DU8)</f>
        <v>52154</v>
      </c>
      <c r="F8" s="125" t="s">
        <v>515</v>
      </c>
      <c r="G8" s="124" t="s">
        <v>439</v>
      </c>
      <c r="H8" s="120">
        <v>0</v>
      </c>
      <c r="I8" s="120">
        <v>24543</v>
      </c>
      <c r="J8" s="125" t="s">
        <v>516</v>
      </c>
      <c r="K8" s="124" t="s">
        <v>440</v>
      </c>
      <c r="L8" s="120">
        <v>0</v>
      </c>
      <c r="M8" s="120">
        <v>27611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512</v>
      </c>
      <c r="B9" s="134" t="s">
        <v>517</v>
      </c>
      <c r="C9" s="118" t="s">
        <v>518</v>
      </c>
      <c r="D9" s="120">
        <f t="shared" si="0"/>
        <v>1988198</v>
      </c>
      <c r="E9" s="120">
        <f t="shared" si="1"/>
        <v>0</v>
      </c>
      <c r="F9" s="125" t="s">
        <v>519</v>
      </c>
      <c r="G9" s="124" t="s">
        <v>642</v>
      </c>
      <c r="H9" s="120">
        <v>447404</v>
      </c>
      <c r="I9" s="120">
        <v>0</v>
      </c>
      <c r="J9" s="125" t="s">
        <v>520</v>
      </c>
      <c r="K9" s="124" t="s">
        <v>643</v>
      </c>
      <c r="L9" s="120">
        <v>454095</v>
      </c>
      <c r="M9" s="120">
        <v>0</v>
      </c>
      <c r="N9" s="125" t="s">
        <v>521</v>
      </c>
      <c r="O9" s="124" t="s">
        <v>414</v>
      </c>
      <c r="P9" s="120">
        <v>211615</v>
      </c>
      <c r="Q9" s="120">
        <v>0</v>
      </c>
      <c r="R9" s="125" t="s">
        <v>522</v>
      </c>
      <c r="S9" s="124" t="s">
        <v>640</v>
      </c>
      <c r="T9" s="120">
        <v>875084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512</v>
      </c>
      <c r="B10" s="134" t="s">
        <v>523</v>
      </c>
      <c r="C10" s="118" t="s">
        <v>524</v>
      </c>
      <c r="D10" s="120">
        <f t="shared" si="0"/>
        <v>0</v>
      </c>
      <c r="E10" s="120">
        <f t="shared" si="1"/>
        <v>261249</v>
      </c>
      <c r="F10" s="125" t="s">
        <v>525</v>
      </c>
      <c r="G10" s="124" t="s">
        <v>629</v>
      </c>
      <c r="H10" s="120">
        <v>0</v>
      </c>
      <c r="I10" s="120">
        <v>172137</v>
      </c>
      <c r="J10" s="125" t="s">
        <v>526</v>
      </c>
      <c r="K10" s="124" t="s">
        <v>632</v>
      </c>
      <c r="L10" s="120">
        <v>0</v>
      </c>
      <c r="M10" s="120">
        <v>89112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512</v>
      </c>
      <c r="B11" s="134" t="s">
        <v>527</v>
      </c>
      <c r="C11" s="118" t="s">
        <v>528</v>
      </c>
      <c r="D11" s="120">
        <f t="shared" si="0"/>
        <v>508132</v>
      </c>
      <c r="E11" s="120">
        <f t="shared" si="1"/>
        <v>139134</v>
      </c>
      <c r="F11" s="125" t="s">
        <v>529</v>
      </c>
      <c r="G11" s="124" t="s">
        <v>644</v>
      </c>
      <c r="H11" s="120">
        <v>325289</v>
      </c>
      <c r="I11" s="120">
        <v>84400</v>
      </c>
      <c r="J11" s="125" t="s">
        <v>530</v>
      </c>
      <c r="K11" s="124" t="s">
        <v>624</v>
      </c>
      <c r="L11" s="120">
        <v>182843</v>
      </c>
      <c r="M11" s="120">
        <v>54734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512</v>
      </c>
      <c r="B12" s="134" t="s">
        <v>531</v>
      </c>
      <c r="C12" s="118" t="s">
        <v>532</v>
      </c>
      <c r="D12" s="130">
        <f t="shared" si="0"/>
        <v>0</v>
      </c>
      <c r="E12" s="130">
        <f t="shared" si="1"/>
        <v>253059</v>
      </c>
      <c r="F12" s="119" t="s">
        <v>533</v>
      </c>
      <c r="G12" s="118" t="s">
        <v>634</v>
      </c>
      <c r="H12" s="130">
        <v>0</v>
      </c>
      <c r="I12" s="130">
        <v>108824</v>
      </c>
      <c r="J12" s="119" t="s">
        <v>534</v>
      </c>
      <c r="K12" s="118" t="s">
        <v>441</v>
      </c>
      <c r="L12" s="130">
        <v>0</v>
      </c>
      <c r="M12" s="130">
        <v>46256</v>
      </c>
      <c r="N12" s="119" t="s">
        <v>535</v>
      </c>
      <c r="O12" s="118" t="s">
        <v>438</v>
      </c>
      <c r="P12" s="130">
        <v>0</v>
      </c>
      <c r="Q12" s="130">
        <v>97979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512</v>
      </c>
      <c r="B13" s="134" t="s">
        <v>536</v>
      </c>
      <c r="C13" s="118" t="s">
        <v>537</v>
      </c>
      <c r="D13" s="130">
        <f t="shared" si="0"/>
        <v>0</v>
      </c>
      <c r="E13" s="130">
        <f t="shared" si="1"/>
        <v>140505</v>
      </c>
      <c r="F13" s="119" t="s">
        <v>530</v>
      </c>
      <c r="G13" s="118" t="s">
        <v>624</v>
      </c>
      <c r="H13" s="130">
        <v>0</v>
      </c>
      <c r="I13" s="130">
        <v>35214</v>
      </c>
      <c r="J13" s="119" t="s">
        <v>538</v>
      </c>
      <c r="K13" s="118" t="s">
        <v>427</v>
      </c>
      <c r="L13" s="130">
        <v>0</v>
      </c>
      <c r="M13" s="130">
        <v>8963</v>
      </c>
      <c r="N13" s="119" t="s">
        <v>539</v>
      </c>
      <c r="O13" s="118" t="s">
        <v>636</v>
      </c>
      <c r="P13" s="130">
        <v>0</v>
      </c>
      <c r="Q13" s="130">
        <v>33827</v>
      </c>
      <c r="R13" s="119" t="s">
        <v>540</v>
      </c>
      <c r="S13" s="118" t="s">
        <v>637</v>
      </c>
      <c r="T13" s="130">
        <v>0</v>
      </c>
      <c r="U13" s="130">
        <v>32319</v>
      </c>
      <c r="V13" s="119" t="s">
        <v>541</v>
      </c>
      <c r="W13" s="118" t="s">
        <v>641</v>
      </c>
      <c r="X13" s="130">
        <v>0</v>
      </c>
      <c r="Y13" s="130">
        <v>6504</v>
      </c>
      <c r="Z13" s="119" t="s">
        <v>542</v>
      </c>
      <c r="AA13" s="118" t="s">
        <v>425</v>
      </c>
      <c r="AB13" s="130">
        <v>0</v>
      </c>
      <c r="AC13" s="130">
        <v>23678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512</v>
      </c>
      <c r="B14" s="134" t="s">
        <v>543</v>
      </c>
      <c r="C14" s="118" t="s">
        <v>544</v>
      </c>
      <c r="D14" s="130">
        <f t="shared" si="0"/>
        <v>405641</v>
      </c>
      <c r="E14" s="130">
        <f t="shared" si="1"/>
        <v>185683</v>
      </c>
      <c r="F14" s="119" t="s">
        <v>545</v>
      </c>
      <c r="G14" s="118" t="s">
        <v>627</v>
      </c>
      <c r="H14" s="130">
        <v>294090</v>
      </c>
      <c r="I14" s="130">
        <v>134620</v>
      </c>
      <c r="J14" s="119" t="s">
        <v>546</v>
      </c>
      <c r="K14" s="118" t="s">
        <v>424</v>
      </c>
      <c r="L14" s="130">
        <v>111551</v>
      </c>
      <c r="M14" s="130">
        <v>51063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512</v>
      </c>
      <c r="B15" s="134" t="s">
        <v>547</v>
      </c>
      <c r="C15" s="118" t="s">
        <v>548</v>
      </c>
      <c r="D15" s="130">
        <f t="shared" si="0"/>
        <v>480574</v>
      </c>
      <c r="E15" s="130">
        <f t="shared" si="1"/>
        <v>0</v>
      </c>
      <c r="F15" s="119" t="s">
        <v>549</v>
      </c>
      <c r="G15" s="118" t="s">
        <v>645</v>
      </c>
      <c r="H15" s="130">
        <v>255205</v>
      </c>
      <c r="I15" s="130">
        <v>0</v>
      </c>
      <c r="J15" s="119" t="s">
        <v>550</v>
      </c>
      <c r="K15" s="118" t="s">
        <v>422</v>
      </c>
      <c r="L15" s="130">
        <v>86456</v>
      </c>
      <c r="M15" s="130">
        <v>0</v>
      </c>
      <c r="N15" s="119" t="s">
        <v>551</v>
      </c>
      <c r="O15" s="118" t="s">
        <v>423</v>
      </c>
      <c r="P15" s="130">
        <v>138913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512</v>
      </c>
      <c r="B16" s="134" t="s">
        <v>552</v>
      </c>
      <c r="C16" s="118" t="s">
        <v>553</v>
      </c>
      <c r="D16" s="130">
        <f t="shared" si="0"/>
        <v>1289217</v>
      </c>
      <c r="E16" s="130">
        <f t="shared" si="1"/>
        <v>0</v>
      </c>
      <c r="F16" s="119" t="s">
        <v>530</v>
      </c>
      <c r="G16" s="118" t="s">
        <v>624</v>
      </c>
      <c r="H16" s="130">
        <v>216170</v>
      </c>
      <c r="I16" s="130">
        <v>0</v>
      </c>
      <c r="J16" s="119" t="s">
        <v>554</v>
      </c>
      <c r="K16" s="118" t="s">
        <v>630</v>
      </c>
      <c r="L16" s="130">
        <v>437509</v>
      </c>
      <c r="M16" s="130">
        <v>0</v>
      </c>
      <c r="N16" s="119" t="s">
        <v>555</v>
      </c>
      <c r="O16" s="118" t="s">
        <v>631</v>
      </c>
      <c r="P16" s="130">
        <v>375731</v>
      </c>
      <c r="Q16" s="130">
        <v>0</v>
      </c>
      <c r="R16" s="119" t="s">
        <v>526</v>
      </c>
      <c r="S16" s="118" t="s">
        <v>632</v>
      </c>
      <c r="T16" s="130">
        <v>80068</v>
      </c>
      <c r="U16" s="130">
        <v>0</v>
      </c>
      <c r="V16" s="119" t="s">
        <v>556</v>
      </c>
      <c r="W16" s="118" t="s">
        <v>428</v>
      </c>
      <c r="X16" s="130">
        <v>22967</v>
      </c>
      <c r="Y16" s="130">
        <v>0</v>
      </c>
      <c r="Z16" s="119" t="s">
        <v>557</v>
      </c>
      <c r="AA16" s="118" t="s">
        <v>619</v>
      </c>
      <c r="AB16" s="130">
        <v>156772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512</v>
      </c>
      <c r="B17" s="134" t="s">
        <v>558</v>
      </c>
      <c r="C17" s="118" t="s">
        <v>559</v>
      </c>
      <c r="D17" s="130">
        <f t="shared" si="0"/>
        <v>229430</v>
      </c>
      <c r="E17" s="130">
        <f t="shared" si="1"/>
        <v>154696</v>
      </c>
      <c r="F17" s="119" t="s">
        <v>560</v>
      </c>
      <c r="G17" s="118" t="s">
        <v>429</v>
      </c>
      <c r="H17" s="130">
        <v>80609</v>
      </c>
      <c r="I17" s="130">
        <v>54351</v>
      </c>
      <c r="J17" s="119" t="s">
        <v>561</v>
      </c>
      <c r="K17" s="118" t="s">
        <v>430</v>
      </c>
      <c r="L17" s="130">
        <v>75136</v>
      </c>
      <c r="M17" s="130">
        <v>50661</v>
      </c>
      <c r="N17" s="119" t="s">
        <v>562</v>
      </c>
      <c r="O17" s="118" t="s">
        <v>433</v>
      </c>
      <c r="P17" s="130">
        <v>42850</v>
      </c>
      <c r="Q17" s="130">
        <v>28892</v>
      </c>
      <c r="R17" s="119" t="s">
        <v>563</v>
      </c>
      <c r="S17" s="118" t="s">
        <v>434</v>
      </c>
      <c r="T17" s="130">
        <v>30835</v>
      </c>
      <c r="U17" s="130">
        <v>20792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512</v>
      </c>
      <c r="B18" s="134" t="s">
        <v>564</v>
      </c>
      <c r="C18" s="118" t="s">
        <v>565</v>
      </c>
      <c r="D18" s="130">
        <f t="shared" si="0"/>
        <v>496595</v>
      </c>
      <c r="E18" s="130">
        <f t="shared" si="1"/>
        <v>175499</v>
      </c>
      <c r="F18" s="119" t="s">
        <v>566</v>
      </c>
      <c r="G18" s="118" t="s">
        <v>403</v>
      </c>
      <c r="H18" s="130">
        <v>223219</v>
      </c>
      <c r="I18" s="130">
        <v>61881</v>
      </c>
      <c r="J18" s="119" t="s">
        <v>545</v>
      </c>
      <c r="K18" s="118" t="s">
        <v>627</v>
      </c>
      <c r="L18" s="130">
        <v>273376</v>
      </c>
      <c r="M18" s="130">
        <v>74886</v>
      </c>
      <c r="N18" s="119" t="s">
        <v>550</v>
      </c>
      <c r="O18" s="118" t="s">
        <v>422</v>
      </c>
      <c r="P18" s="130">
        <v>0</v>
      </c>
      <c r="Q18" s="130">
        <v>38732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512</v>
      </c>
      <c r="B19" s="134" t="s">
        <v>567</v>
      </c>
      <c r="C19" s="118" t="s">
        <v>568</v>
      </c>
      <c r="D19" s="130">
        <f t="shared" si="0"/>
        <v>248856</v>
      </c>
      <c r="E19" s="130">
        <f t="shared" si="1"/>
        <v>0</v>
      </c>
      <c r="F19" s="119" t="s">
        <v>533</v>
      </c>
      <c r="G19" s="118" t="s">
        <v>634</v>
      </c>
      <c r="H19" s="130">
        <v>145710</v>
      </c>
      <c r="I19" s="130">
        <v>0</v>
      </c>
      <c r="J19" s="119" t="s">
        <v>515</v>
      </c>
      <c r="K19" s="118" t="s">
        <v>439</v>
      </c>
      <c r="L19" s="130">
        <v>49007</v>
      </c>
      <c r="M19" s="130">
        <v>0</v>
      </c>
      <c r="N19" s="119" t="s">
        <v>516</v>
      </c>
      <c r="O19" s="118" t="s">
        <v>440</v>
      </c>
      <c r="P19" s="130">
        <v>54139</v>
      </c>
      <c r="Q19" s="130">
        <v>0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512</v>
      </c>
      <c r="B20" s="134" t="s">
        <v>569</v>
      </c>
      <c r="C20" s="118" t="s">
        <v>570</v>
      </c>
      <c r="D20" s="130">
        <f t="shared" si="0"/>
        <v>593558</v>
      </c>
      <c r="E20" s="130">
        <f t="shared" si="1"/>
        <v>0</v>
      </c>
      <c r="F20" s="119" t="s">
        <v>571</v>
      </c>
      <c r="G20" s="118" t="s">
        <v>633</v>
      </c>
      <c r="H20" s="130">
        <v>443556</v>
      </c>
      <c r="I20" s="130">
        <v>0</v>
      </c>
      <c r="J20" s="119" t="s">
        <v>535</v>
      </c>
      <c r="K20" s="118" t="s">
        <v>438</v>
      </c>
      <c r="L20" s="130">
        <v>150002</v>
      </c>
      <c r="M20" s="130">
        <v>0</v>
      </c>
      <c r="N20" s="119"/>
      <c r="O20" s="118"/>
      <c r="P20" s="130">
        <v>0</v>
      </c>
      <c r="Q20" s="130">
        <v>0</v>
      </c>
      <c r="R20" s="119"/>
      <c r="S20" s="118"/>
      <c r="T20" s="130">
        <v>0</v>
      </c>
      <c r="U20" s="130">
        <v>0</v>
      </c>
      <c r="V20" s="119"/>
      <c r="W20" s="118"/>
      <c r="X20" s="130">
        <v>0</v>
      </c>
      <c r="Y20" s="130">
        <v>0</v>
      </c>
      <c r="Z20" s="119"/>
      <c r="AA20" s="118"/>
      <c r="AB20" s="130">
        <v>0</v>
      </c>
      <c r="AC20" s="130">
        <v>0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512</v>
      </c>
      <c r="B21" s="134" t="s">
        <v>572</v>
      </c>
      <c r="C21" s="118" t="s">
        <v>573</v>
      </c>
      <c r="D21" s="130">
        <f t="shared" si="0"/>
        <v>724813</v>
      </c>
      <c r="E21" s="130">
        <f t="shared" si="1"/>
        <v>0</v>
      </c>
      <c r="F21" s="119" t="s">
        <v>574</v>
      </c>
      <c r="G21" s="118" t="s">
        <v>639</v>
      </c>
      <c r="H21" s="130">
        <v>414968</v>
      </c>
      <c r="I21" s="130">
        <v>0</v>
      </c>
      <c r="J21" s="119" t="s">
        <v>541</v>
      </c>
      <c r="K21" s="118" t="s">
        <v>641</v>
      </c>
      <c r="L21" s="130">
        <v>309845</v>
      </c>
      <c r="M21" s="130">
        <v>0</v>
      </c>
      <c r="N21" s="119"/>
      <c r="O21" s="118"/>
      <c r="P21" s="130">
        <v>0</v>
      </c>
      <c r="Q21" s="130">
        <v>0</v>
      </c>
      <c r="R21" s="119"/>
      <c r="S21" s="118"/>
      <c r="T21" s="130">
        <v>0</v>
      </c>
      <c r="U21" s="130">
        <v>0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512</v>
      </c>
      <c r="B22" s="134" t="s">
        <v>575</v>
      </c>
      <c r="C22" s="118" t="s">
        <v>576</v>
      </c>
      <c r="D22" s="130">
        <f t="shared" si="0"/>
        <v>0</v>
      </c>
      <c r="E22" s="130">
        <f t="shared" si="1"/>
        <v>137034</v>
      </c>
      <c r="F22" s="119" t="s">
        <v>522</v>
      </c>
      <c r="G22" s="118" t="s">
        <v>640</v>
      </c>
      <c r="H22" s="130">
        <v>0</v>
      </c>
      <c r="I22" s="130">
        <v>33100</v>
      </c>
      <c r="J22" s="119" t="s">
        <v>520</v>
      </c>
      <c r="K22" s="118" t="s">
        <v>643</v>
      </c>
      <c r="L22" s="130">
        <v>0</v>
      </c>
      <c r="M22" s="130">
        <v>103934</v>
      </c>
      <c r="N22" s="119"/>
      <c r="O22" s="118"/>
      <c r="P22" s="130">
        <v>0</v>
      </c>
      <c r="Q22" s="130">
        <v>0</v>
      </c>
      <c r="R22" s="119"/>
      <c r="S22" s="118"/>
      <c r="T22" s="130">
        <v>0</v>
      </c>
      <c r="U22" s="130">
        <v>0</v>
      </c>
      <c r="V22" s="119"/>
      <c r="W22" s="118"/>
      <c r="X22" s="130">
        <v>0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  <row r="23" spans="1:125" s="122" customFormat="1" ht="12" customHeight="1">
      <c r="A23" s="118" t="s">
        <v>512</v>
      </c>
      <c r="B23" s="134" t="s">
        <v>577</v>
      </c>
      <c r="C23" s="118" t="s">
        <v>578</v>
      </c>
      <c r="D23" s="130">
        <f t="shared" si="0"/>
        <v>990289</v>
      </c>
      <c r="E23" s="130">
        <f t="shared" si="1"/>
        <v>0</v>
      </c>
      <c r="F23" s="119" t="s">
        <v>579</v>
      </c>
      <c r="G23" s="118" t="s">
        <v>404</v>
      </c>
      <c r="H23" s="130">
        <v>516388</v>
      </c>
      <c r="I23" s="130">
        <v>0</v>
      </c>
      <c r="J23" s="119" t="s">
        <v>580</v>
      </c>
      <c r="K23" s="118" t="s">
        <v>426</v>
      </c>
      <c r="L23" s="130">
        <v>16983</v>
      </c>
      <c r="M23" s="130">
        <v>0</v>
      </c>
      <c r="N23" s="119" t="s">
        <v>542</v>
      </c>
      <c r="O23" s="118" t="s">
        <v>425</v>
      </c>
      <c r="P23" s="130">
        <v>233487</v>
      </c>
      <c r="Q23" s="130">
        <v>0</v>
      </c>
      <c r="R23" s="119" t="s">
        <v>530</v>
      </c>
      <c r="S23" s="118" t="s">
        <v>624</v>
      </c>
      <c r="T23" s="130">
        <v>120494</v>
      </c>
      <c r="U23" s="130">
        <v>0</v>
      </c>
      <c r="V23" s="119" t="s">
        <v>538</v>
      </c>
      <c r="W23" s="118" t="s">
        <v>427</v>
      </c>
      <c r="X23" s="130">
        <v>102937</v>
      </c>
      <c r="Y23" s="130">
        <v>0</v>
      </c>
      <c r="Z23" s="119"/>
      <c r="AA23" s="118"/>
      <c r="AB23" s="130">
        <v>0</v>
      </c>
      <c r="AC23" s="130">
        <v>0</v>
      </c>
      <c r="AD23" s="119"/>
      <c r="AE23" s="118"/>
      <c r="AF23" s="130">
        <v>0</v>
      </c>
      <c r="AG23" s="130">
        <v>0</v>
      </c>
      <c r="AH23" s="119"/>
      <c r="AI23" s="118"/>
      <c r="AJ23" s="130">
        <v>0</v>
      </c>
      <c r="AK23" s="130">
        <v>0</v>
      </c>
      <c r="AL23" s="119"/>
      <c r="AM23" s="118"/>
      <c r="AN23" s="130">
        <v>0</v>
      </c>
      <c r="AO23" s="130">
        <v>0</v>
      </c>
      <c r="AP23" s="119"/>
      <c r="AQ23" s="118"/>
      <c r="AR23" s="130">
        <v>0</v>
      </c>
      <c r="AS23" s="130">
        <v>0</v>
      </c>
      <c r="AT23" s="119"/>
      <c r="AU23" s="118"/>
      <c r="AV23" s="130">
        <v>0</v>
      </c>
      <c r="AW23" s="130">
        <v>0</v>
      </c>
      <c r="AX23" s="119"/>
      <c r="AY23" s="118"/>
      <c r="AZ23" s="130">
        <v>0</v>
      </c>
      <c r="BA23" s="130">
        <v>0</v>
      </c>
      <c r="BB23" s="119"/>
      <c r="BC23" s="118"/>
      <c r="BD23" s="130">
        <v>0</v>
      </c>
      <c r="BE23" s="130">
        <v>0</v>
      </c>
      <c r="BF23" s="119"/>
      <c r="BG23" s="118"/>
      <c r="BH23" s="130">
        <v>0</v>
      </c>
      <c r="BI23" s="130">
        <v>0</v>
      </c>
      <c r="BJ23" s="119"/>
      <c r="BK23" s="118"/>
      <c r="BL23" s="130">
        <v>0</v>
      </c>
      <c r="BM23" s="130">
        <v>0</v>
      </c>
      <c r="BN23" s="119"/>
      <c r="BO23" s="118"/>
      <c r="BP23" s="130">
        <v>0</v>
      </c>
      <c r="BQ23" s="130">
        <v>0</v>
      </c>
      <c r="BR23" s="119"/>
      <c r="BS23" s="118"/>
      <c r="BT23" s="130">
        <v>0</v>
      </c>
      <c r="BU23" s="130">
        <v>0</v>
      </c>
      <c r="BV23" s="119"/>
      <c r="BW23" s="118"/>
      <c r="BX23" s="130">
        <v>0</v>
      </c>
      <c r="BY23" s="130">
        <v>0</v>
      </c>
      <c r="BZ23" s="119"/>
      <c r="CA23" s="118"/>
      <c r="CB23" s="130">
        <v>0</v>
      </c>
      <c r="CC23" s="130">
        <v>0</v>
      </c>
      <c r="CD23" s="119"/>
      <c r="CE23" s="118"/>
      <c r="CF23" s="130">
        <v>0</v>
      </c>
      <c r="CG23" s="130">
        <v>0</v>
      </c>
      <c r="CH23" s="119"/>
      <c r="CI23" s="118"/>
      <c r="CJ23" s="130">
        <v>0</v>
      </c>
      <c r="CK23" s="130">
        <v>0</v>
      </c>
      <c r="CL23" s="119"/>
      <c r="CM23" s="118"/>
      <c r="CN23" s="130">
        <v>0</v>
      </c>
      <c r="CO23" s="130">
        <v>0</v>
      </c>
      <c r="CP23" s="119"/>
      <c r="CQ23" s="118"/>
      <c r="CR23" s="130">
        <v>0</v>
      </c>
      <c r="CS23" s="130">
        <v>0</v>
      </c>
      <c r="CT23" s="119"/>
      <c r="CU23" s="118"/>
      <c r="CV23" s="130">
        <v>0</v>
      </c>
      <c r="CW23" s="130">
        <v>0</v>
      </c>
      <c r="CX23" s="119"/>
      <c r="CY23" s="118"/>
      <c r="CZ23" s="130">
        <v>0</v>
      </c>
      <c r="DA23" s="130">
        <v>0</v>
      </c>
      <c r="DB23" s="119"/>
      <c r="DC23" s="118"/>
      <c r="DD23" s="130">
        <v>0</v>
      </c>
      <c r="DE23" s="130">
        <v>0</v>
      </c>
      <c r="DF23" s="119"/>
      <c r="DG23" s="118"/>
      <c r="DH23" s="130">
        <v>0</v>
      </c>
      <c r="DI23" s="130">
        <v>0</v>
      </c>
      <c r="DJ23" s="119"/>
      <c r="DK23" s="118"/>
      <c r="DL23" s="130">
        <v>0</v>
      </c>
      <c r="DM23" s="130">
        <v>0</v>
      </c>
      <c r="DN23" s="119"/>
      <c r="DO23" s="118"/>
      <c r="DP23" s="130">
        <v>0</v>
      </c>
      <c r="DQ23" s="130">
        <v>0</v>
      </c>
      <c r="DR23" s="119"/>
      <c r="DS23" s="118"/>
      <c r="DT23" s="130">
        <v>0</v>
      </c>
      <c r="DU23" s="130">
        <v>0</v>
      </c>
    </row>
    <row r="24" spans="1:125" s="122" customFormat="1" ht="12" customHeight="1">
      <c r="A24" s="118" t="s">
        <v>512</v>
      </c>
      <c r="B24" s="134" t="s">
        <v>581</v>
      </c>
      <c r="C24" s="118" t="s">
        <v>582</v>
      </c>
      <c r="D24" s="130">
        <f t="shared" si="0"/>
        <v>927042</v>
      </c>
      <c r="E24" s="130">
        <f t="shared" si="1"/>
        <v>138150</v>
      </c>
      <c r="F24" s="119" t="s">
        <v>583</v>
      </c>
      <c r="G24" s="118" t="s">
        <v>411</v>
      </c>
      <c r="H24" s="130">
        <v>299342</v>
      </c>
      <c r="I24" s="130">
        <v>33637</v>
      </c>
      <c r="J24" s="119" t="s">
        <v>584</v>
      </c>
      <c r="K24" s="118" t="s">
        <v>413</v>
      </c>
      <c r="L24" s="130">
        <v>251931</v>
      </c>
      <c r="M24" s="130">
        <v>74575</v>
      </c>
      <c r="N24" s="119" t="s">
        <v>585</v>
      </c>
      <c r="O24" s="118" t="s">
        <v>417</v>
      </c>
      <c r="P24" s="130">
        <v>375769</v>
      </c>
      <c r="Q24" s="130">
        <v>29938</v>
      </c>
      <c r="R24" s="119"/>
      <c r="S24" s="118"/>
      <c r="T24" s="130">
        <v>0</v>
      </c>
      <c r="U24" s="130">
        <v>0</v>
      </c>
      <c r="V24" s="119"/>
      <c r="W24" s="118"/>
      <c r="X24" s="130">
        <v>0</v>
      </c>
      <c r="Y24" s="130">
        <v>0</v>
      </c>
      <c r="Z24" s="119"/>
      <c r="AA24" s="118"/>
      <c r="AB24" s="130">
        <v>0</v>
      </c>
      <c r="AC24" s="130">
        <v>0</v>
      </c>
      <c r="AD24" s="119"/>
      <c r="AE24" s="118"/>
      <c r="AF24" s="130">
        <v>0</v>
      </c>
      <c r="AG24" s="130">
        <v>0</v>
      </c>
      <c r="AH24" s="119"/>
      <c r="AI24" s="118"/>
      <c r="AJ24" s="130">
        <v>0</v>
      </c>
      <c r="AK24" s="130">
        <v>0</v>
      </c>
      <c r="AL24" s="119"/>
      <c r="AM24" s="118"/>
      <c r="AN24" s="130">
        <v>0</v>
      </c>
      <c r="AO24" s="130">
        <v>0</v>
      </c>
      <c r="AP24" s="119"/>
      <c r="AQ24" s="118"/>
      <c r="AR24" s="130">
        <v>0</v>
      </c>
      <c r="AS24" s="130">
        <v>0</v>
      </c>
      <c r="AT24" s="119"/>
      <c r="AU24" s="118"/>
      <c r="AV24" s="130">
        <v>0</v>
      </c>
      <c r="AW24" s="130">
        <v>0</v>
      </c>
      <c r="AX24" s="119"/>
      <c r="AY24" s="118"/>
      <c r="AZ24" s="130">
        <v>0</v>
      </c>
      <c r="BA24" s="130">
        <v>0</v>
      </c>
      <c r="BB24" s="119"/>
      <c r="BC24" s="118"/>
      <c r="BD24" s="130">
        <v>0</v>
      </c>
      <c r="BE24" s="130">
        <v>0</v>
      </c>
      <c r="BF24" s="119"/>
      <c r="BG24" s="118"/>
      <c r="BH24" s="130">
        <v>0</v>
      </c>
      <c r="BI24" s="130">
        <v>0</v>
      </c>
      <c r="BJ24" s="119"/>
      <c r="BK24" s="118"/>
      <c r="BL24" s="130">
        <v>0</v>
      </c>
      <c r="BM24" s="130">
        <v>0</v>
      </c>
      <c r="BN24" s="119"/>
      <c r="BO24" s="118"/>
      <c r="BP24" s="130">
        <v>0</v>
      </c>
      <c r="BQ24" s="130">
        <v>0</v>
      </c>
      <c r="BR24" s="119"/>
      <c r="BS24" s="118"/>
      <c r="BT24" s="130">
        <v>0</v>
      </c>
      <c r="BU24" s="130">
        <v>0</v>
      </c>
      <c r="BV24" s="119"/>
      <c r="BW24" s="118"/>
      <c r="BX24" s="130">
        <v>0</v>
      </c>
      <c r="BY24" s="130">
        <v>0</v>
      </c>
      <c r="BZ24" s="119"/>
      <c r="CA24" s="118"/>
      <c r="CB24" s="130">
        <v>0</v>
      </c>
      <c r="CC24" s="130">
        <v>0</v>
      </c>
      <c r="CD24" s="119"/>
      <c r="CE24" s="118"/>
      <c r="CF24" s="130">
        <v>0</v>
      </c>
      <c r="CG24" s="130">
        <v>0</v>
      </c>
      <c r="CH24" s="119"/>
      <c r="CI24" s="118"/>
      <c r="CJ24" s="130">
        <v>0</v>
      </c>
      <c r="CK24" s="130">
        <v>0</v>
      </c>
      <c r="CL24" s="119"/>
      <c r="CM24" s="118"/>
      <c r="CN24" s="130">
        <v>0</v>
      </c>
      <c r="CO24" s="130">
        <v>0</v>
      </c>
      <c r="CP24" s="119"/>
      <c r="CQ24" s="118"/>
      <c r="CR24" s="130">
        <v>0</v>
      </c>
      <c r="CS24" s="130">
        <v>0</v>
      </c>
      <c r="CT24" s="119"/>
      <c r="CU24" s="118"/>
      <c r="CV24" s="130">
        <v>0</v>
      </c>
      <c r="CW24" s="130">
        <v>0</v>
      </c>
      <c r="CX24" s="119"/>
      <c r="CY24" s="118"/>
      <c r="CZ24" s="130">
        <v>0</v>
      </c>
      <c r="DA24" s="130">
        <v>0</v>
      </c>
      <c r="DB24" s="119"/>
      <c r="DC24" s="118"/>
      <c r="DD24" s="130">
        <v>0</v>
      </c>
      <c r="DE24" s="130">
        <v>0</v>
      </c>
      <c r="DF24" s="119"/>
      <c r="DG24" s="118"/>
      <c r="DH24" s="130">
        <v>0</v>
      </c>
      <c r="DI24" s="130">
        <v>0</v>
      </c>
      <c r="DJ24" s="119"/>
      <c r="DK24" s="118"/>
      <c r="DL24" s="130">
        <v>0</v>
      </c>
      <c r="DM24" s="130">
        <v>0</v>
      </c>
      <c r="DN24" s="119"/>
      <c r="DO24" s="118"/>
      <c r="DP24" s="130">
        <v>0</v>
      </c>
      <c r="DQ24" s="130">
        <v>0</v>
      </c>
      <c r="DR24" s="119"/>
      <c r="DS24" s="118"/>
      <c r="DT24" s="130">
        <v>0</v>
      </c>
      <c r="DU24" s="130">
        <v>0</v>
      </c>
    </row>
    <row r="25" spans="1:125" s="122" customFormat="1" ht="12" customHeight="1">
      <c r="A25" s="118" t="s">
        <v>512</v>
      </c>
      <c r="B25" s="134" t="s">
        <v>586</v>
      </c>
      <c r="C25" s="118" t="s">
        <v>587</v>
      </c>
      <c r="D25" s="130">
        <f t="shared" si="0"/>
        <v>1334186</v>
      </c>
      <c r="E25" s="130">
        <f t="shared" si="1"/>
        <v>287876</v>
      </c>
      <c r="F25" s="119" t="s">
        <v>588</v>
      </c>
      <c r="G25" s="118" t="s">
        <v>635</v>
      </c>
      <c r="H25" s="130">
        <v>415693</v>
      </c>
      <c r="I25" s="130">
        <v>112857</v>
      </c>
      <c r="J25" s="119" t="s">
        <v>589</v>
      </c>
      <c r="K25" s="118" t="s">
        <v>419</v>
      </c>
      <c r="L25" s="130">
        <v>286583</v>
      </c>
      <c r="M25" s="130">
        <v>62417</v>
      </c>
      <c r="N25" s="119" t="s">
        <v>590</v>
      </c>
      <c r="O25" s="118" t="s">
        <v>420</v>
      </c>
      <c r="P25" s="130">
        <v>280499</v>
      </c>
      <c r="Q25" s="130">
        <v>40760</v>
      </c>
      <c r="R25" s="119" t="s">
        <v>591</v>
      </c>
      <c r="S25" s="118" t="s">
        <v>418</v>
      </c>
      <c r="T25" s="130">
        <v>154445</v>
      </c>
      <c r="U25" s="130">
        <v>14163</v>
      </c>
      <c r="V25" s="119" t="s">
        <v>592</v>
      </c>
      <c r="W25" s="118" t="s">
        <v>421</v>
      </c>
      <c r="X25" s="130">
        <v>196966</v>
      </c>
      <c r="Y25" s="130">
        <v>57679</v>
      </c>
      <c r="Z25" s="119"/>
      <c r="AA25" s="118"/>
      <c r="AB25" s="130">
        <v>0</v>
      </c>
      <c r="AC25" s="130">
        <v>0</v>
      </c>
      <c r="AD25" s="119"/>
      <c r="AE25" s="118"/>
      <c r="AF25" s="130">
        <v>0</v>
      </c>
      <c r="AG25" s="130">
        <v>0</v>
      </c>
      <c r="AH25" s="119"/>
      <c r="AI25" s="118"/>
      <c r="AJ25" s="130">
        <v>0</v>
      </c>
      <c r="AK25" s="130">
        <v>0</v>
      </c>
      <c r="AL25" s="119"/>
      <c r="AM25" s="118"/>
      <c r="AN25" s="130">
        <v>0</v>
      </c>
      <c r="AO25" s="130">
        <v>0</v>
      </c>
      <c r="AP25" s="119"/>
      <c r="AQ25" s="118"/>
      <c r="AR25" s="130">
        <v>0</v>
      </c>
      <c r="AS25" s="130">
        <v>0</v>
      </c>
      <c r="AT25" s="119"/>
      <c r="AU25" s="118"/>
      <c r="AV25" s="130">
        <v>0</v>
      </c>
      <c r="AW25" s="130">
        <v>0</v>
      </c>
      <c r="AX25" s="119"/>
      <c r="AY25" s="118"/>
      <c r="AZ25" s="130">
        <v>0</v>
      </c>
      <c r="BA25" s="130">
        <v>0</v>
      </c>
      <c r="BB25" s="119"/>
      <c r="BC25" s="118"/>
      <c r="BD25" s="130">
        <v>0</v>
      </c>
      <c r="BE25" s="130">
        <v>0</v>
      </c>
      <c r="BF25" s="119"/>
      <c r="BG25" s="118"/>
      <c r="BH25" s="130">
        <v>0</v>
      </c>
      <c r="BI25" s="130">
        <v>0</v>
      </c>
      <c r="BJ25" s="119"/>
      <c r="BK25" s="118"/>
      <c r="BL25" s="130">
        <v>0</v>
      </c>
      <c r="BM25" s="130">
        <v>0</v>
      </c>
      <c r="BN25" s="119"/>
      <c r="BO25" s="118"/>
      <c r="BP25" s="130">
        <v>0</v>
      </c>
      <c r="BQ25" s="130">
        <v>0</v>
      </c>
      <c r="BR25" s="119"/>
      <c r="BS25" s="118"/>
      <c r="BT25" s="130">
        <v>0</v>
      </c>
      <c r="BU25" s="130">
        <v>0</v>
      </c>
      <c r="BV25" s="119"/>
      <c r="BW25" s="118"/>
      <c r="BX25" s="130">
        <v>0</v>
      </c>
      <c r="BY25" s="130">
        <v>0</v>
      </c>
      <c r="BZ25" s="119"/>
      <c r="CA25" s="118"/>
      <c r="CB25" s="130">
        <v>0</v>
      </c>
      <c r="CC25" s="130">
        <v>0</v>
      </c>
      <c r="CD25" s="119"/>
      <c r="CE25" s="118"/>
      <c r="CF25" s="130">
        <v>0</v>
      </c>
      <c r="CG25" s="130">
        <v>0</v>
      </c>
      <c r="CH25" s="119"/>
      <c r="CI25" s="118"/>
      <c r="CJ25" s="130">
        <v>0</v>
      </c>
      <c r="CK25" s="130">
        <v>0</v>
      </c>
      <c r="CL25" s="119"/>
      <c r="CM25" s="118"/>
      <c r="CN25" s="130">
        <v>0</v>
      </c>
      <c r="CO25" s="130">
        <v>0</v>
      </c>
      <c r="CP25" s="119"/>
      <c r="CQ25" s="118"/>
      <c r="CR25" s="130">
        <v>0</v>
      </c>
      <c r="CS25" s="130">
        <v>0</v>
      </c>
      <c r="CT25" s="119"/>
      <c r="CU25" s="118"/>
      <c r="CV25" s="130">
        <v>0</v>
      </c>
      <c r="CW25" s="130">
        <v>0</v>
      </c>
      <c r="CX25" s="119"/>
      <c r="CY25" s="118"/>
      <c r="CZ25" s="130">
        <v>0</v>
      </c>
      <c r="DA25" s="130">
        <v>0</v>
      </c>
      <c r="DB25" s="119"/>
      <c r="DC25" s="118"/>
      <c r="DD25" s="130">
        <v>0</v>
      </c>
      <c r="DE25" s="130">
        <v>0</v>
      </c>
      <c r="DF25" s="119"/>
      <c r="DG25" s="118"/>
      <c r="DH25" s="130">
        <v>0</v>
      </c>
      <c r="DI25" s="130">
        <v>0</v>
      </c>
      <c r="DJ25" s="119"/>
      <c r="DK25" s="118"/>
      <c r="DL25" s="130">
        <v>0</v>
      </c>
      <c r="DM25" s="130">
        <v>0</v>
      </c>
      <c r="DN25" s="119"/>
      <c r="DO25" s="118"/>
      <c r="DP25" s="130">
        <v>0</v>
      </c>
      <c r="DQ25" s="130">
        <v>0</v>
      </c>
      <c r="DR25" s="119"/>
      <c r="DS25" s="118"/>
      <c r="DT25" s="130">
        <v>0</v>
      </c>
      <c r="DU25" s="130">
        <v>0</v>
      </c>
    </row>
    <row r="26" spans="1:125" s="122" customFormat="1" ht="12" customHeight="1">
      <c r="A26" s="118" t="s">
        <v>512</v>
      </c>
      <c r="B26" s="134" t="s">
        <v>593</v>
      </c>
      <c r="C26" s="118" t="s">
        <v>594</v>
      </c>
      <c r="D26" s="130">
        <f t="shared" si="0"/>
        <v>824406</v>
      </c>
      <c r="E26" s="130">
        <f t="shared" si="1"/>
        <v>0</v>
      </c>
      <c r="F26" s="119" t="s">
        <v>540</v>
      </c>
      <c r="G26" s="118" t="s">
        <v>637</v>
      </c>
      <c r="H26" s="130">
        <v>466050</v>
      </c>
      <c r="I26" s="130">
        <v>0</v>
      </c>
      <c r="J26" s="119" t="s">
        <v>539</v>
      </c>
      <c r="K26" s="118" t="s">
        <v>636</v>
      </c>
      <c r="L26" s="130">
        <v>244724</v>
      </c>
      <c r="M26" s="130">
        <v>0</v>
      </c>
      <c r="N26" s="119" t="s">
        <v>595</v>
      </c>
      <c r="O26" s="118" t="s">
        <v>442</v>
      </c>
      <c r="P26" s="130">
        <v>113632</v>
      </c>
      <c r="Q26" s="130">
        <v>0</v>
      </c>
      <c r="R26" s="119"/>
      <c r="S26" s="118"/>
      <c r="T26" s="130">
        <v>0</v>
      </c>
      <c r="U26" s="130">
        <v>0</v>
      </c>
      <c r="V26" s="119"/>
      <c r="W26" s="118"/>
      <c r="X26" s="130">
        <v>0</v>
      </c>
      <c r="Y26" s="130">
        <v>0</v>
      </c>
      <c r="Z26" s="119"/>
      <c r="AA26" s="118"/>
      <c r="AB26" s="130">
        <v>0</v>
      </c>
      <c r="AC26" s="130">
        <v>0</v>
      </c>
      <c r="AD26" s="119"/>
      <c r="AE26" s="118"/>
      <c r="AF26" s="130">
        <v>0</v>
      </c>
      <c r="AG26" s="130">
        <v>0</v>
      </c>
      <c r="AH26" s="119"/>
      <c r="AI26" s="118"/>
      <c r="AJ26" s="130">
        <v>0</v>
      </c>
      <c r="AK26" s="130">
        <v>0</v>
      </c>
      <c r="AL26" s="119"/>
      <c r="AM26" s="118"/>
      <c r="AN26" s="130">
        <v>0</v>
      </c>
      <c r="AO26" s="130">
        <v>0</v>
      </c>
      <c r="AP26" s="119"/>
      <c r="AQ26" s="118"/>
      <c r="AR26" s="130">
        <v>0</v>
      </c>
      <c r="AS26" s="130">
        <v>0</v>
      </c>
      <c r="AT26" s="119"/>
      <c r="AU26" s="118"/>
      <c r="AV26" s="130">
        <v>0</v>
      </c>
      <c r="AW26" s="130">
        <v>0</v>
      </c>
      <c r="AX26" s="119"/>
      <c r="AY26" s="118"/>
      <c r="AZ26" s="130">
        <v>0</v>
      </c>
      <c r="BA26" s="130">
        <v>0</v>
      </c>
      <c r="BB26" s="119"/>
      <c r="BC26" s="118"/>
      <c r="BD26" s="130">
        <v>0</v>
      </c>
      <c r="BE26" s="130">
        <v>0</v>
      </c>
      <c r="BF26" s="119"/>
      <c r="BG26" s="118"/>
      <c r="BH26" s="130">
        <v>0</v>
      </c>
      <c r="BI26" s="130">
        <v>0</v>
      </c>
      <c r="BJ26" s="119"/>
      <c r="BK26" s="118"/>
      <c r="BL26" s="130">
        <v>0</v>
      </c>
      <c r="BM26" s="130">
        <v>0</v>
      </c>
      <c r="BN26" s="119"/>
      <c r="BO26" s="118"/>
      <c r="BP26" s="130">
        <v>0</v>
      </c>
      <c r="BQ26" s="130">
        <v>0</v>
      </c>
      <c r="BR26" s="119"/>
      <c r="BS26" s="118"/>
      <c r="BT26" s="130">
        <v>0</v>
      </c>
      <c r="BU26" s="130">
        <v>0</v>
      </c>
      <c r="BV26" s="119"/>
      <c r="BW26" s="118"/>
      <c r="BX26" s="130">
        <v>0</v>
      </c>
      <c r="BY26" s="130">
        <v>0</v>
      </c>
      <c r="BZ26" s="119"/>
      <c r="CA26" s="118"/>
      <c r="CB26" s="130">
        <v>0</v>
      </c>
      <c r="CC26" s="130">
        <v>0</v>
      </c>
      <c r="CD26" s="119"/>
      <c r="CE26" s="118"/>
      <c r="CF26" s="130">
        <v>0</v>
      </c>
      <c r="CG26" s="130">
        <v>0</v>
      </c>
      <c r="CH26" s="119"/>
      <c r="CI26" s="118"/>
      <c r="CJ26" s="130">
        <v>0</v>
      </c>
      <c r="CK26" s="130">
        <v>0</v>
      </c>
      <c r="CL26" s="119"/>
      <c r="CM26" s="118"/>
      <c r="CN26" s="130">
        <v>0</v>
      </c>
      <c r="CO26" s="130">
        <v>0</v>
      </c>
      <c r="CP26" s="119"/>
      <c r="CQ26" s="118"/>
      <c r="CR26" s="130">
        <v>0</v>
      </c>
      <c r="CS26" s="130">
        <v>0</v>
      </c>
      <c r="CT26" s="119"/>
      <c r="CU26" s="118"/>
      <c r="CV26" s="130">
        <v>0</v>
      </c>
      <c r="CW26" s="130">
        <v>0</v>
      </c>
      <c r="CX26" s="119"/>
      <c r="CY26" s="118"/>
      <c r="CZ26" s="130">
        <v>0</v>
      </c>
      <c r="DA26" s="130">
        <v>0</v>
      </c>
      <c r="DB26" s="119"/>
      <c r="DC26" s="118"/>
      <c r="DD26" s="130">
        <v>0</v>
      </c>
      <c r="DE26" s="130">
        <v>0</v>
      </c>
      <c r="DF26" s="119"/>
      <c r="DG26" s="118"/>
      <c r="DH26" s="130">
        <v>0</v>
      </c>
      <c r="DI26" s="130">
        <v>0</v>
      </c>
      <c r="DJ26" s="119"/>
      <c r="DK26" s="118"/>
      <c r="DL26" s="130">
        <v>0</v>
      </c>
      <c r="DM26" s="130">
        <v>0</v>
      </c>
      <c r="DN26" s="119"/>
      <c r="DO26" s="118"/>
      <c r="DP26" s="130">
        <v>0</v>
      </c>
      <c r="DQ26" s="130">
        <v>0</v>
      </c>
      <c r="DR26" s="119"/>
      <c r="DS26" s="118"/>
      <c r="DT26" s="130">
        <v>0</v>
      </c>
      <c r="DU26" s="130">
        <v>0</v>
      </c>
    </row>
    <row r="27" spans="1:125" s="122" customFormat="1" ht="12" customHeight="1">
      <c r="A27" s="118" t="s">
        <v>512</v>
      </c>
      <c r="B27" s="134" t="s">
        <v>596</v>
      </c>
      <c r="C27" s="118" t="s">
        <v>597</v>
      </c>
      <c r="D27" s="130">
        <f t="shared" si="0"/>
        <v>323425</v>
      </c>
      <c r="E27" s="130">
        <f t="shared" si="1"/>
        <v>20274</v>
      </c>
      <c r="F27" s="119" t="s">
        <v>598</v>
      </c>
      <c r="G27" s="118" t="s">
        <v>638</v>
      </c>
      <c r="H27" s="130">
        <v>171945</v>
      </c>
      <c r="I27" s="130">
        <v>10778</v>
      </c>
      <c r="J27" s="119" t="s">
        <v>574</v>
      </c>
      <c r="K27" s="118" t="s">
        <v>639</v>
      </c>
      <c r="L27" s="130">
        <v>151480</v>
      </c>
      <c r="M27" s="130">
        <v>9496</v>
      </c>
      <c r="N27" s="119"/>
      <c r="O27" s="118"/>
      <c r="P27" s="130">
        <v>0</v>
      </c>
      <c r="Q27" s="130">
        <v>0</v>
      </c>
      <c r="R27" s="119"/>
      <c r="S27" s="118"/>
      <c r="T27" s="130">
        <v>0</v>
      </c>
      <c r="U27" s="130">
        <v>0</v>
      </c>
      <c r="V27" s="119"/>
      <c r="W27" s="118"/>
      <c r="X27" s="130">
        <v>0</v>
      </c>
      <c r="Y27" s="130">
        <v>0</v>
      </c>
      <c r="Z27" s="119"/>
      <c r="AA27" s="118"/>
      <c r="AB27" s="130">
        <v>0</v>
      </c>
      <c r="AC27" s="130">
        <v>0</v>
      </c>
      <c r="AD27" s="119"/>
      <c r="AE27" s="118"/>
      <c r="AF27" s="130">
        <v>0</v>
      </c>
      <c r="AG27" s="130">
        <v>0</v>
      </c>
      <c r="AH27" s="119"/>
      <c r="AI27" s="118"/>
      <c r="AJ27" s="130">
        <v>0</v>
      </c>
      <c r="AK27" s="130">
        <v>0</v>
      </c>
      <c r="AL27" s="119"/>
      <c r="AM27" s="118"/>
      <c r="AN27" s="130">
        <v>0</v>
      </c>
      <c r="AO27" s="130">
        <v>0</v>
      </c>
      <c r="AP27" s="119"/>
      <c r="AQ27" s="118"/>
      <c r="AR27" s="130">
        <v>0</v>
      </c>
      <c r="AS27" s="130">
        <v>0</v>
      </c>
      <c r="AT27" s="119"/>
      <c r="AU27" s="118"/>
      <c r="AV27" s="130">
        <v>0</v>
      </c>
      <c r="AW27" s="130">
        <v>0</v>
      </c>
      <c r="AX27" s="119"/>
      <c r="AY27" s="118"/>
      <c r="AZ27" s="130">
        <v>0</v>
      </c>
      <c r="BA27" s="130">
        <v>0</v>
      </c>
      <c r="BB27" s="119"/>
      <c r="BC27" s="118"/>
      <c r="BD27" s="130">
        <v>0</v>
      </c>
      <c r="BE27" s="130">
        <v>0</v>
      </c>
      <c r="BF27" s="119"/>
      <c r="BG27" s="118"/>
      <c r="BH27" s="130">
        <v>0</v>
      </c>
      <c r="BI27" s="130">
        <v>0</v>
      </c>
      <c r="BJ27" s="119"/>
      <c r="BK27" s="118"/>
      <c r="BL27" s="130">
        <v>0</v>
      </c>
      <c r="BM27" s="130">
        <v>0</v>
      </c>
      <c r="BN27" s="119"/>
      <c r="BO27" s="118"/>
      <c r="BP27" s="130">
        <v>0</v>
      </c>
      <c r="BQ27" s="130">
        <v>0</v>
      </c>
      <c r="BR27" s="119"/>
      <c r="BS27" s="118"/>
      <c r="BT27" s="130">
        <v>0</v>
      </c>
      <c r="BU27" s="130">
        <v>0</v>
      </c>
      <c r="BV27" s="119"/>
      <c r="BW27" s="118"/>
      <c r="BX27" s="130">
        <v>0</v>
      </c>
      <c r="BY27" s="130">
        <v>0</v>
      </c>
      <c r="BZ27" s="119"/>
      <c r="CA27" s="118"/>
      <c r="CB27" s="130">
        <v>0</v>
      </c>
      <c r="CC27" s="130">
        <v>0</v>
      </c>
      <c r="CD27" s="119"/>
      <c r="CE27" s="118"/>
      <c r="CF27" s="130">
        <v>0</v>
      </c>
      <c r="CG27" s="130">
        <v>0</v>
      </c>
      <c r="CH27" s="119"/>
      <c r="CI27" s="118"/>
      <c r="CJ27" s="130">
        <v>0</v>
      </c>
      <c r="CK27" s="130">
        <v>0</v>
      </c>
      <c r="CL27" s="119"/>
      <c r="CM27" s="118"/>
      <c r="CN27" s="130">
        <v>0</v>
      </c>
      <c r="CO27" s="130">
        <v>0</v>
      </c>
      <c r="CP27" s="119"/>
      <c r="CQ27" s="118"/>
      <c r="CR27" s="130">
        <v>0</v>
      </c>
      <c r="CS27" s="130">
        <v>0</v>
      </c>
      <c r="CT27" s="119"/>
      <c r="CU27" s="118"/>
      <c r="CV27" s="130">
        <v>0</v>
      </c>
      <c r="CW27" s="130">
        <v>0</v>
      </c>
      <c r="CX27" s="119"/>
      <c r="CY27" s="118"/>
      <c r="CZ27" s="130">
        <v>0</v>
      </c>
      <c r="DA27" s="130">
        <v>0</v>
      </c>
      <c r="DB27" s="119"/>
      <c r="DC27" s="118"/>
      <c r="DD27" s="130">
        <v>0</v>
      </c>
      <c r="DE27" s="130">
        <v>0</v>
      </c>
      <c r="DF27" s="119"/>
      <c r="DG27" s="118"/>
      <c r="DH27" s="130">
        <v>0</v>
      </c>
      <c r="DI27" s="130">
        <v>0</v>
      </c>
      <c r="DJ27" s="119"/>
      <c r="DK27" s="118"/>
      <c r="DL27" s="130">
        <v>0</v>
      </c>
      <c r="DM27" s="130">
        <v>0</v>
      </c>
      <c r="DN27" s="119"/>
      <c r="DO27" s="118"/>
      <c r="DP27" s="130">
        <v>0</v>
      </c>
      <c r="DQ27" s="130">
        <v>0</v>
      </c>
      <c r="DR27" s="119"/>
      <c r="DS27" s="118"/>
      <c r="DT27" s="130">
        <v>0</v>
      </c>
      <c r="DU27" s="130">
        <v>0</v>
      </c>
    </row>
    <row r="28" spans="1:125" s="122" customFormat="1" ht="12" customHeight="1">
      <c r="A28" s="118" t="s">
        <v>512</v>
      </c>
      <c r="B28" s="134" t="s">
        <v>599</v>
      </c>
      <c r="C28" s="118" t="s">
        <v>600</v>
      </c>
      <c r="D28" s="130">
        <f t="shared" si="0"/>
        <v>643449</v>
      </c>
      <c r="E28" s="130">
        <f t="shared" si="1"/>
        <v>465910</v>
      </c>
      <c r="F28" s="119" t="s">
        <v>601</v>
      </c>
      <c r="G28" s="118" t="s">
        <v>628</v>
      </c>
      <c r="H28" s="130">
        <v>275833</v>
      </c>
      <c r="I28" s="130">
        <v>195605</v>
      </c>
      <c r="J28" s="119" t="s">
        <v>602</v>
      </c>
      <c r="K28" s="118" t="s">
        <v>432</v>
      </c>
      <c r="L28" s="130">
        <v>104853</v>
      </c>
      <c r="M28" s="130">
        <v>75177</v>
      </c>
      <c r="N28" s="119" t="s">
        <v>603</v>
      </c>
      <c r="O28" s="118" t="s">
        <v>431</v>
      </c>
      <c r="P28" s="130">
        <v>70882</v>
      </c>
      <c r="Q28" s="130">
        <v>52637</v>
      </c>
      <c r="R28" s="119" t="s">
        <v>604</v>
      </c>
      <c r="S28" s="118" t="s">
        <v>435</v>
      </c>
      <c r="T28" s="130">
        <v>191881</v>
      </c>
      <c r="U28" s="130">
        <v>142491</v>
      </c>
      <c r="V28" s="119"/>
      <c r="W28" s="118"/>
      <c r="X28" s="130">
        <v>0</v>
      </c>
      <c r="Y28" s="130">
        <v>0</v>
      </c>
      <c r="Z28" s="119"/>
      <c r="AA28" s="118"/>
      <c r="AB28" s="130">
        <v>0</v>
      </c>
      <c r="AC28" s="130">
        <v>0</v>
      </c>
      <c r="AD28" s="119"/>
      <c r="AE28" s="118"/>
      <c r="AF28" s="130">
        <v>0</v>
      </c>
      <c r="AG28" s="130">
        <v>0</v>
      </c>
      <c r="AH28" s="119"/>
      <c r="AI28" s="118"/>
      <c r="AJ28" s="130">
        <v>0</v>
      </c>
      <c r="AK28" s="130">
        <v>0</v>
      </c>
      <c r="AL28" s="119"/>
      <c r="AM28" s="118"/>
      <c r="AN28" s="130">
        <v>0</v>
      </c>
      <c r="AO28" s="130">
        <v>0</v>
      </c>
      <c r="AP28" s="119"/>
      <c r="AQ28" s="118"/>
      <c r="AR28" s="130">
        <v>0</v>
      </c>
      <c r="AS28" s="130">
        <v>0</v>
      </c>
      <c r="AT28" s="119"/>
      <c r="AU28" s="118"/>
      <c r="AV28" s="130">
        <v>0</v>
      </c>
      <c r="AW28" s="130">
        <v>0</v>
      </c>
      <c r="AX28" s="119"/>
      <c r="AY28" s="118"/>
      <c r="AZ28" s="130">
        <v>0</v>
      </c>
      <c r="BA28" s="130">
        <v>0</v>
      </c>
      <c r="BB28" s="119"/>
      <c r="BC28" s="118"/>
      <c r="BD28" s="130">
        <v>0</v>
      </c>
      <c r="BE28" s="130">
        <v>0</v>
      </c>
      <c r="BF28" s="119"/>
      <c r="BG28" s="118"/>
      <c r="BH28" s="130">
        <v>0</v>
      </c>
      <c r="BI28" s="130">
        <v>0</v>
      </c>
      <c r="BJ28" s="119"/>
      <c r="BK28" s="118"/>
      <c r="BL28" s="130">
        <v>0</v>
      </c>
      <c r="BM28" s="130">
        <v>0</v>
      </c>
      <c r="BN28" s="119"/>
      <c r="BO28" s="118"/>
      <c r="BP28" s="130">
        <v>0</v>
      </c>
      <c r="BQ28" s="130">
        <v>0</v>
      </c>
      <c r="BR28" s="119"/>
      <c r="BS28" s="118"/>
      <c r="BT28" s="130">
        <v>0</v>
      </c>
      <c r="BU28" s="130">
        <v>0</v>
      </c>
      <c r="BV28" s="119"/>
      <c r="BW28" s="118"/>
      <c r="BX28" s="130">
        <v>0</v>
      </c>
      <c r="BY28" s="130">
        <v>0</v>
      </c>
      <c r="BZ28" s="119"/>
      <c r="CA28" s="118"/>
      <c r="CB28" s="130">
        <v>0</v>
      </c>
      <c r="CC28" s="130">
        <v>0</v>
      </c>
      <c r="CD28" s="119"/>
      <c r="CE28" s="118"/>
      <c r="CF28" s="130">
        <v>0</v>
      </c>
      <c r="CG28" s="130">
        <v>0</v>
      </c>
      <c r="CH28" s="119"/>
      <c r="CI28" s="118"/>
      <c r="CJ28" s="130">
        <v>0</v>
      </c>
      <c r="CK28" s="130">
        <v>0</v>
      </c>
      <c r="CL28" s="119"/>
      <c r="CM28" s="118"/>
      <c r="CN28" s="130">
        <v>0</v>
      </c>
      <c r="CO28" s="130">
        <v>0</v>
      </c>
      <c r="CP28" s="119"/>
      <c r="CQ28" s="118"/>
      <c r="CR28" s="130">
        <v>0</v>
      </c>
      <c r="CS28" s="130">
        <v>0</v>
      </c>
      <c r="CT28" s="119"/>
      <c r="CU28" s="118"/>
      <c r="CV28" s="130">
        <v>0</v>
      </c>
      <c r="CW28" s="130">
        <v>0</v>
      </c>
      <c r="CX28" s="119"/>
      <c r="CY28" s="118"/>
      <c r="CZ28" s="130">
        <v>0</v>
      </c>
      <c r="DA28" s="130">
        <v>0</v>
      </c>
      <c r="DB28" s="119"/>
      <c r="DC28" s="118"/>
      <c r="DD28" s="130">
        <v>0</v>
      </c>
      <c r="DE28" s="130">
        <v>0</v>
      </c>
      <c r="DF28" s="119"/>
      <c r="DG28" s="118"/>
      <c r="DH28" s="130">
        <v>0</v>
      </c>
      <c r="DI28" s="130">
        <v>0</v>
      </c>
      <c r="DJ28" s="119"/>
      <c r="DK28" s="118"/>
      <c r="DL28" s="130">
        <v>0</v>
      </c>
      <c r="DM28" s="130">
        <v>0</v>
      </c>
      <c r="DN28" s="119"/>
      <c r="DO28" s="118"/>
      <c r="DP28" s="130">
        <v>0</v>
      </c>
      <c r="DQ28" s="130">
        <v>0</v>
      </c>
      <c r="DR28" s="119"/>
      <c r="DS28" s="118"/>
      <c r="DT28" s="130">
        <v>0</v>
      </c>
      <c r="DU28" s="130">
        <v>0</v>
      </c>
    </row>
    <row r="29" spans="1:125" s="122" customFormat="1" ht="12" customHeight="1">
      <c r="A29" s="118" t="s">
        <v>512</v>
      </c>
      <c r="B29" s="134" t="s">
        <v>605</v>
      </c>
      <c r="C29" s="118" t="s">
        <v>606</v>
      </c>
      <c r="D29" s="130">
        <f t="shared" si="0"/>
        <v>952723</v>
      </c>
      <c r="E29" s="130">
        <f t="shared" si="1"/>
        <v>0</v>
      </c>
      <c r="F29" s="119" t="s">
        <v>607</v>
      </c>
      <c r="G29" s="118" t="s">
        <v>623</v>
      </c>
      <c r="H29" s="130">
        <v>681825</v>
      </c>
      <c r="I29" s="130">
        <v>0</v>
      </c>
      <c r="J29" s="119" t="s">
        <v>608</v>
      </c>
      <c r="K29" s="118" t="s">
        <v>402</v>
      </c>
      <c r="L29" s="130">
        <v>270898</v>
      </c>
      <c r="M29" s="130">
        <v>0</v>
      </c>
      <c r="N29" s="119"/>
      <c r="O29" s="118"/>
      <c r="P29" s="130">
        <v>0</v>
      </c>
      <c r="Q29" s="130">
        <v>0</v>
      </c>
      <c r="R29" s="119"/>
      <c r="S29" s="118"/>
      <c r="T29" s="130">
        <v>0</v>
      </c>
      <c r="U29" s="130">
        <v>0</v>
      </c>
      <c r="V29" s="119"/>
      <c r="W29" s="118"/>
      <c r="X29" s="130">
        <v>0</v>
      </c>
      <c r="Y29" s="130">
        <v>0</v>
      </c>
      <c r="Z29" s="119"/>
      <c r="AA29" s="118"/>
      <c r="AB29" s="130">
        <v>0</v>
      </c>
      <c r="AC29" s="130">
        <v>0</v>
      </c>
      <c r="AD29" s="119"/>
      <c r="AE29" s="118"/>
      <c r="AF29" s="130">
        <v>0</v>
      </c>
      <c r="AG29" s="130">
        <v>0</v>
      </c>
      <c r="AH29" s="119"/>
      <c r="AI29" s="118"/>
      <c r="AJ29" s="130">
        <v>0</v>
      </c>
      <c r="AK29" s="130">
        <v>0</v>
      </c>
      <c r="AL29" s="119"/>
      <c r="AM29" s="118"/>
      <c r="AN29" s="130">
        <v>0</v>
      </c>
      <c r="AO29" s="130">
        <v>0</v>
      </c>
      <c r="AP29" s="119"/>
      <c r="AQ29" s="118"/>
      <c r="AR29" s="130">
        <v>0</v>
      </c>
      <c r="AS29" s="130">
        <v>0</v>
      </c>
      <c r="AT29" s="119"/>
      <c r="AU29" s="118"/>
      <c r="AV29" s="130">
        <v>0</v>
      </c>
      <c r="AW29" s="130">
        <v>0</v>
      </c>
      <c r="AX29" s="119"/>
      <c r="AY29" s="118"/>
      <c r="AZ29" s="130">
        <v>0</v>
      </c>
      <c r="BA29" s="130">
        <v>0</v>
      </c>
      <c r="BB29" s="119"/>
      <c r="BC29" s="118"/>
      <c r="BD29" s="130">
        <v>0</v>
      </c>
      <c r="BE29" s="130">
        <v>0</v>
      </c>
      <c r="BF29" s="119"/>
      <c r="BG29" s="118"/>
      <c r="BH29" s="130">
        <v>0</v>
      </c>
      <c r="BI29" s="130">
        <v>0</v>
      </c>
      <c r="BJ29" s="119"/>
      <c r="BK29" s="118"/>
      <c r="BL29" s="130">
        <v>0</v>
      </c>
      <c r="BM29" s="130">
        <v>0</v>
      </c>
      <c r="BN29" s="119"/>
      <c r="BO29" s="118"/>
      <c r="BP29" s="130">
        <v>0</v>
      </c>
      <c r="BQ29" s="130">
        <v>0</v>
      </c>
      <c r="BR29" s="119"/>
      <c r="BS29" s="118"/>
      <c r="BT29" s="130">
        <v>0</v>
      </c>
      <c r="BU29" s="130">
        <v>0</v>
      </c>
      <c r="BV29" s="119"/>
      <c r="BW29" s="118"/>
      <c r="BX29" s="130">
        <v>0</v>
      </c>
      <c r="BY29" s="130">
        <v>0</v>
      </c>
      <c r="BZ29" s="119"/>
      <c r="CA29" s="118"/>
      <c r="CB29" s="130">
        <v>0</v>
      </c>
      <c r="CC29" s="130">
        <v>0</v>
      </c>
      <c r="CD29" s="119"/>
      <c r="CE29" s="118"/>
      <c r="CF29" s="130">
        <v>0</v>
      </c>
      <c r="CG29" s="130">
        <v>0</v>
      </c>
      <c r="CH29" s="119"/>
      <c r="CI29" s="118"/>
      <c r="CJ29" s="130">
        <v>0</v>
      </c>
      <c r="CK29" s="130">
        <v>0</v>
      </c>
      <c r="CL29" s="119"/>
      <c r="CM29" s="118"/>
      <c r="CN29" s="130">
        <v>0</v>
      </c>
      <c r="CO29" s="130">
        <v>0</v>
      </c>
      <c r="CP29" s="119"/>
      <c r="CQ29" s="118"/>
      <c r="CR29" s="130">
        <v>0</v>
      </c>
      <c r="CS29" s="130">
        <v>0</v>
      </c>
      <c r="CT29" s="119"/>
      <c r="CU29" s="118"/>
      <c r="CV29" s="130">
        <v>0</v>
      </c>
      <c r="CW29" s="130">
        <v>0</v>
      </c>
      <c r="CX29" s="119"/>
      <c r="CY29" s="118"/>
      <c r="CZ29" s="130">
        <v>0</v>
      </c>
      <c r="DA29" s="130">
        <v>0</v>
      </c>
      <c r="DB29" s="119"/>
      <c r="DC29" s="118"/>
      <c r="DD29" s="130">
        <v>0</v>
      </c>
      <c r="DE29" s="130">
        <v>0</v>
      </c>
      <c r="DF29" s="119"/>
      <c r="DG29" s="118"/>
      <c r="DH29" s="130">
        <v>0</v>
      </c>
      <c r="DI29" s="130">
        <v>0</v>
      </c>
      <c r="DJ29" s="119"/>
      <c r="DK29" s="118"/>
      <c r="DL29" s="130">
        <v>0</v>
      </c>
      <c r="DM29" s="130">
        <v>0</v>
      </c>
      <c r="DN29" s="119"/>
      <c r="DO29" s="118"/>
      <c r="DP29" s="130">
        <v>0</v>
      </c>
      <c r="DQ29" s="130">
        <v>0</v>
      </c>
      <c r="DR29" s="119"/>
      <c r="DS29" s="118"/>
      <c r="DT29" s="130">
        <v>0</v>
      </c>
      <c r="DU29" s="130">
        <v>0</v>
      </c>
    </row>
    <row r="30" spans="1:125" s="122" customFormat="1" ht="12" customHeight="1">
      <c r="A30" s="118" t="s">
        <v>512</v>
      </c>
      <c r="B30" s="134" t="s">
        <v>609</v>
      </c>
      <c r="C30" s="118" t="s">
        <v>610</v>
      </c>
      <c r="D30" s="130">
        <f t="shared" si="0"/>
        <v>0</v>
      </c>
      <c r="E30" s="130">
        <f t="shared" si="1"/>
        <v>253421</v>
      </c>
      <c r="F30" s="119" t="s">
        <v>554</v>
      </c>
      <c r="G30" s="118" t="s">
        <v>630</v>
      </c>
      <c r="H30" s="130">
        <v>0</v>
      </c>
      <c r="I30" s="130">
        <v>176584</v>
      </c>
      <c r="J30" s="119" t="s">
        <v>557</v>
      </c>
      <c r="K30" s="118" t="s">
        <v>619</v>
      </c>
      <c r="L30" s="130">
        <v>0</v>
      </c>
      <c r="M30" s="130">
        <v>76837</v>
      </c>
      <c r="N30" s="119"/>
      <c r="O30" s="118"/>
      <c r="P30" s="130">
        <v>0</v>
      </c>
      <c r="Q30" s="130">
        <v>0</v>
      </c>
      <c r="R30" s="119"/>
      <c r="S30" s="118"/>
      <c r="T30" s="130">
        <v>0</v>
      </c>
      <c r="U30" s="130">
        <v>0</v>
      </c>
      <c r="V30" s="119"/>
      <c r="W30" s="118"/>
      <c r="X30" s="130">
        <v>0</v>
      </c>
      <c r="Y30" s="130">
        <v>0</v>
      </c>
      <c r="Z30" s="119"/>
      <c r="AA30" s="118"/>
      <c r="AB30" s="130">
        <v>0</v>
      </c>
      <c r="AC30" s="130">
        <v>0</v>
      </c>
      <c r="AD30" s="119"/>
      <c r="AE30" s="118"/>
      <c r="AF30" s="130">
        <v>0</v>
      </c>
      <c r="AG30" s="130">
        <v>0</v>
      </c>
      <c r="AH30" s="119"/>
      <c r="AI30" s="118"/>
      <c r="AJ30" s="130">
        <v>0</v>
      </c>
      <c r="AK30" s="130">
        <v>0</v>
      </c>
      <c r="AL30" s="119"/>
      <c r="AM30" s="118"/>
      <c r="AN30" s="130">
        <v>0</v>
      </c>
      <c r="AO30" s="130">
        <v>0</v>
      </c>
      <c r="AP30" s="119"/>
      <c r="AQ30" s="118"/>
      <c r="AR30" s="130">
        <v>0</v>
      </c>
      <c r="AS30" s="130">
        <v>0</v>
      </c>
      <c r="AT30" s="119"/>
      <c r="AU30" s="118"/>
      <c r="AV30" s="130">
        <v>0</v>
      </c>
      <c r="AW30" s="130">
        <v>0</v>
      </c>
      <c r="AX30" s="119"/>
      <c r="AY30" s="118"/>
      <c r="AZ30" s="130">
        <v>0</v>
      </c>
      <c r="BA30" s="130">
        <v>0</v>
      </c>
      <c r="BB30" s="119"/>
      <c r="BC30" s="118"/>
      <c r="BD30" s="130">
        <v>0</v>
      </c>
      <c r="BE30" s="130">
        <v>0</v>
      </c>
      <c r="BF30" s="119"/>
      <c r="BG30" s="118"/>
      <c r="BH30" s="130">
        <v>0</v>
      </c>
      <c r="BI30" s="130">
        <v>0</v>
      </c>
      <c r="BJ30" s="119"/>
      <c r="BK30" s="118"/>
      <c r="BL30" s="130">
        <v>0</v>
      </c>
      <c r="BM30" s="130">
        <v>0</v>
      </c>
      <c r="BN30" s="119"/>
      <c r="BO30" s="118"/>
      <c r="BP30" s="130">
        <v>0</v>
      </c>
      <c r="BQ30" s="130">
        <v>0</v>
      </c>
      <c r="BR30" s="119"/>
      <c r="BS30" s="118"/>
      <c r="BT30" s="130">
        <v>0</v>
      </c>
      <c r="BU30" s="130">
        <v>0</v>
      </c>
      <c r="BV30" s="119"/>
      <c r="BW30" s="118"/>
      <c r="BX30" s="130">
        <v>0</v>
      </c>
      <c r="BY30" s="130">
        <v>0</v>
      </c>
      <c r="BZ30" s="119"/>
      <c r="CA30" s="118"/>
      <c r="CB30" s="130">
        <v>0</v>
      </c>
      <c r="CC30" s="130">
        <v>0</v>
      </c>
      <c r="CD30" s="119"/>
      <c r="CE30" s="118"/>
      <c r="CF30" s="130">
        <v>0</v>
      </c>
      <c r="CG30" s="130">
        <v>0</v>
      </c>
      <c r="CH30" s="119"/>
      <c r="CI30" s="118"/>
      <c r="CJ30" s="130">
        <v>0</v>
      </c>
      <c r="CK30" s="130">
        <v>0</v>
      </c>
      <c r="CL30" s="119"/>
      <c r="CM30" s="118"/>
      <c r="CN30" s="130">
        <v>0</v>
      </c>
      <c r="CO30" s="130">
        <v>0</v>
      </c>
      <c r="CP30" s="119"/>
      <c r="CQ30" s="118"/>
      <c r="CR30" s="130">
        <v>0</v>
      </c>
      <c r="CS30" s="130">
        <v>0</v>
      </c>
      <c r="CT30" s="119"/>
      <c r="CU30" s="118"/>
      <c r="CV30" s="130">
        <v>0</v>
      </c>
      <c r="CW30" s="130">
        <v>0</v>
      </c>
      <c r="CX30" s="119"/>
      <c r="CY30" s="118"/>
      <c r="CZ30" s="130">
        <v>0</v>
      </c>
      <c r="DA30" s="130">
        <v>0</v>
      </c>
      <c r="DB30" s="119"/>
      <c r="DC30" s="118"/>
      <c r="DD30" s="130">
        <v>0</v>
      </c>
      <c r="DE30" s="130">
        <v>0</v>
      </c>
      <c r="DF30" s="119"/>
      <c r="DG30" s="118"/>
      <c r="DH30" s="130">
        <v>0</v>
      </c>
      <c r="DI30" s="130">
        <v>0</v>
      </c>
      <c r="DJ30" s="119"/>
      <c r="DK30" s="118"/>
      <c r="DL30" s="130">
        <v>0</v>
      </c>
      <c r="DM30" s="130">
        <v>0</v>
      </c>
      <c r="DN30" s="119"/>
      <c r="DO30" s="118"/>
      <c r="DP30" s="130">
        <v>0</v>
      </c>
      <c r="DQ30" s="130">
        <v>0</v>
      </c>
      <c r="DR30" s="119"/>
      <c r="DS30" s="118"/>
      <c r="DT30" s="130">
        <v>0</v>
      </c>
      <c r="DU30" s="130">
        <v>0</v>
      </c>
    </row>
    <row r="31" spans="1:125" s="122" customFormat="1" ht="12" customHeight="1">
      <c r="A31" s="118" t="s">
        <v>512</v>
      </c>
      <c r="B31" s="134" t="s">
        <v>611</v>
      </c>
      <c r="C31" s="118" t="s">
        <v>612</v>
      </c>
      <c r="D31" s="130">
        <f t="shared" si="0"/>
        <v>112610</v>
      </c>
      <c r="E31" s="130">
        <f t="shared" si="1"/>
        <v>110397</v>
      </c>
      <c r="F31" s="119" t="s">
        <v>613</v>
      </c>
      <c r="G31" s="118" t="s">
        <v>410</v>
      </c>
      <c r="H31" s="130">
        <v>47794</v>
      </c>
      <c r="I31" s="130">
        <v>60942</v>
      </c>
      <c r="J31" s="119" t="s">
        <v>614</v>
      </c>
      <c r="K31" s="118" t="s">
        <v>412</v>
      </c>
      <c r="L31" s="130">
        <v>64816</v>
      </c>
      <c r="M31" s="130">
        <v>49455</v>
      </c>
      <c r="N31" s="119"/>
      <c r="O31" s="118"/>
      <c r="P31" s="130">
        <v>0</v>
      </c>
      <c r="Q31" s="130">
        <v>0</v>
      </c>
      <c r="R31" s="119"/>
      <c r="S31" s="118"/>
      <c r="T31" s="130">
        <v>0</v>
      </c>
      <c r="U31" s="130">
        <v>0</v>
      </c>
      <c r="V31" s="119"/>
      <c r="W31" s="118"/>
      <c r="X31" s="130">
        <v>0</v>
      </c>
      <c r="Y31" s="130">
        <v>0</v>
      </c>
      <c r="Z31" s="119"/>
      <c r="AA31" s="118"/>
      <c r="AB31" s="130">
        <v>0</v>
      </c>
      <c r="AC31" s="130">
        <v>0</v>
      </c>
      <c r="AD31" s="119"/>
      <c r="AE31" s="118"/>
      <c r="AF31" s="130">
        <v>0</v>
      </c>
      <c r="AG31" s="130">
        <v>0</v>
      </c>
      <c r="AH31" s="119"/>
      <c r="AI31" s="118"/>
      <c r="AJ31" s="130">
        <v>0</v>
      </c>
      <c r="AK31" s="130">
        <v>0</v>
      </c>
      <c r="AL31" s="119"/>
      <c r="AM31" s="118"/>
      <c r="AN31" s="130">
        <v>0</v>
      </c>
      <c r="AO31" s="130">
        <v>0</v>
      </c>
      <c r="AP31" s="119"/>
      <c r="AQ31" s="118"/>
      <c r="AR31" s="130">
        <v>0</v>
      </c>
      <c r="AS31" s="130">
        <v>0</v>
      </c>
      <c r="AT31" s="119"/>
      <c r="AU31" s="118"/>
      <c r="AV31" s="130">
        <v>0</v>
      </c>
      <c r="AW31" s="130">
        <v>0</v>
      </c>
      <c r="AX31" s="119"/>
      <c r="AY31" s="118"/>
      <c r="AZ31" s="130">
        <v>0</v>
      </c>
      <c r="BA31" s="130">
        <v>0</v>
      </c>
      <c r="BB31" s="119"/>
      <c r="BC31" s="118"/>
      <c r="BD31" s="130">
        <v>0</v>
      </c>
      <c r="BE31" s="130">
        <v>0</v>
      </c>
      <c r="BF31" s="119"/>
      <c r="BG31" s="118"/>
      <c r="BH31" s="130">
        <v>0</v>
      </c>
      <c r="BI31" s="130">
        <v>0</v>
      </c>
      <c r="BJ31" s="119"/>
      <c r="BK31" s="118"/>
      <c r="BL31" s="130">
        <v>0</v>
      </c>
      <c r="BM31" s="130">
        <v>0</v>
      </c>
      <c r="BN31" s="119"/>
      <c r="BO31" s="118"/>
      <c r="BP31" s="130">
        <v>0</v>
      </c>
      <c r="BQ31" s="130">
        <v>0</v>
      </c>
      <c r="BR31" s="119"/>
      <c r="BS31" s="118"/>
      <c r="BT31" s="130">
        <v>0</v>
      </c>
      <c r="BU31" s="130">
        <v>0</v>
      </c>
      <c r="BV31" s="119"/>
      <c r="BW31" s="118"/>
      <c r="BX31" s="130">
        <v>0</v>
      </c>
      <c r="BY31" s="130">
        <v>0</v>
      </c>
      <c r="BZ31" s="119"/>
      <c r="CA31" s="118"/>
      <c r="CB31" s="130">
        <v>0</v>
      </c>
      <c r="CC31" s="130">
        <v>0</v>
      </c>
      <c r="CD31" s="119"/>
      <c r="CE31" s="118"/>
      <c r="CF31" s="130">
        <v>0</v>
      </c>
      <c r="CG31" s="130">
        <v>0</v>
      </c>
      <c r="CH31" s="119"/>
      <c r="CI31" s="118"/>
      <c r="CJ31" s="130">
        <v>0</v>
      </c>
      <c r="CK31" s="130">
        <v>0</v>
      </c>
      <c r="CL31" s="119"/>
      <c r="CM31" s="118"/>
      <c r="CN31" s="130">
        <v>0</v>
      </c>
      <c r="CO31" s="130">
        <v>0</v>
      </c>
      <c r="CP31" s="119"/>
      <c r="CQ31" s="118"/>
      <c r="CR31" s="130">
        <v>0</v>
      </c>
      <c r="CS31" s="130">
        <v>0</v>
      </c>
      <c r="CT31" s="119"/>
      <c r="CU31" s="118"/>
      <c r="CV31" s="130">
        <v>0</v>
      </c>
      <c r="CW31" s="130">
        <v>0</v>
      </c>
      <c r="CX31" s="119"/>
      <c r="CY31" s="118"/>
      <c r="CZ31" s="130">
        <v>0</v>
      </c>
      <c r="DA31" s="130">
        <v>0</v>
      </c>
      <c r="DB31" s="119"/>
      <c r="DC31" s="118"/>
      <c r="DD31" s="130">
        <v>0</v>
      </c>
      <c r="DE31" s="130">
        <v>0</v>
      </c>
      <c r="DF31" s="119"/>
      <c r="DG31" s="118"/>
      <c r="DH31" s="130">
        <v>0</v>
      </c>
      <c r="DI31" s="130">
        <v>0</v>
      </c>
      <c r="DJ31" s="119"/>
      <c r="DK31" s="118"/>
      <c r="DL31" s="130">
        <v>0</v>
      </c>
      <c r="DM31" s="130">
        <v>0</v>
      </c>
      <c r="DN31" s="119"/>
      <c r="DO31" s="118"/>
      <c r="DP31" s="130">
        <v>0</v>
      </c>
      <c r="DQ31" s="130">
        <v>0</v>
      </c>
      <c r="DR31" s="119"/>
      <c r="DS31" s="118"/>
      <c r="DT31" s="130">
        <v>0</v>
      </c>
      <c r="DU31" s="130">
        <v>0</v>
      </c>
    </row>
    <row r="32" spans="1:125" s="122" customFormat="1" ht="12" customHeight="1">
      <c r="A32" s="118" t="s">
        <v>512</v>
      </c>
      <c r="B32" s="134" t="s">
        <v>615</v>
      </c>
      <c r="C32" s="118" t="s">
        <v>616</v>
      </c>
      <c r="D32" s="130">
        <f t="shared" si="0"/>
        <v>323876</v>
      </c>
      <c r="E32" s="130">
        <f t="shared" si="1"/>
        <v>0</v>
      </c>
      <c r="F32" s="119" t="s">
        <v>617</v>
      </c>
      <c r="G32" s="118" t="s">
        <v>622</v>
      </c>
      <c r="H32" s="130">
        <v>76015</v>
      </c>
      <c r="I32" s="130">
        <v>0</v>
      </c>
      <c r="J32" s="119" t="s">
        <v>598</v>
      </c>
      <c r="K32" s="118" t="s">
        <v>638</v>
      </c>
      <c r="L32" s="130">
        <v>74397</v>
      </c>
      <c r="M32" s="130">
        <v>0</v>
      </c>
      <c r="N32" s="119" t="s">
        <v>574</v>
      </c>
      <c r="O32" s="118" t="s">
        <v>639</v>
      </c>
      <c r="P32" s="130">
        <v>70824</v>
      </c>
      <c r="Q32" s="130">
        <v>0</v>
      </c>
      <c r="R32" s="119" t="s">
        <v>541</v>
      </c>
      <c r="S32" s="118" t="s">
        <v>641</v>
      </c>
      <c r="T32" s="130">
        <v>53051</v>
      </c>
      <c r="U32" s="130">
        <v>0</v>
      </c>
      <c r="V32" s="119" t="s">
        <v>618</v>
      </c>
      <c r="W32" s="118" t="s">
        <v>409</v>
      </c>
      <c r="X32" s="130">
        <v>49589</v>
      </c>
      <c r="Y32" s="130">
        <v>0</v>
      </c>
      <c r="Z32" s="119"/>
      <c r="AA32" s="118"/>
      <c r="AB32" s="130">
        <v>0</v>
      </c>
      <c r="AC32" s="130">
        <v>0</v>
      </c>
      <c r="AD32" s="119"/>
      <c r="AE32" s="118"/>
      <c r="AF32" s="130">
        <v>0</v>
      </c>
      <c r="AG32" s="130">
        <v>0</v>
      </c>
      <c r="AH32" s="119"/>
      <c r="AI32" s="118"/>
      <c r="AJ32" s="130">
        <v>0</v>
      </c>
      <c r="AK32" s="130">
        <v>0</v>
      </c>
      <c r="AL32" s="119"/>
      <c r="AM32" s="118"/>
      <c r="AN32" s="130">
        <v>0</v>
      </c>
      <c r="AO32" s="130">
        <v>0</v>
      </c>
      <c r="AP32" s="119"/>
      <c r="AQ32" s="118"/>
      <c r="AR32" s="130">
        <v>0</v>
      </c>
      <c r="AS32" s="130">
        <v>0</v>
      </c>
      <c r="AT32" s="119"/>
      <c r="AU32" s="118"/>
      <c r="AV32" s="130">
        <v>0</v>
      </c>
      <c r="AW32" s="130">
        <v>0</v>
      </c>
      <c r="AX32" s="119"/>
      <c r="AY32" s="118"/>
      <c r="AZ32" s="130">
        <v>0</v>
      </c>
      <c r="BA32" s="130">
        <v>0</v>
      </c>
      <c r="BB32" s="119"/>
      <c r="BC32" s="118"/>
      <c r="BD32" s="130">
        <v>0</v>
      </c>
      <c r="BE32" s="130">
        <v>0</v>
      </c>
      <c r="BF32" s="119"/>
      <c r="BG32" s="118"/>
      <c r="BH32" s="130">
        <v>0</v>
      </c>
      <c r="BI32" s="130">
        <v>0</v>
      </c>
      <c r="BJ32" s="119"/>
      <c r="BK32" s="118"/>
      <c r="BL32" s="130">
        <v>0</v>
      </c>
      <c r="BM32" s="130">
        <v>0</v>
      </c>
      <c r="BN32" s="119"/>
      <c r="BO32" s="118"/>
      <c r="BP32" s="130">
        <v>0</v>
      </c>
      <c r="BQ32" s="130">
        <v>0</v>
      </c>
      <c r="BR32" s="119"/>
      <c r="BS32" s="118"/>
      <c r="BT32" s="130">
        <v>0</v>
      </c>
      <c r="BU32" s="130">
        <v>0</v>
      </c>
      <c r="BV32" s="119"/>
      <c r="BW32" s="118"/>
      <c r="BX32" s="130">
        <v>0</v>
      </c>
      <c r="BY32" s="130">
        <v>0</v>
      </c>
      <c r="BZ32" s="119"/>
      <c r="CA32" s="118"/>
      <c r="CB32" s="130">
        <v>0</v>
      </c>
      <c r="CC32" s="130">
        <v>0</v>
      </c>
      <c r="CD32" s="119"/>
      <c r="CE32" s="118"/>
      <c r="CF32" s="130">
        <v>0</v>
      </c>
      <c r="CG32" s="130">
        <v>0</v>
      </c>
      <c r="CH32" s="119"/>
      <c r="CI32" s="118"/>
      <c r="CJ32" s="130">
        <v>0</v>
      </c>
      <c r="CK32" s="130">
        <v>0</v>
      </c>
      <c r="CL32" s="119"/>
      <c r="CM32" s="118"/>
      <c r="CN32" s="130">
        <v>0</v>
      </c>
      <c r="CO32" s="130">
        <v>0</v>
      </c>
      <c r="CP32" s="119"/>
      <c r="CQ32" s="118"/>
      <c r="CR32" s="130">
        <v>0</v>
      </c>
      <c r="CS32" s="130">
        <v>0</v>
      </c>
      <c r="CT32" s="119"/>
      <c r="CU32" s="118"/>
      <c r="CV32" s="130">
        <v>0</v>
      </c>
      <c r="CW32" s="130">
        <v>0</v>
      </c>
      <c r="CX32" s="119"/>
      <c r="CY32" s="118"/>
      <c r="CZ32" s="130">
        <v>0</v>
      </c>
      <c r="DA32" s="130">
        <v>0</v>
      </c>
      <c r="DB32" s="119"/>
      <c r="DC32" s="118"/>
      <c r="DD32" s="130">
        <v>0</v>
      </c>
      <c r="DE32" s="130">
        <v>0</v>
      </c>
      <c r="DF32" s="119"/>
      <c r="DG32" s="118"/>
      <c r="DH32" s="130">
        <v>0</v>
      </c>
      <c r="DI32" s="130">
        <v>0</v>
      </c>
      <c r="DJ32" s="119"/>
      <c r="DK32" s="118"/>
      <c r="DL32" s="130">
        <v>0</v>
      </c>
      <c r="DM32" s="130">
        <v>0</v>
      </c>
      <c r="DN32" s="119"/>
      <c r="DO32" s="118"/>
      <c r="DP32" s="130">
        <v>0</v>
      </c>
      <c r="DQ32" s="130">
        <v>0</v>
      </c>
      <c r="DR32" s="119"/>
      <c r="DS32" s="118"/>
      <c r="DT32" s="130">
        <v>0</v>
      </c>
      <c r="DU32" s="130">
        <v>0</v>
      </c>
    </row>
  </sheetData>
  <sheetProtection/>
  <autoFilter ref="A6:DU32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40</v>
      </c>
      <c r="M2" s="3" t="str">
        <f>IF(L2&lt;&gt;"",VLOOKUP(L2,$AK$6:$AL$52,2,FALSE),"-")</f>
        <v>福岡県</v>
      </c>
      <c r="N2" s="3"/>
      <c r="O2" s="3"/>
      <c r="AC2" s="5">
        <f>IF(VALUE(D2)=0,0,1)</f>
        <v>1</v>
      </c>
      <c r="AD2" s="35" t="str">
        <f>IF(AC2=0,"",VLOOKUP(D2,'廃棄物事業経費（歳入）'!B7:C708,2,FALSE))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96</v>
      </c>
      <c r="C6" s="144"/>
      <c r="D6" s="138"/>
      <c r="E6" s="13" t="s">
        <v>75</v>
      </c>
      <c r="F6" s="14" t="s">
        <v>76</v>
      </c>
      <c r="H6" s="139" t="s">
        <v>97</v>
      </c>
      <c r="I6" s="140"/>
      <c r="J6" s="140"/>
      <c r="K6" s="170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1" t="s">
        <v>80</v>
      </c>
      <c r="C7" s="172"/>
      <c r="D7" s="172"/>
      <c r="E7" s="17">
        <f aca="true" t="shared" si="0" ref="E7:E12">AF7</f>
        <v>398535</v>
      </c>
      <c r="F7" s="17">
        <f aca="true" t="shared" si="1" ref="F7:F12">AF14</f>
        <v>35904</v>
      </c>
      <c r="H7" s="173" t="s">
        <v>92</v>
      </c>
      <c r="I7" s="173" t="s">
        <v>99</v>
      </c>
      <c r="J7" s="139" t="s">
        <v>82</v>
      </c>
      <c r="K7" s="184"/>
      <c r="L7" s="17">
        <f aca="true" t="shared" si="2" ref="L7:L12">AF21</f>
        <v>6861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398535</v>
      </c>
      <c r="AG7" s="39"/>
      <c r="AH7" s="99" t="str">
        <f>+'廃棄物事業経費（歳入）'!B7</f>
        <v>40000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1" t="s">
        <v>103</v>
      </c>
      <c r="C8" s="172"/>
      <c r="D8" s="172"/>
      <c r="E8" s="17">
        <f t="shared" si="0"/>
        <v>24074</v>
      </c>
      <c r="F8" s="17">
        <f t="shared" si="1"/>
        <v>16970</v>
      </c>
      <c r="H8" s="174"/>
      <c r="I8" s="174"/>
      <c r="J8" s="139" t="s">
        <v>83</v>
      </c>
      <c r="K8" s="170"/>
      <c r="L8" s="17">
        <f t="shared" si="2"/>
        <v>2172199</v>
      </c>
      <c r="M8" s="17">
        <f t="shared" si="3"/>
        <v>173339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24074</v>
      </c>
      <c r="AG8" s="39"/>
      <c r="AH8" s="99" t="str">
        <f>+'廃棄物事業経費（歳入）'!B8</f>
        <v>40100</v>
      </c>
      <c r="AI8" s="2">
        <v>8</v>
      </c>
      <c r="AK8" s="26" t="s">
        <v>105</v>
      </c>
      <c r="AL8" s="28" t="s">
        <v>47</v>
      </c>
    </row>
    <row r="9" spans="2:38" ht="19.5" customHeight="1">
      <c r="B9" s="171" t="s">
        <v>81</v>
      </c>
      <c r="C9" s="172"/>
      <c r="D9" s="172"/>
      <c r="E9" s="17">
        <f t="shared" si="0"/>
        <v>1806666</v>
      </c>
      <c r="F9" s="17">
        <f t="shared" si="1"/>
        <v>1534</v>
      </c>
      <c r="H9" s="174"/>
      <c r="I9" s="174"/>
      <c r="J9" s="139" t="s">
        <v>84</v>
      </c>
      <c r="K9" s="184"/>
      <c r="L9" s="17">
        <f t="shared" si="2"/>
        <v>1351776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1806666</v>
      </c>
      <c r="AG9" s="39"/>
      <c r="AH9" s="99" t="str">
        <f>+'廃棄物事業経費（歳入）'!B9</f>
        <v>40130</v>
      </c>
      <c r="AI9" s="2">
        <v>9</v>
      </c>
      <c r="AK9" s="26" t="s">
        <v>107</v>
      </c>
      <c r="AL9" s="28" t="s">
        <v>48</v>
      </c>
    </row>
    <row r="10" spans="2:38" ht="19.5" customHeight="1">
      <c r="B10" s="171" t="s">
        <v>108</v>
      </c>
      <c r="C10" s="172"/>
      <c r="D10" s="172"/>
      <c r="E10" s="17">
        <f t="shared" si="0"/>
        <v>14709798</v>
      </c>
      <c r="F10" s="17">
        <f t="shared" si="1"/>
        <v>2172965</v>
      </c>
      <c r="H10" s="174"/>
      <c r="I10" s="175"/>
      <c r="J10" s="139" t="s">
        <v>42</v>
      </c>
      <c r="K10" s="184"/>
      <c r="L10" s="17">
        <f t="shared" si="2"/>
        <v>580138</v>
      </c>
      <c r="M10" s="17">
        <f t="shared" si="3"/>
        <v>3063</v>
      </c>
      <c r="AC10" s="15" t="s">
        <v>108</v>
      </c>
      <c r="AD10" s="40" t="s">
        <v>100</v>
      </c>
      <c r="AE10" s="39" t="s">
        <v>109</v>
      </c>
      <c r="AF10" s="35">
        <f ca="1" t="shared" si="4"/>
        <v>14709798</v>
      </c>
      <c r="AG10" s="39"/>
      <c r="AH10" s="99" t="str">
        <f>+'廃棄物事業経費（歳入）'!B10</f>
        <v>40202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1" t="s">
        <v>111</v>
      </c>
      <c r="C11" s="172"/>
      <c r="D11" s="172"/>
      <c r="E11" s="17">
        <f t="shared" si="0"/>
        <v>13397020</v>
      </c>
      <c r="F11" s="17">
        <f t="shared" si="1"/>
        <v>2775041</v>
      </c>
      <c r="H11" s="174"/>
      <c r="I11" s="176" t="s">
        <v>78</v>
      </c>
      <c r="J11" s="176"/>
      <c r="K11" s="176"/>
      <c r="L11" s="17">
        <f t="shared" si="2"/>
        <v>461851</v>
      </c>
      <c r="M11" s="17">
        <f t="shared" si="3"/>
        <v>0</v>
      </c>
      <c r="AC11" s="15" t="s">
        <v>111</v>
      </c>
      <c r="AD11" s="40" t="s">
        <v>100</v>
      </c>
      <c r="AE11" s="39" t="s">
        <v>112</v>
      </c>
      <c r="AF11" s="35">
        <f ca="1" t="shared" si="4"/>
        <v>13397020</v>
      </c>
      <c r="AG11" s="39"/>
      <c r="AH11" s="99" t="str">
        <f>+'廃棄物事業経費（歳入）'!B11</f>
        <v>40203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1" t="s">
        <v>42</v>
      </c>
      <c r="C12" s="172"/>
      <c r="D12" s="172"/>
      <c r="E12" s="17">
        <f t="shared" si="0"/>
        <v>7747239</v>
      </c>
      <c r="F12" s="17">
        <f t="shared" si="1"/>
        <v>311507</v>
      </c>
      <c r="H12" s="174"/>
      <c r="I12" s="176" t="s">
        <v>114</v>
      </c>
      <c r="J12" s="176"/>
      <c r="K12" s="176"/>
      <c r="L12" s="17">
        <f t="shared" si="2"/>
        <v>960181</v>
      </c>
      <c r="M12" s="17">
        <f t="shared" si="3"/>
        <v>24318</v>
      </c>
      <c r="AC12" s="15" t="s">
        <v>42</v>
      </c>
      <c r="AD12" s="40" t="s">
        <v>100</v>
      </c>
      <c r="AE12" s="39" t="s">
        <v>115</v>
      </c>
      <c r="AF12" s="35">
        <f ca="1" t="shared" si="4"/>
        <v>7747239</v>
      </c>
      <c r="AG12" s="39"/>
      <c r="AH12" s="99" t="str">
        <f>+'廃棄物事業経費（歳入）'!B12</f>
        <v>40204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7" t="s">
        <v>117</v>
      </c>
      <c r="C13" s="178"/>
      <c r="D13" s="178"/>
      <c r="E13" s="18">
        <f>SUM(E7:E12)</f>
        <v>38083332</v>
      </c>
      <c r="F13" s="18">
        <f>SUM(F7:F12)</f>
        <v>5313921</v>
      </c>
      <c r="H13" s="174"/>
      <c r="I13" s="143" t="s">
        <v>93</v>
      </c>
      <c r="J13" s="179"/>
      <c r="K13" s="180"/>
      <c r="L13" s="19">
        <f>SUM(L7:L12)</f>
        <v>5533006</v>
      </c>
      <c r="M13" s="19">
        <f>SUM(M7:M12)</f>
        <v>200720</v>
      </c>
      <c r="AC13" s="15" t="s">
        <v>77</v>
      </c>
      <c r="AD13" s="40" t="s">
        <v>100</v>
      </c>
      <c r="AE13" s="39" t="s">
        <v>118</v>
      </c>
      <c r="AF13" s="35">
        <f ca="1" t="shared" si="4"/>
        <v>51379803</v>
      </c>
      <c r="AG13" s="39"/>
      <c r="AH13" s="99" t="str">
        <f>+'廃棄物事業経費（歳入）'!B13</f>
        <v>40205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1" t="s">
        <v>120</v>
      </c>
      <c r="D14" s="182"/>
      <c r="E14" s="22">
        <f>E13-E11</f>
        <v>24686312</v>
      </c>
      <c r="F14" s="22">
        <f>F13-F11</f>
        <v>2538880</v>
      </c>
      <c r="H14" s="175"/>
      <c r="I14" s="20"/>
      <c r="J14" s="24"/>
      <c r="K14" s="21" t="s">
        <v>120</v>
      </c>
      <c r="L14" s="23">
        <f>L13-L12</f>
        <v>4572825</v>
      </c>
      <c r="M14" s="23">
        <f>M13-M12</f>
        <v>176402</v>
      </c>
      <c r="AC14" s="15" t="s">
        <v>80</v>
      </c>
      <c r="AD14" s="40" t="s">
        <v>100</v>
      </c>
      <c r="AE14" s="39" t="s">
        <v>121</v>
      </c>
      <c r="AF14" s="35">
        <f ca="1" t="shared" si="4"/>
        <v>35904</v>
      </c>
      <c r="AG14" s="39"/>
      <c r="AH14" s="99" t="str">
        <f>+'廃棄物事業経費（歳入）'!B14</f>
        <v>40206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1" t="s">
        <v>77</v>
      </c>
      <c r="C15" s="172"/>
      <c r="D15" s="172"/>
      <c r="E15" s="17">
        <f>AF13</f>
        <v>51379803</v>
      </c>
      <c r="F15" s="17">
        <f>AF20</f>
        <v>7627601</v>
      </c>
      <c r="H15" s="173" t="s">
        <v>123</v>
      </c>
      <c r="I15" s="173" t="s">
        <v>124</v>
      </c>
      <c r="J15" s="16" t="s">
        <v>85</v>
      </c>
      <c r="K15" s="27"/>
      <c r="L15" s="17">
        <f aca="true" t="shared" si="5" ref="L15:L28">AF27</f>
        <v>5213545</v>
      </c>
      <c r="M15" s="17">
        <f aca="true" t="shared" si="6" ref="M15:M28">AF48</f>
        <v>927545</v>
      </c>
      <c r="AC15" s="15" t="s">
        <v>103</v>
      </c>
      <c r="AD15" s="40" t="s">
        <v>100</v>
      </c>
      <c r="AE15" s="39" t="s">
        <v>125</v>
      </c>
      <c r="AF15" s="35">
        <f ca="1" t="shared" si="4"/>
        <v>16970</v>
      </c>
      <c r="AG15" s="39"/>
      <c r="AH15" s="99" t="str">
        <f>+'廃棄物事業経費（歳入）'!B15</f>
        <v>40207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7" t="s">
        <v>43</v>
      </c>
      <c r="C16" s="185"/>
      <c r="D16" s="185"/>
      <c r="E16" s="18">
        <f>SUM(E13,E15)</f>
        <v>89463135</v>
      </c>
      <c r="F16" s="18">
        <f>SUM(F13,F15)</f>
        <v>12941522</v>
      </c>
      <c r="H16" s="187"/>
      <c r="I16" s="174"/>
      <c r="J16" s="174" t="s">
        <v>127</v>
      </c>
      <c r="K16" s="13" t="s">
        <v>86</v>
      </c>
      <c r="L16" s="17">
        <f t="shared" si="5"/>
        <v>4290473</v>
      </c>
      <c r="M16" s="17">
        <f t="shared" si="6"/>
        <v>421958</v>
      </c>
      <c r="AC16" s="15" t="s">
        <v>81</v>
      </c>
      <c r="AD16" s="40" t="s">
        <v>100</v>
      </c>
      <c r="AE16" s="39" t="s">
        <v>128</v>
      </c>
      <c r="AF16" s="35">
        <f ca="1" t="shared" si="4"/>
        <v>1534</v>
      </c>
      <c r="AG16" s="39"/>
      <c r="AH16" s="99" t="str">
        <f>+'廃棄物事業経費（歳入）'!B16</f>
        <v>40210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1" t="s">
        <v>120</v>
      </c>
      <c r="D17" s="182"/>
      <c r="E17" s="22">
        <f>SUM(E14:E15)</f>
        <v>76066115</v>
      </c>
      <c r="F17" s="22">
        <f>SUM(F14:F15)</f>
        <v>10166481</v>
      </c>
      <c r="H17" s="187"/>
      <c r="I17" s="174"/>
      <c r="J17" s="174"/>
      <c r="K17" s="13" t="s">
        <v>87</v>
      </c>
      <c r="L17" s="17">
        <f t="shared" si="5"/>
        <v>1444754</v>
      </c>
      <c r="M17" s="17">
        <f t="shared" si="6"/>
        <v>837636</v>
      </c>
      <c r="AC17" s="15" t="s">
        <v>108</v>
      </c>
      <c r="AD17" s="40" t="s">
        <v>100</v>
      </c>
      <c r="AE17" s="39" t="s">
        <v>130</v>
      </c>
      <c r="AF17" s="35">
        <f ca="1" t="shared" si="4"/>
        <v>2172965</v>
      </c>
      <c r="AG17" s="39"/>
      <c r="AH17" s="99" t="str">
        <f>+'廃棄物事業経費（歳入）'!B17</f>
        <v>40211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7"/>
      <c r="I18" s="175"/>
      <c r="J18" s="175"/>
      <c r="K18" s="13" t="s">
        <v>88</v>
      </c>
      <c r="L18" s="17">
        <f t="shared" si="5"/>
        <v>198214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2775041</v>
      </c>
      <c r="AG18" s="39"/>
      <c r="AH18" s="99" t="str">
        <f>+'廃棄物事業経費（歳入）'!B18</f>
        <v>40212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7"/>
      <c r="I19" s="173" t="s">
        <v>134</v>
      </c>
      <c r="J19" s="139" t="s">
        <v>89</v>
      </c>
      <c r="K19" s="184"/>
      <c r="L19" s="17">
        <f t="shared" si="5"/>
        <v>2474602</v>
      </c>
      <c r="M19" s="17">
        <f t="shared" si="6"/>
        <v>80462</v>
      </c>
      <c r="AC19" s="15" t="s">
        <v>42</v>
      </c>
      <c r="AD19" s="40" t="s">
        <v>100</v>
      </c>
      <c r="AE19" s="39" t="s">
        <v>135</v>
      </c>
      <c r="AF19" s="35">
        <f ca="1" t="shared" si="4"/>
        <v>311507</v>
      </c>
      <c r="AG19" s="39"/>
      <c r="AH19" s="99" t="str">
        <f>+'廃棄物事業経費（歳入）'!B19</f>
        <v>40213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1" t="s">
        <v>137</v>
      </c>
      <c r="C20" s="183"/>
      <c r="D20" s="183"/>
      <c r="E20" s="29">
        <f>E11</f>
        <v>13397020</v>
      </c>
      <c r="F20" s="29">
        <f>F11</f>
        <v>2775041</v>
      </c>
      <c r="H20" s="187"/>
      <c r="I20" s="174"/>
      <c r="J20" s="139" t="s">
        <v>90</v>
      </c>
      <c r="K20" s="184"/>
      <c r="L20" s="17">
        <f t="shared" si="5"/>
        <v>8955786</v>
      </c>
      <c r="M20" s="17">
        <f t="shared" si="6"/>
        <v>2967711</v>
      </c>
      <c r="AC20" s="15" t="s">
        <v>77</v>
      </c>
      <c r="AD20" s="40" t="s">
        <v>100</v>
      </c>
      <c r="AE20" s="39" t="s">
        <v>138</v>
      </c>
      <c r="AF20" s="35">
        <f ca="1" t="shared" si="4"/>
        <v>7627601</v>
      </c>
      <c r="AG20" s="39"/>
      <c r="AH20" s="99" t="str">
        <f>+'廃棄物事業経費（歳入）'!B20</f>
        <v>40214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1" t="s">
        <v>140</v>
      </c>
      <c r="C21" s="171"/>
      <c r="D21" s="171"/>
      <c r="E21" s="29">
        <f>L12+L27</f>
        <v>13012490</v>
      </c>
      <c r="F21" s="29">
        <f>M12+M27</f>
        <v>2775041</v>
      </c>
      <c r="H21" s="187"/>
      <c r="I21" s="175"/>
      <c r="J21" s="139" t="s">
        <v>91</v>
      </c>
      <c r="K21" s="184"/>
      <c r="L21" s="17">
        <f t="shared" si="5"/>
        <v>805218</v>
      </c>
      <c r="M21" s="17">
        <f t="shared" si="6"/>
        <v>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6861</v>
      </c>
      <c r="AG21" s="39"/>
      <c r="AH21" s="99" t="str">
        <f>+'廃棄物事業経費（歳入）'!B21</f>
        <v>40215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79</v>
      </c>
      <c r="J22" s="186"/>
      <c r="K22" s="184"/>
      <c r="L22" s="17">
        <f t="shared" si="5"/>
        <v>57352</v>
      </c>
      <c r="M22" s="17">
        <f t="shared" si="6"/>
        <v>6847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2172199</v>
      </c>
      <c r="AH22" s="99" t="str">
        <f>+'廃棄物事業経費（歳入）'!B22</f>
        <v>40216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146</v>
      </c>
      <c r="J23" s="143" t="s">
        <v>89</v>
      </c>
      <c r="K23" s="180"/>
      <c r="L23" s="17">
        <f t="shared" si="5"/>
        <v>23314315</v>
      </c>
      <c r="M23" s="17">
        <f t="shared" si="6"/>
        <v>2175315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1351776</v>
      </c>
      <c r="AH23" s="99" t="str">
        <f>+'廃棄物事業経費（歳入）'!B23</f>
        <v>40217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90</v>
      </c>
      <c r="K24" s="184"/>
      <c r="L24" s="17">
        <f t="shared" si="5"/>
        <v>16926860</v>
      </c>
      <c r="M24" s="17">
        <f t="shared" si="6"/>
        <v>1633799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580138</v>
      </c>
      <c r="AH24" s="99" t="str">
        <f>+'廃棄物事業経費（歳入）'!B24</f>
        <v>40218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7"/>
      <c r="I25" s="174"/>
      <c r="J25" s="139" t="s">
        <v>91</v>
      </c>
      <c r="K25" s="184"/>
      <c r="L25" s="17">
        <f t="shared" si="5"/>
        <v>1876868</v>
      </c>
      <c r="M25" s="17">
        <f t="shared" si="6"/>
        <v>234571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461851</v>
      </c>
      <c r="AH25" s="99" t="str">
        <f>+'廃棄物事業経費（歳入）'!B25</f>
        <v>40219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7"/>
      <c r="I26" s="175"/>
      <c r="J26" s="189" t="s">
        <v>42</v>
      </c>
      <c r="K26" s="190"/>
      <c r="L26" s="17">
        <f t="shared" si="5"/>
        <v>1125100</v>
      </c>
      <c r="M26" s="17">
        <f t="shared" si="6"/>
        <v>135104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960181</v>
      </c>
      <c r="AH26" s="99" t="str">
        <f>+'廃棄物事業経費（歳入）'!B26</f>
        <v>40220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7"/>
      <c r="I27" s="139" t="s">
        <v>114</v>
      </c>
      <c r="J27" s="186"/>
      <c r="K27" s="184"/>
      <c r="L27" s="17">
        <f t="shared" si="5"/>
        <v>12052309</v>
      </c>
      <c r="M27" s="17">
        <f t="shared" si="6"/>
        <v>2750723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5213545</v>
      </c>
      <c r="AH27" s="99" t="str">
        <f>+'廃棄物事業経費（歳入）'!B27</f>
        <v>40221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7"/>
      <c r="I28" s="139" t="s">
        <v>74</v>
      </c>
      <c r="J28" s="186"/>
      <c r="K28" s="184"/>
      <c r="L28" s="17">
        <f t="shared" si="5"/>
        <v>10172</v>
      </c>
      <c r="M28" s="17">
        <f t="shared" si="6"/>
        <v>3789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4290473</v>
      </c>
      <c r="AH28" s="99" t="str">
        <f>+'廃棄物事業経費（歳入）'!B28</f>
        <v>40223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7"/>
      <c r="I29" s="143" t="s">
        <v>93</v>
      </c>
      <c r="J29" s="179"/>
      <c r="K29" s="180"/>
      <c r="L29" s="19">
        <f>SUM(L15:L28)</f>
        <v>78745568</v>
      </c>
      <c r="M29" s="19">
        <f>SUM(M15:M28)</f>
        <v>12175460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1444754</v>
      </c>
      <c r="AH29" s="99" t="str">
        <f>+'廃棄物事業経費（歳入）'!B29</f>
        <v>40224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8"/>
      <c r="I30" s="20"/>
      <c r="J30" s="24"/>
      <c r="K30" s="21" t="s">
        <v>120</v>
      </c>
      <c r="L30" s="23">
        <f>L29-L27</f>
        <v>66693259</v>
      </c>
      <c r="M30" s="23">
        <f>M29-M27</f>
        <v>9424737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198214</v>
      </c>
      <c r="AH30" s="99" t="str">
        <f>+'廃棄物事業経費（歳入）'!B30</f>
        <v>40225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9" t="s">
        <v>42</v>
      </c>
      <c r="I31" s="186"/>
      <c r="J31" s="186"/>
      <c r="K31" s="184"/>
      <c r="L31" s="17">
        <f>AF41</f>
        <v>5184561</v>
      </c>
      <c r="M31" s="17">
        <f>AF62</f>
        <v>565342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2474602</v>
      </c>
      <c r="AH31" s="99" t="str">
        <f>+'廃棄物事業経費（歳入）'!B31</f>
        <v>40226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3" t="s">
        <v>43</v>
      </c>
      <c r="I32" s="179"/>
      <c r="J32" s="179"/>
      <c r="K32" s="180"/>
      <c r="L32" s="19">
        <f>SUM(L13,L29,L31)</f>
        <v>89463135</v>
      </c>
      <c r="M32" s="19">
        <f>SUM(M13,M29,M31)</f>
        <v>12941522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8955786</v>
      </c>
      <c r="AH32" s="99" t="str">
        <f>+'廃棄物事業経費（歳入）'!B32</f>
        <v>40227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76450645</v>
      </c>
      <c r="M33" s="23">
        <f>SUM(M14,M30,M31)</f>
        <v>10166481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805218</v>
      </c>
      <c r="AH33" s="99" t="str">
        <f>+'廃棄物事業経費（歳入）'!B33</f>
        <v>40228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57352</v>
      </c>
      <c r="AH34" s="99" t="str">
        <f>+'廃棄物事業経費（歳入）'!B34</f>
        <v>40229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23314315</v>
      </c>
      <c r="AH35" s="99" t="str">
        <f>+'廃棄物事業経費（歳入）'!B35</f>
        <v>40230</v>
      </c>
      <c r="AI35" s="2">
        <v>35</v>
      </c>
      <c r="AK35" s="26" t="s">
        <v>443</v>
      </c>
      <c r="AL35" s="28" t="s">
        <v>461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16926860</v>
      </c>
      <c r="AH36" s="99" t="str">
        <f>+'廃棄物事業経費（歳入）'!B36</f>
        <v>40305</v>
      </c>
      <c r="AI36" s="2">
        <v>36</v>
      </c>
      <c r="AK36" s="26" t="s">
        <v>444</v>
      </c>
      <c r="AL36" s="28" t="s">
        <v>462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1876868</v>
      </c>
      <c r="AH37" s="99" t="str">
        <f>+'廃棄物事業経費（歳入）'!B37</f>
        <v>40341</v>
      </c>
      <c r="AI37" s="2">
        <v>37</v>
      </c>
      <c r="AK37" s="26" t="s">
        <v>445</v>
      </c>
      <c r="AL37" s="28" t="s">
        <v>463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1125100</v>
      </c>
      <c r="AH38" s="99" t="str">
        <f>+'廃棄物事業経費（歳入）'!B38</f>
        <v>40342</v>
      </c>
      <c r="AI38" s="2">
        <v>38</v>
      </c>
      <c r="AK38" s="26" t="s">
        <v>446</v>
      </c>
      <c r="AL38" s="28" t="s">
        <v>464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12052309</v>
      </c>
      <c r="AH39" s="99" t="str">
        <f>+'廃棄物事業経費（歳入）'!B39</f>
        <v>40343</v>
      </c>
      <c r="AI39" s="2">
        <v>39</v>
      </c>
      <c r="AK39" s="26" t="s">
        <v>447</v>
      </c>
      <c r="AL39" s="28" t="s">
        <v>465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10172</v>
      </c>
      <c r="AH40" s="99" t="str">
        <f>+'廃棄物事業経費（歳入）'!B40</f>
        <v>40344</v>
      </c>
      <c r="AI40" s="2">
        <v>40</v>
      </c>
      <c r="AK40" s="26" t="s">
        <v>448</v>
      </c>
      <c r="AL40" s="28" t="s">
        <v>466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5184561</v>
      </c>
      <c r="AH41" s="99" t="str">
        <f>+'廃棄物事業経費（歳入）'!B41</f>
        <v>40345</v>
      </c>
      <c r="AI41" s="2">
        <v>41</v>
      </c>
      <c r="AK41" s="26" t="s">
        <v>449</v>
      </c>
      <c r="AL41" s="28" t="s">
        <v>467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str">
        <f>+'廃棄物事業経費（歳入）'!B42</f>
        <v>40348</v>
      </c>
      <c r="AI42" s="2">
        <v>42</v>
      </c>
      <c r="AK42" s="26" t="s">
        <v>450</v>
      </c>
      <c r="AL42" s="28" t="s">
        <v>468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173339</v>
      </c>
      <c r="AH43" s="99" t="str">
        <f>+'廃棄物事業経費（歳入）'!B43</f>
        <v>40349</v>
      </c>
      <c r="AI43" s="2">
        <v>43</v>
      </c>
      <c r="AK43" s="26" t="s">
        <v>451</v>
      </c>
      <c r="AL43" s="28" t="s">
        <v>469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str">
        <f>+'廃棄物事業経費（歳入）'!B44</f>
        <v>40381</v>
      </c>
      <c r="AI44" s="2">
        <v>44</v>
      </c>
      <c r="AK44" s="26" t="s">
        <v>452</v>
      </c>
      <c r="AL44" s="28" t="s">
        <v>470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3063</v>
      </c>
      <c r="AH45" s="99" t="str">
        <f>+'廃棄物事業経費（歳入）'!B45</f>
        <v>40382</v>
      </c>
      <c r="AI45" s="2">
        <v>45</v>
      </c>
      <c r="AK45" s="26" t="s">
        <v>453</v>
      </c>
      <c r="AL45" s="28" t="s">
        <v>471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0</v>
      </c>
      <c r="AH46" s="99" t="str">
        <f>+'廃棄物事業経費（歳入）'!B46</f>
        <v>40383</v>
      </c>
      <c r="AI46" s="2">
        <v>46</v>
      </c>
      <c r="AK46" s="26" t="s">
        <v>454</v>
      </c>
      <c r="AL46" s="28" t="s">
        <v>472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24318</v>
      </c>
      <c r="AH47" s="99" t="str">
        <f>+'廃棄物事業経費（歳入）'!B47</f>
        <v>40384</v>
      </c>
      <c r="AI47" s="2">
        <v>47</v>
      </c>
      <c r="AK47" s="26" t="s">
        <v>455</v>
      </c>
      <c r="AL47" s="28" t="s">
        <v>473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927545</v>
      </c>
      <c r="AH48" s="99" t="str">
        <f>+'廃棄物事業経費（歳入）'!B48</f>
        <v>40401</v>
      </c>
      <c r="AI48" s="2">
        <v>48</v>
      </c>
      <c r="AK48" s="26" t="s">
        <v>456</v>
      </c>
      <c r="AL48" s="28" t="s">
        <v>474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421958</v>
      </c>
      <c r="AG49" s="28"/>
      <c r="AH49" s="99" t="str">
        <f>+'廃棄物事業経費（歳入）'!B49</f>
        <v>40402</v>
      </c>
      <c r="AI49" s="2">
        <v>49</v>
      </c>
      <c r="AK49" s="26" t="s">
        <v>457</v>
      </c>
      <c r="AL49" s="28" t="s">
        <v>475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837636</v>
      </c>
      <c r="AG50" s="28"/>
      <c r="AH50" s="99" t="str">
        <f>+'廃棄物事業経費（歳入）'!B50</f>
        <v>40421</v>
      </c>
      <c r="AI50" s="2">
        <v>50</v>
      </c>
      <c r="AK50" s="26" t="s">
        <v>458</v>
      </c>
      <c r="AL50" s="28" t="s">
        <v>476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str">
        <f>+'廃棄物事業経費（歳入）'!B51</f>
        <v>40447</v>
      </c>
      <c r="AI51" s="2">
        <v>51</v>
      </c>
      <c r="AK51" s="26" t="s">
        <v>459</v>
      </c>
      <c r="AL51" s="28" t="s">
        <v>477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80462</v>
      </c>
      <c r="AG52" s="28"/>
      <c r="AH52" s="99" t="str">
        <f>+'廃棄物事業経費（歳入）'!B52</f>
        <v>40448</v>
      </c>
      <c r="AI52" s="2">
        <v>52</v>
      </c>
      <c r="AK52" s="26" t="s">
        <v>460</v>
      </c>
      <c r="AL52" s="28" t="s">
        <v>478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2967711</v>
      </c>
      <c r="AG53" s="28"/>
      <c r="AH53" s="99" t="str">
        <f>+'廃棄物事業経費（歳入）'!B53</f>
        <v>40503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0</v>
      </c>
      <c r="AG54" s="28"/>
      <c r="AH54" s="99" t="str">
        <f>+'廃棄物事業経費（歳入）'!B54</f>
        <v>40522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6847</v>
      </c>
      <c r="AG55" s="28"/>
      <c r="AH55" s="99" t="str">
        <f>+'廃棄物事業経費（歳入）'!B55</f>
        <v>40544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2175315</v>
      </c>
      <c r="AG56" s="28"/>
      <c r="AH56" s="99" t="str">
        <f>+'廃棄物事業経費（歳入）'!B56</f>
        <v>40601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1633799</v>
      </c>
      <c r="AG57" s="28"/>
      <c r="AH57" s="99" t="str">
        <f>+'廃棄物事業経費（歳入）'!B57</f>
        <v>40602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234571</v>
      </c>
      <c r="AG58" s="28"/>
      <c r="AH58" s="99" t="str">
        <f>+'廃棄物事業経費（歳入）'!B58</f>
        <v>40604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135104</v>
      </c>
      <c r="AG59" s="28"/>
      <c r="AH59" s="99" t="str">
        <f>+'廃棄物事業経費（歳入）'!B59</f>
        <v>40605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2750723</v>
      </c>
      <c r="AG60" s="28"/>
      <c r="AH60" s="99" t="str">
        <f>+'廃棄物事業経費（歳入）'!B60</f>
        <v>40608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3789</v>
      </c>
      <c r="AG61" s="28"/>
      <c r="AH61" s="99" t="str">
        <f>+'廃棄物事業経費（歳入）'!B61</f>
        <v>40609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565342</v>
      </c>
      <c r="AG62" s="28"/>
      <c r="AH62" s="99" t="str">
        <f>+'廃棄物事業経費（歳入）'!B62</f>
        <v>40610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str">
        <f>+'廃棄物事業経費（歳入）'!B63</f>
        <v>40621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str">
        <f>+'廃棄物事業経費（歳入）'!B64</f>
        <v>40625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str">
        <f>+'廃棄物事業経費（歳入）'!B65</f>
        <v>40642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str">
        <f>+'廃棄物事業経費（歳入）'!B66</f>
        <v>40646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str">
        <f>+'廃棄物事業経費（歳入）'!B67</f>
        <v>40647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str">
        <f>+'廃棄物事業経費（歳入）'!B68</f>
        <v>40824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str">
        <f>+'廃棄物事業経費（歳入）'!B69</f>
        <v>40837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str">
        <f>+'廃棄物事業経費（歳入）'!B70</f>
        <v>40839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str">
        <f>+'廃棄物事業経費（歳入）'!B71</f>
        <v>40840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str">
        <f>+'廃棄物事業経費（歳入）'!B72</f>
        <v>40845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str">
        <f>+'廃棄物事業経費（歳入）'!B73</f>
        <v>40846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str">
        <f>+'廃棄物事業経費（歳入）'!B74</f>
        <v>40848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str">
        <f>+'廃棄物事業経費（歳入）'!B75</f>
        <v>40900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str">
        <f>+'廃棄物事業経費（歳入）'!B76</f>
        <v>40902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str">
        <f>+'廃棄物事業経費（歳入）'!B77</f>
        <v>40914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str">
        <f>+'廃棄物事業経費（歳入）'!B78</f>
        <v>40917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str">
        <f>+'廃棄物事業経費（歳入）'!B79</f>
        <v>40927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str">
        <f>+'廃棄物事業経費（歳入）'!B80</f>
        <v>40929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str">
        <f>+'廃棄物事業経費（歳入）'!B81</f>
        <v>40930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str">
        <f>+'廃棄物事業経費（歳入）'!B82</f>
        <v>40931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str">
        <f>+'廃棄物事業経費（歳入）'!B83</f>
        <v>40932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str">
        <f>+'廃棄物事業経費（歳入）'!B84</f>
        <v>40935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str">
        <f>+'廃棄物事業経費（歳入）'!B85</f>
        <v>40936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str">
        <f>+'廃棄物事業経費（歳入）'!B86</f>
        <v>40937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str">
        <f>+'廃棄物事業経費（歳入）'!B87</f>
        <v>40940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str">
        <f>+'廃棄物事業経費（歳入）'!B88</f>
        <v>40941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str">
        <f>+'廃棄物事業経費（歳入）'!B89</f>
        <v>40944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str">
        <f>+'廃棄物事業経費（歳入）'!B90</f>
        <v>40946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str">
        <f>+'廃棄物事業経費（歳入）'!B91</f>
        <v>40953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str">
        <f>+'廃棄物事業経費（歳入）'!B92</f>
        <v>40955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+'廃棄物事業経費（歳入）'!B93</f>
        <v>0</v>
      </c>
      <c r="AI2385" s="2">
        <v>2385</v>
      </c>
    </row>
    <row r="2386" spans="34:35" ht="14.25" hidden="1">
      <c r="AH2386" s="99">
        <f>+'廃棄物事業経費（歳入）'!B94</f>
        <v>0</v>
      </c>
      <c r="AI2386" s="2">
        <v>2386</v>
      </c>
    </row>
    <row r="2387" spans="34:35" ht="14.25" hidden="1">
      <c r="AH2387" s="99">
        <f>+'廃棄物事業経費（歳入）'!B95</f>
        <v>0</v>
      </c>
      <c r="AI2387" s="2">
        <v>2387</v>
      </c>
    </row>
    <row r="2388" spans="34:35" ht="14.25" hidden="1">
      <c r="AH2388" s="99">
        <f>+'廃棄物事業経費（歳入）'!B96</f>
        <v>0</v>
      </c>
      <c r="AI2388" s="2">
        <v>2388</v>
      </c>
    </row>
    <row r="2389" spans="34:35" ht="14.25" hidden="1">
      <c r="AH2389" s="99">
        <f>+'廃棄物事業経費（歳入）'!B97</f>
        <v>0</v>
      </c>
      <c r="AI2389" s="2">
        <v>2389</v>
      </c>
    </row>
    <row r="2390" spans="34:35" ht="14.25" hidden="1">
      <c r="AH2390" s="99">
        <f>+'廃棄物事業経費（歳入）'!B98</f>
        <v>0</v>
      </c>
      <c r="AI2390" s="2">
        <v>2390</v>
      </c>
    </row>
    <row r="2391" spans="34:35" ht="14.25" hidden="1">
      <c r="AH2391" s="99">
        <f>+'廃棄物事業経費（歳入）'!B99</f>
        <v>0</v>
      </c>
      <c r="AI2391" s="2">
        <v>2391</v>
      </c>
    </row>
    <row r="2392" spans="34:35" ht="14.25" hidden="1">
      <c r="AH2392" s="99">
        <f>+'廃棄物事業経費（歳入）'!B100</f>
        <v>0</v>
      </c>
      <c r="AI2392" s="2">
        <v>2392</v>
      </c>
    </row>
    <row r="2393" spans="34:35" ht="14.25" hidden="1">
      <c r="AH2393" s="99">
        <f>+'廃棄物事業経費（歳入）'!B101</f>
        <v>0</v>
      </c>
      <c r="AI2393" s="2">
        <v>2393</v>
      </c>
    </row>
    <row r="2394" spans="34:35" ht="14.25" hidden="1">
      <c r="AH2394" s="99">
        <f>+'廃棄物事業経費（歳入）'!B102</f>
        <v>0</v>
      </c>
      <c r="AI2394" s="2">
        <v>2394</v>
      </c>
    </row>
    <row r="2395" spans="34:35" ht="14.25" hidden="1">
      <c r="AH2395" s="99">
        <f>+'廃棄物事業経費（歳入）'!B103</f>
        <v>0</v>
      </c>
      <c r="AI2395" s="2">
        <v>2395</v>
      </c>
    </row>
    <row r="2396" spans="34:35" ht="14.25" hidden="1">
      <c r="AH2396" s="99">
        <f>+'廃棄物事業経費（歳入）'!B104</f>
        <v>0</v>
      </c>
      <c r="AI2396" s="2">
        <v>2396</v>
      </c>
    </row>
    <row r="2397" spans="34:35" ht="14.25" hidden="1">
      <c r="AH2397" s="99">
        <f>+'廃棄物事業経費（歳入）'!B105</f>
        <v>0</v>
      </c>
      <c r="AI2397" s="2">
        <v>2397</v>
      </c>
    </row>
    <row r="2398" spans="34:35" ht="14.25" hidden="1">
      <c r="AH2398" s="99">
        <f>+'廃棄物事業経費（歳入）'!B106</f>
        <v>0</v>
      </c>
      <c r="AI2398" s="2">
        <v>2398</v>
      </c>
    </row>
    <row r="2399" spans="34:35" ht="14.25" hidden="1">
      <c r="AH2399" s="99">
        <f>+'廃棄物事業経費（歳入）'!B107</f>
        <v>0</v>
      </c>
      <c r="AI2399" s="2">
        <v>2399</v>
      </c>
    </row>
    <row r="2400" spans="34:35" ht="14.25" hidden="1">
      <c r="AH2400" s="99">
        <f>+'廃棄物事業経費（歳入）'!B108</f>
        <v>0</v>
      </c>
      <c r="AI2400" s="2">
        <v>2400</v>
      </c>
    </row>
    <row r="2401" spans="34:35" ht="14.25" hidden="1">
      <c r="AH2401" s="99">
        <f>+'廃棄物事業経費（歳入）'!B109</f>
        <v>0</v>
      </c>
      <c r="AI2401" s="2">
        <v>2401</v>
      </c>
    </row>
    <row r="2402" spans="34:35" ht="14.25" hidden="1">
      <c r="AH2402" s="99">
        <f>+'廃棄物事業経費（歳入）'!B110</f>
        <v>0</v>
      </c>
      <c r="AI2402" s="2">
        <v>2402</v>
      </c>
    </row>
    <row r="2403" spans="34:35" ht="14.25" hidden="1">
      <c r="AH2403" s="99">
        <f>+'廃棄物事業経費（歳入）'!B111</f>
        <v>0</v>
      </c>
      <c r="AI2403" s="2">
        <v>2403</v>
      </c>
    </row>
    <row r="2404" spans="34:35" ht="14.25" hidden="1">
      <c r="AH2404" s="99">
        <f>+'廃棄物事業経費（歳入）'!B112</f>
        <v>0</v>
      </c>
      <c r="AI2404" s="2">
        <v>2404</v>
      </c>
    </row>
    <row r="2405" spans="34:35" ht="14.25" hidden="1">
      <c r="AH2405" s="99">
        <f>+'廃棄物事業経費（歳入）'!B113</f>
        <v>0</v>
      </c>
      <c r="AI2405" s="2">
        <v>2405</v>
      </c>
    </row>
    <row r="2406" spans="34:35" ht="14.25" hidden="1">
      <c r="AH2406" s="99">
        <f>+'廃棄物事業経費（歳入）'!B114</f>
        <v>0</v>
      </c>
      <c r="AI2406" s="2">
        <v>2406</v>
      </c>
    </row>
    <row r="2407" spans="34:35" ht="14.25" hidden="1">
      <c r="AH2407" s="99">
        <f>+'廃棄物事業経費（歳入）'!B115</f>
        <v>0</v>
      </c>
      <c r="AI2407" s="2">
        <v>2407</v>
      </c>
    </row>
    <row r="2408" spans="34:35" ht="14.25" hidden="1">
      <c r="AH2408" s="99">
        <f>+'廃棄物事業経費（歳入）'!B116</f>
        <v>0</v>
      </c>
      <c r="AI2408" s="2">
        <v>2408</v>
      </c>
    </row>
    <row r="2409" spans="34:35" ht="14.25" hidden="1">
      <c r="AH2409" s="99">
        <f>+'廃棄物事業経費（歳入）'!B117</f>
        <v>0</v>
      </c>
      <c r="AI2409" s="2">
        <v>2409</v>
      </c>
    </row>
    <row r="2410" spans="34:35" ht="14.25" hidden="1">
      <c r="AH2410" s="99">
        <f>+'廃棄物事業経費（歳入）'!B118</f>
        <v>0</v>
      </c>
      <c r="AI2410" s="2">
        <v>2410</v>
      </c>
    </row>
    <row r="2411" spans="34:35" ht="14.25" hidden="1">
      <c r="AH2411" s="99">
        <f>+'廃棄物事業経費（歳入）'!B119</f>
        <v>0</v>
      </c>
      <c r="AI2411" s="2">
        <v>2411</v>
      </c>
    </row>
    <row r="2412" spans="34:35" ht="14.25" hidden="1">
      <c r="AH2412" s="99">
        <f>+'廃棄物事業経費（歳入）'!B120</f>
        <v>0</v>
      </c>
      <c r="AI2412" s="2">
        <v>2412</v>
      </c>
    </row>
    <row r="2413" spans="34:35" ht="14.25" hidden="1">
      <c r="AH2413" s="99">
        <f>+'廃棄物事業経費（歳入）'!B121</f>
        <v>0</v>
      </c>
      <c r="AI2413" s="2">
        <v>2413</v>
      </c>
    </row>
    <row r="2414" spans="34:35" ht="14.25" hidden="1">
      <c r="AH2414" s="99">
        <f>+'廃棄物事業経費（歳入）'!B122</f>
        <v>0</v>
      </c>
      <c r="AI2414" s="2">
        <v>2414</v>
      </c>
    </row>
    <row r="2415" spans="34:35" ht="14.25" hidden="1">
      <c r="AH2415" s="99">
        <f>+'廃棄物事業経費（歳入）'!B123</f>
        <v>0</v>
      </c>
      <c r="AI2415" s="2">
        <v>2415</v>
      </c>
    </row>
    <row r="2416" spans="34:35" ht="14.25" hidden="1">
      <c r="AH2416" s="99">
        <f>+'廃棄物事業経費（歳入）'!B124</f>
        <v>0</v>
      </c>
      <c r="AI2416" s="2">
        <v>2416</v>
      </c>
    </row>
    <row r="2417" spans="34:35" ht="14.25" hidden="1">
      <c r="AH2417" s="99">
        <f>+'廃棄物事業経費（歳入）'!B125</f>
        <v>0</v>
      </c>
      <c r="AI2417" s="2">
        <v>2417</v>
      </c>
    </row>
    <row r="2418" spans="34:35" ht="14.25" hidden="1">
      <c r="AH2418" s="99">
        <f>+'廃棄物事業経費（歳入）'!B126</f>
        <v>0</v>
      </c>
      <c r="AI2418" s="2">
        <v>2418</v>
      </c>
    </row>
    <row r="2419" spans="34:35" ht="14.25" hidden="1">
      <c r="AH2419" s="99">
        <f>+'廃棄物事業経費（歳入）'!B127</f>
        <v>0</v>
      </c>
      <c r="AI2419" s="2">
        <v>2419</v>
      </c>
    </row>
    <row r="2420" spans="34:35" ht="14.25" hidden="1">
      <c r="AH2420" s="99">
        <f>+'廃棄物事業経費（歳入）'!B128</f>
        <v>0</v>
      </c>
      <c r="AI2420" s="2">
        <v>2420</v>
      </c>
    </row>
    <row r="2421" spans="34:35" ht="14.25" hidden="1">
      <c r="AH2421" s="99">
        <f>+'廃棄物事業経費（歳入）'!B129</f>
        <v>0</v>
      </c>
      <c r="AI2421" s="2">
        <v>2421</v>
      </c>
    </row>
    <row r="2422" spans="34:35" ht="14.25" hidden="1">
      <c r="AH2422" s="99">
        <f>+'廃棄物事業経費（歳入）'!B130</f>
        <v>0</v>
      </c>
      <c r="AI2422" s="2">
        <v>2422</v>
      </c>
    </row>
    <row r="2423" spans="34:35" ht="14.25" hidden="1">
      <c r="AH2423" s="99">
        <f>+'廃棄物事業経費（歳入）'!B131</f>
        <v>0</v>
      </c>
      <c r="AI2423" s="2">
        <v>2423</v>
      </c>
    </row>
    <row r="2424" spans="34:35" ht="14.25" hidden="1">
      <c r="AH2424" s="99">
        <f>+'廃棄物事業経費（歳入）'!B132</f>
        <v>0</v>
      </c>
      <c r="AI2424" s="2">
        <v>2424</v>
      </c>
    </row>
    <row r="2425" spans="34:35" ht="14.25" hidden="1">
      <c r="AH2425" s="99">
        <f>+'廃棄物事業経費（歳入）'!B133</f>
        <v>0</v>
      </c>
      <c r="AI2425" s="2">
        <v>2425</v>
      </c>
    </row>
    <row r="2426" spans="34:35" ht="14.25" hidden="1">
      <c r="AH2426" s="99">
        <f>+'廃棄物事業経費（歳入）'!B134</f>
        <v>0</v>
      </c>
      <c r="AI2426" s="2">
        <v>2426</v>
      </c>
    </row>
    <row r="2427" spans="34:35" ht="14.25" hidden="1">
      <c r="AH2427" s="99">
        <f>+'廃棄物事業経費（歳入）'!B135</f>
        <v>0</v>
      </c>
      <c r="AI2427" s="2">
        <v>2427</v>
      </c>
    </row>
    <row r="2428" spans="34:35" ht="14.25" hidden="1">
      <c r="AH2428" s="99">
        <f>+'廃棄物事業経費（歳入）'!B136</f>
        <v>0</v>
      </c>
      <c r="AI2428" s="2">
        <v>2428</v>
      </c>
    </row>
    <row r="2429" spans="34:35" ht="14.25" hidden="1">
      <c r="AH2429" s="99">
        <f>+'廃棄物事業経費（歳入）'!B137</f>
        <v>0</v>
      </c>
      <c r="AI2429" s="2">
        <v>2429</v>
      </c>
    </row>
    <row r="2430" spans="34:35" ht="14.25" hidden="1">
      <c r="AH2430" s="99">
        <f>+'廃棄物事業経費（歳入）'!B138</f>
        <v>0</v>
      </c>
      <c r="AI2430" s="2">
        <v>2430</v>
      </c>
    </row>
    <row r="2431" spans="34:35" ht="14.25" hidden="1">
      <c r="AH2431" s="99">
        <f>+'廃棄物事業経費（歳入）'!B139</f>
        <v>0</v>
      </c>
      <c r="AI2431" s="2">
        <v>2431</v>
      </c>
    </row>
    <row r="2432" spans="34:35" ht="14.25" hidden="1">
      <c r="AH2432" s="99">
        <f>+'廃棄物事業経費（歳入）'!B140</f>
        <v>0</v>
      </c>
      <c r="AI2432" s="2">
        <v>2432</v>
      </c>
    </row>
    <row r="2433" spans="34:35" ht="14.25" hidden="1">
      <c r="AH2433" s="99">
        <f>+'廃棄物事業経費（歳入）'!B141</f>
        <v>0</v>
      </c>
      <c r="AI2433" s="2">
        <v>2433</v>
      </c>
    </row>
    <row r="2434" spans="34:35" ht="14.25" hidden="1">
      <c r="AH2434" s="99">
        <f>+'廃棄物事業経費（歳入）'!B142</f>
        <v>0</v>
      </c>
      <c r="AI2434" s="2">
        <v>2434</v>
      </c>
    </row>
    <row r="2435" spans="34:35" ht="14.25" hidden="1">
      <c r="AH2435" s="99">
        <f>+'廃棄物事業経費（歳入）'!B143</f>
        <v>0</v>
      </c>
      <c r="AI2435" s="2">
        <v>2435</v>
      </c>
    </row>
    <row r="2436" spans="34:35" ht="14.25" hidden="1">
      <c r="AH2436" s="99">
        <f>+'廃棄物事業経費（歳入）'!B144</f>
        <v>0</v>
      </c>
      <c r="AI2436" s="2">
        <v>2436</v>
      </c>
    </row>
    <row r="2437" spans="34:35" ht="14.25" hidden="1">
      <c r="AH2437" s="99">
        <f>+'廃棄物事業経費（歳入）'!B145</f>
        <v>0</v>
      </c>
      <c r="AI2437" s="2">
        <v>2437</v>
      </c>
    </row>
    <row r="2438" spans="34:35" ht="14.25" hidden="1">
      <c r="AH2438" s="99">
        <f>+'廃棄物事業経費（歳入）'!B146</f>
        <v>0</v>
      </c>
      <c r="AI2438" s="2">
        <v>2438</v>
      </c>
    </row>
    <row r="2439" spans="34:35" ht="14.25" hidden="1">
      <c r="AH2439" s="99">
        <f>+'廃棄物事業経費（歳入）'!B147</f>
        <v>0</v>
      </c>
      <c r="AI2439" s="2">
        <v>2439</v>
      </c>
    </row>
    <row r="2440" spans="34:35" ht="14.25" hidden="1">
      <c r="AH2440" s="99">
        <f>+'廃棄物事業経費（歳入）'!B148</f>
        <v>0</v>
      </c>
      <c r="AI2440" s="2">
        <v>2440</v>
      </c>
    </row>
    <row r="2441" spans="34:35" ht="14.25" hidden="1">
      <c r="AH2441" s="99">
        <f>+'廃棄物事業経費（歳入）'!B149</f>
        <v>0</v>
      </c>
      <c r="AI2441" s="2">
        <v>2441</v>
      </c>
    </row>
    <row r="2442" spans="34:35" ht="14.25" hidden="1">
      <c r="AH2442" s="99">
        <f>+'廃棄物事業経費（歳入）'!B150</f>
        <v>0</v>
      </c>
      <c r="AI2442" s="2">
        <v>2442</v>
      </c>
    </row>
    <row r="2443" spans="34:35" ht="14.25" hidden="1">
      <c r="AH2443" s="99">
        <f>+'廃棄物事業経費（歳入）'!B151</f>
        <v>0</v>
      </c>
      <c r="AI2443" s="2">
        <v>2443</v>
      </c>
    </row>
    <row r="2444" spans="34:35" ht="14.25" hidden="1">
      <c r="AH2444" s="99">
        <f>+'廃棄物事業経費（歳入）'!B152</f>
        <v>0</v>
      </c>
      <c r="AI2444" s="2">
        <v>2444</v>
      </c>
    </row>
    <row r="2445" spans="34:35" ht="14.25" hidden="1">
      <c r="AH2445" s="99">
        <f>+'廃棄物事業経費（歳入）'!B153</f>
        <v>0</v>
      </c>
      <c r="AI2445" s="2">
        <v>2445</v>
      </c>
    </row>
    <row r="2446" spans="34:35" ht="14.25" hidden="1">
      <c r="AH2446" s="99">
        <f>+'廃棄物事業経費（歳入）'!B154</f>
        <v>0</v>
      </c>
      <c r="AI2446" s="2">
        <v>2446</v>
      </c>
    </row>
    <row r="2447" spans="34:35" ht="14.25" hidden="1">
      <c r="AH2447" s="99">
        <f>+'廃棄物事業経費（歳入）'!B155</f>
        <v>0</v>
      </c>
      <c r="AI2447" s="2">
        <v>2447</v>
      </c>
    </row>
    <row r="2448" spans="34:35" ht="14.25" hidden="1">
      <c r="AH2448" s="99">
        <f>+'廃棄物事業経費（歳入）'!B156</f>
        <v>0</v>
      </c>
      <c r="AI2448" s="2">
        <v>2448</v>
      </c>
    </row>
    <row r="2449" spans="34:35" ht="14.25" hidden="1">
      <c r="AH2449" s="99">
        <f>+'廃棄物事業経費（歳入）'!B157</f>
        <v>0</v>
      </c>
      <c r="AI2449" s="2">
        <v>2449</v>
      </c>
    </row>
    <row r="2450" spans="34:35" ht="14.25" hidden="1">
      <c r="AH2450" s="99">
        <f>+'廃棄物事業経費（歳入）'!B158</f>
        <v>0</v>
      </c>
      <c r="AI2450" s="2">
        <v>2450</v>
      </c>
    </row>
    <row r="2451" spans="34:35" ht="14.25" hidden="1">
      <c r="AH2451" s="99">
        <f>+'廃棄物事業経費（歳入）'!B159</f>
        <v>0</v>
      </c>
      <c r="AI2451" s="2">
        <v>2451</v>
      </c>
    </row>
    <row r="2452" spans="34:35" ht="14.25" hidden="1">
      <c r="AH2452" s="99">
        <f>+'廃棄物事業経費（歳入）'!B160</f>
        <v>0</v>
      </c>
      <c r="AI2452" s="2">
        <v>2452</v>
      </c>
    </row>
    <row r="2453" spans="34:35" ht="14.25" hidden="1">
      <c r="AH2453" s="99">
        <f>+'廃棄物事業経費（歳入）'!B161</f>
        <v>0</v>
      </c>
      <c r="AI2453" s="2">
        <v>2453</v>
      </c>
    </row>
    <row r="2454" spans="34:35" ht="14.25" hidden="1">
      <c r="AH2454" s="99">
        <f>+'廃棄物事業経費（歳入）'!B162</f>
        <v>0</v>
      </c>
      <c r="AI2454" s="2">
        <v>2454</v>
      </c>
    </row>
    <row r="2455" spans="34:35" ht="14.25" hidden="1">
      <c r="AH2455" s="99">
        <f>+'廃棄物事業経費（歳入）'!B163</f>
        <v>0</v>
      </c>
      <c r="AI2455" s="2">
        <v>2455</v>
      </c>
    </row>
    <row r="2456" spans="34:35" ht="14.25" hidden="1">
      <c r="AH2456" s="99">
        <f>+'廃棄物事業経費（歳入）'!B164</f>
        <v>0</v>
      </c>
      <c r="AI2456" s="2">
        <v>2456</v>
      </c>
    </row>
    <row r="2457" spans="34:35" ht="14.25" hidden="1">
      <c r="AH2457" s="99">
        <f>+'廃棄物事業経費（歳入）'!B165</f>
        <v>0</v>
      </c>
      <c r="AI2457" s="2">
        <v>2457</v>
      </c>
    </row>
    <row r="2458" spans="34:35" ht="14.25" hidden="1">
      <c r="AH2458" s="99">
        <f>+'廃棄物事業経費（歳入）'!B166</f>
        <v>0</v>
      </c>
      <c r="AI2458" s="2">
        <v>2458</v>
      </c>
    </row>
    <row r="2459" spans="34:35" ht="14.25" hidden="1">
      <c r="AH2459" s="99">
        <f>+'廃棄物事業経費（歳入）'!B167</f>
        <v>0</v>
      </c>
      <c r="AI2459" s="2">
        <v>2459</v>
      </c>
    </row>
    <row r="2460" spans="34:35" ht="14.25" hidden="1">
      <c r="AH2460" s="99">
        <f>+'廃棄物事業経費（歳入）'!B168</f>
        <v>0</v>
      </c>
      <c r="AI2460" s="2">
        <v>2460</v>
      </c>
    </row>
    <row r="2461" spans="34:35" ht="14.25" hidden="1">
      <c r="AH2461" s="99">
        <f>+'廃棄物事業経費（歳入）'!B169</f>
        <v>0</v>
      </c>
      <c r="AI2461" s="2">
        <v>2461</v>
      </c>
    </row>
    <row r="2462" spans="34:35" ht="14.25" hidden="1">
      <c r="AH2462" s="99">
        <f>+'廃棄物事業経費（歳入）'!B170</f>
        <v>0</v>
      </c>
      <c r="AI2462" s="2">
        <v>2462</v>
      </c>
    </row>
    <row r="2463" spans="34:35" ht="14.25" hidden="1">
      <c r="AH2463" s="99">
        <f>+'廃棄物事業経費（歳入）'!B171</f>
        <v>0</v>
      </c>
      <c r="AI2463" s="2">
        <v>2463</v>
      </c>
    </row>
    <row r="2464" spans="34:35" ht="14.25" hidden="1">
      <c r="AH2464" s="99">
        <f>+'廃棄物事業経費（歳入）'!B172</f>
        <v>0</v>
      </c>
      <c r="AI2464" s="2">
        <v>2464</v>
      </c>
    </row>
    <row r="2465" spans="34:35" ht="14.25" hidden="1">
      <c r="AH2465" s="99">
        <f>+'廃棄物事業経費（歳入）'!B173</f>
        <v>0</v>
      </c>
      <c r="AI2465" s="2">
        <v>2465</v>
      </c>
    </row>
    <row r="2466" spans="34:35" ht="14.25" hidden="1">
      <c r="AH2466" s="99">
        <f>+'廃棄物事業経費（歳入）'!B174</f>
        <v>0</v>
      </c>
      <c r="AI2466" s="2">
        <v>2466</v>
      </c>
    </row>
    <row r="2467" spans="34:35" ht="14.25" hidden="1">
      <c r="AH2467" s="99">
        <f>+'廃棄物事業経費（歳入）'!B175</f>
        <v>0</v>
      </c>
      <c r="AI2467" s="2">
        <v>2467</v>
      </c>
    </row>
    <row r="2468" spans="34:35" ht="14.25" hidden="1">
      <c r="AH2468" s="99">
        <f>+'廃棄物事業経費（歳入）'!B176</f>
        <v>0</v>
      </c>
      <c r="AI2468" s="2">
        <v>2468</v>
      </c>
    </row>
    <row r="2469" spans="34:35" ht="14.25" hidden="1">
      <c r="AH2469" s="99">
        <f>+'廃棄物事業経費（歳入）'!B177</f>
        <v>0</v>
      </c>
      <c r="AI2469" s="2">
        <v>2469</v>
      </c>
    </row>
    <row r="2470" spans="34:35" ht="14.25" hidden="1">
      <c r="AH2470" s="99">
        <f>+'廃棄物事業経費（歳入）'!B178</f>
        <v>0</v>
      </c>
      <c r="AI2470" s="2">
        <v>2470</v>
      </c>
    </row>
    <row r="2471" spans="34:35" ht="14.25" hidden="1">
      <c r="AH2471" s="99">
        <f>+'廃棄物事業経費（歳入）'!B179</f>
        <v>0</v>
      </c>
      <c r="AI2471" s="2">
        <v>2471</v>
      </c>
    </row>
    <row r="2472" spans="34:35" ht="14.25" hidden="1">
      <c r="AH2472" s="99">
        <f>+'廃棄物事業経費（歳入）'!B180</f>
        <v>0</v>
      </c>
      <c r="AI2472" s="2">
        <v>2472</v>
      </c>
    </row>
    <row r="2473" spans="34:35" ht="14.25" hidden="1">
      <c r="AH2473" s="99">
        <f>+'廃棄物事業経費（歳入）'!B181</f>
        <v>0</v>
      </c>
      <c r="AI2473" s="2">
        <v>2473</v>
      </c>
    </row>
    <row r="2474" spans="34:35" ht="14.25" hidden="1">
      <c r="AH2474" s="99">
        <f>+'廃棄物事業経費（歳入）'!B182</f>
        <v>0</v>
      </c>
      <c r="AI2474" s="2">
        <v>2474</v>
      </c>
    </row>
    <row r="2475" spans="34:35" ht="14.25" hidden="1">
      <c r="AH2475" s="99">
        <f>+'廃棄物事業経費（歳入）'!B183</f>
        <v>0</v>
      </c>
      <c r="AI2475" s="2">
        <v>2475</v>
      </c>
    </row>
    <row r="2476" spans="34:35" ht="14.25" hidden="1">
      <c r="AH2476" s="99">
        <f>+'廃棄物事業経費（歳入）'!B184</f>
        <v>0</v>
      </c>
      <c r="AI2476" s="2">
        <v>2476</v>
      </c>
    </row>
    <row r="2477" spans="34:35" ht="14.25" hidden="1">
      <c r="AH2477" s="99">
        <f>+'廃棄物事業経費（歳入）'!B185</f>
        <v>0</v>
      </c>
      <c r="AI2477" s="2">
        <v>2477</v>
      </c>
    </row>
    <row r="2478" spans="34:35" ht="14.25" hidden="1">
      <c r="AH2478" s="99">
        <f>+'廃棄物事業経費（歳入）'!B186</f>
        <v>0</v>
      </c>
      <c r="AI2478" s="2">
        <v>2478</v>
      </c>
    </row>
    <row r="2479" spans="34:35" ht="14.25" hidden="1">
      <c r="AH2479" s="99">
        <f>+'廃棄物事業経費（歳入）'!B187</f>
        <v>0</v>
      </c>
      <c r="AI2479" s="2">
        <v>2479</v>
      </c>
    </row>
    <row r="2480" spans="34:35" ht="14.25" hidden="1">
      <c r="AH2480" s="99">
        <f>+'廃棄物事業経費（歳入）'!B188</f>
        <v>0</v>
      </c>
      <c r="AI2480" s="2">
        <v>2480</v>
      </c>
    </row>
    <row r="2481" spans="34:35" ht="14.25" hidden="1">
      <c r="AH2481" s="99">
        <f>+'廃棄物事業経費（歳入）'!B189</f>
        <v>0</v>
      </c>
      <c r="AI2481" s="2">
        <v>2481</v>
      </c>
    </row>
    <row r="2482" spans="34:35" ht="14.25" hidden="1">
      <c r="AH2482" s="99">
        <f>+'廃棄物事業経費（歳入）'!B190</f>
        <v>0</v>
      </c>
      <c r="AI2482" s="2">
        <v>2482</v>
      </c>
    </row>
    <row r="2483" spans="34:35" ht="14.25" hidden="1">
      <c r="AH2483" s="99">
        <f>+'廃棄物事業経費（歳入）'!B191</f>
        <v>0</v>
      </c>
      <c r="AI2483" s="2">
        <v>2483</v>
      </c>
    </row>
    <row r="2484" spans="34:35" ht="14.25" hidden="1">
      <c r="AH2484" s="99">
        <f>+'廃棄物事業経費（歳入）'!B192</f>
        <v>0</v>
      </c>
      <c r="AI2484" s="2">
        <v>2484</v>
      </c>
    </row>
    <row r="2485" spans="34:35" ht="14.25" hidden="1">
      <c r="AH2485" s="99">
        <f>+'廃棄物事業経費（歳入）'!B193</f>
        <v>0</v>
      </c>
      <c r="AI2485" s="2">
        <v>2485</v>
      </c>
    </row>
    <row r="2486" spans="34:35" ht="14.25" hidden="1">
      <c r="AH2486" s="99">
        <f>+'廃棄物事業経費（歳入）'!B194</f>
        <v>0</v>
      </c>
      <c r="AI2486" s="2">
        <v>2486</v>
      </c>
    </row>
    <row r="2487" spans="34:35" ht="14.25" hidden="1">
      <c r="AH2487" s="99">
        <f>+'廃棄物事業経費（歳入）'!B195</f>
        <v>0</v>
      </c>
      <c r="AI2487" s="2">
        <v>2487</v>
      </c>
    </row>
    <row r="2488" spans="34:35" ht="14.25" hidden="1">
      <c r="AH2488" s="99">
        <f>+'廃棄物事業経費（歳入）'!B196</f>
        <v>0</v>
      </c>
      <c r="AI2488" s="2">
        <v>2488</v>
      </c>
    </row>
    <row r="2489" spans="34:35" ht="14.25" hidden="1">
      <c r="AH2489" s="99">
        <f>+'廃棄物事業経費（歳入）'!B197</f>
        <v>0</v>
      </c>
      <c r="AI2489" s="2">
        <v>2489</v>
      </c>
    </row>
    <row r="2490" spans="34:35" ht="14.25" hidden="1">
      <c r="AH2490" s="99">
        <f>+'廃棄物事業経費（歳入）'!B198</f>
        <v>0</v>
      </c>
      <c r="AI2490" s="2">
        <v>2490</v>
      </c>
    </row>
    <row r="2491" spans="34:35" ht="14.25" hidden="1">
      <c r="AH2491" s="99">
        <f>+'廃棄物事業経費（歳入）'!B199</f>
        <v>0</v>
      </c>
      <c r="AI2491" s="2">
        <v>2491</v>
      </c>
    </row>
    <row r="2492" spans="34:35" ht="14.25" hidden="1">
      <c r="AH2492" s="99">
        <f>+'廃棄物事業経費（歳入）'!B200</f>
        <v>0</v>
      </c>
      <c r="AI2492" s="2">
        <v>2492</v>
      </c>
    </row>
    <row r="2493" spans="34:35" ht="14.25" hidden="1">
      <c r="AH2493" s="99">
        <f>+'廃棄物事業経費（歳入）'!B201</f>
        <v>0</v>
      </c>
      <c r="AI2493" s="2">
        <v>2493</v>
      </c>
    </row>
    <row r="2494" spans="34:35" ht="14.25" hidden="1">
      <c r="AH2494" s="99">
        <f>+'廃棄物事業経費（歳入）'!B202</f>
        <v>0</v>
      </c>
      <c r="AI2494" s="2">
        <v>2494</v>
      </c>
    </row>
    <row r="2495" spans="34:35" ht="14.25" hidden="1">
      <c r="AH2495" s="99">
        <f>+'廃棄物事業経費（歳入）'!B203</f>
        <v>0</v>
      </c>
      <c r="AI2495" s="2">
        <v>2495</v>
      </c>
    </row>
    <row r="2496" spans="34:35" ht="14.25" hidden="1">
      <c r="AH2496" s="99">
        <f>+'廃棄物事業経費（歳入）'!B204</f>
        <v>0</v>
      </c>
      <c r="AI2496" s="2">
        <v>2496</v>
      </c>
    </row>
    <row r="2497" spans="34:35" ht="14.25" hidden="1">
      <c r="AH2497" s="99">
        <f>+'廃棄物事業経費（歳入）'!B205</f>
        <v>0</v>
      </c>
      <c r="AI2497" s="2">
        <v>2497</v>
      </c>
    </row>
    <row r="2498" spans="34:35" ht="14.25" hidden="1">
      <c r="AH2498" s="99">
        <f>+'廃棄物事業経費（歳入）'!B206</f>
        <v>0</v>
      </c>
      <c r="AI2498" s="2">
        <v>2498</v>
      </c>
    </row>
    <row r="2499" spans="34:35" ht="14.25" hidden="1">
      <c r="AH2499" s="99">
        <f>+'廃棄物事業経費（歳入）'!B207</f>
        <v>0</v>
      </c>
      <c r="AI2499" s="2">
        <v>2499</v>
      </c>
    </row>
    <row r="2500" spans="34:35" ht="14.25" hidden="1">
      <c r="AH2500" s="99">
        <f>+'廃棄物事業経費（歳入）'!B208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2012-03-30T03:39:54Z</dcterms:modified>
  <cp:category/>
  <cp:version/>
  <cp:contentType/>
  <cp:contentStatus/>
</cp:coreProperties>
</file>